
<file path=[Content_Types].xml><?xml version="1.0" encoding="utf-8"?>
<Types xmlns="http://schemas.openxmlformats.org/package/2006/content-types">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84.xml" ContentType="application/vnd.openxmlformats-officedocument.spreadsheetml.externalLink+xml"/>
  <Override PartName="/xl/externalLinks/externalLink93.xml" ContentType="application/vnd.openxmlformats-officedocument.spreadsheetml.externalLink+xml"/>
  <Override PartName="/xl/externalLinks/externalLink104.xml" ContentType="application/vnd.openxmlformats-officedocument.spreadsheetml.externalLink+xml"/>
  <Override PartName="/xl/externalLinks/externalLink113.xml" ContentType="application/vnd.openxmlformats-officedocument.spreadsheetml.externalLink+xml"/>
  <Override PartName="/xl/externalLinks/externalLink122.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xl/externalLinks/externalLink102.xml" ContentType="application/vnd.openxmlformats-officedocument.spreadsheetml.externalLink+xml"/>
  <Override PartName="/xl/externalLinks/externalLink111.xml" ContentType="application/vnd.openxmlformats-officedocument.spreadsheetml.externalLink+xml"/>
  <Override PartName="/xl/externalLinks/externalLink120.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17.xml" ContentType="application/vnd.openxmlformats-officedocument.spreadsheetml.worksheet+xml"/>
  <Override PartName="/xl/externalLinks/externalLink89.xml" ContentType="application/vnd.openxmlformats-officedocument.spreadsheetml.externalLink+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worksheets/sheet9.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worksheets/sheet16.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codeName="ThisWorkbook"/>
  <bookViews>
    <workbookView xWindow="0" yWindow="0" windowWidth="15345" windowHeight="4485" tabRatio="926" firstSheet="4" activeTab="4"/>
  </bookViews>
  <sheets>
    <sheet name="SCH6" sheetId="22" state="hidden" r:id="rId1"/>
    <sheet name="FA Print" sheetId="78" state="hidden" r:id="rId2"/>
    <sheet name="IP (Print)" sheetId="79" state="hidden" r:id="rId3"/>
    <sheet name="ITA Print" sheetId="63" state="hidden" r:id="rId4"/>
    <sheet name="Cash Flow" sheetId="83" r:id="rId5"/>
    <sheet name="Impact (2)" sheetId="77" state="hidden" r:id="rId6"/>
    <sheet name="Other Equity" sheetId="54" state="hidden" r:id="rId7"/>
    <sheet name="2015-16" sheetId="45" state="hidden" r:id="rId8"/>
    <sheet name="2014-15" sheetId="47" state="hidden" r:id="rId9"/>
    <sheet name="H" sheetId="8" state="hidden" r:id="rId10"/>
    <sheet name="I" sheetId="9" state="hidden" r:id="rId11"/>
    <sheet name="J" sheetId="10" state="hidden" r:id="rId12"/>
    <sheet name="K" sheetId="11" state="hidden" r:id="rId13"/>
    <sheet name="N" sheetId="14" state="hidden" r:id="rId14"/>
    <sheet name="O" sheetId="15" state="hidden" r:id="rId15"/>
    <sheet name="P" sheetId="16" state="hidden" r:id="rId16"/>
    <sheet name="PSQuerySave1" sheetId="21" state="hidden" r:id="rId17"/>
    <sheet name="Sheet1" sheetId="31" state="hidden" r:id="rId18"/>
    <sheet name="Sheet3" sheetId="43" state="hidden" r:id="rId19"/>
    <sheet name="Asset Delete for Cash Flow Work" sheetId="44" state="hidden"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0" localSheetId="1">#REF!</definedName>
    <definedName name="\0" localSheetId="5">#REF!</definedName>
    <definedName name="\0" localSheetId="2">#REF!</definedName>
    <definedName name="\A" localSheetId="1">#REF!</definedName>
    <definedName name="\A" localSheetId="5">#REF!</definedName>
    <definedName name="\A" localSheetId="2">#REF!</definedName>
    <definedName name="\B" localSheetId="1">#REF!</definedName>
    <definedName name="\B" localSheetId="5">#REF!</definedName>
    <definedName name="\B" localSheetId="2">#REF!</definedName>
    <definedName name="\C" localSheetId="5">#REF!</definedName>
    <definedName name="\c" localSheetId="6">#REF!</definedName>
    <definedName name="\D" localSheetId="5">#REF!</definedName>
    <definedName name="\E" localSheetId="5">#REF!</definedName>
    <definedName name="\F" localSheetId="5">#REF!</definedName>
    <definedName name="\g" localSheetId="1">'[1]MWISEP&amp;L'!#REF!</definedName>
    <definedName name="\g" localSheetId="5">'[1]MWISEP&amp;L'!#REF!</definedName>
    <definedName name="\g" localSheetId="2">'[1]MWISEP&amp;L'!#REF!</definedName>
    <definedName name="\h" localSheetId="1">#REF!</definedName>
    <definedName name="\h" localSheetId="5">#REF!</definedName>
    <definedName name="\h" localSheetId="2">#REF!</definedName>
    <definedName name="\i" localSheetId="1">#REF!</definedName>
    <definedName name="\i" localSheetId="5">#REF!</definedName>
    <definedName name="\i" localSheetId="2">#REF!</definedName>
    <definedName name="\j" localSheetId="1">#REF!</definedName>
    <definedName name="\j" localSheetId="5">#REF!</definedName>
    <definedName name="\j" localSheetId="2">#REF!</definedName>
    <definedName name="\k" localSheetId="5">#REF!</definedName>
    <definedName name="\l" localSheetId="5">#REF!</definedName>
    <definedName name="\m" localSheetId="5">#REF!</definedName>
    <definedName name="\n" localSheetId="5">#REF!</definedName>
    <definedName name="\p" localSheetId="1">'[2]CMA DATA'!#REF!</definedName>
    <definedName name="\p" localSheetId="5">'[2]CMA DATA'!#REF!</definedName>
    <definedName name="\p" localSheetId="2">'[2]CMA DATA'!#REF!</definedName>
    <definedName name="\q" localSheetId="1">'[2]CMA DATA'!#REF!</definedName>
    <definedName name="\q" localSheetId="5">'[2]CMA DATA'!#REF!</definedName>
    <definedName name="\q" localSheetId="2">'[2]CMA DATA'!#REF!</definedName>
    <definedName name="\s" localSheetId="5">'[2]CMA DATA'!#REF!</definedName>
    <definedName name="\s" localSheetId="2">#REF!</definedName>
    <definedName name="\s" localSheetId="6">#REF!</definedName>
    <definedName name="\t" localSheetId="1">[3]FROM2!#REF!</definedName>
    <definedName name="\t" localSheetId="5">[3]FROM2!#REF!</definedName>
    <definedName name="\t" localSheetId="2">[3]FROM2!#REF!</definedName>
    <definedName name="\v" localSheetId="1">[4]PBCLIST!#REF!</definedName>
    <definedName name="\v" localSheetId="5">[4]PBCLIST!#REF!</definedName>
    <definedName name="\v" localSheetId="2">[4]PBCLIST!#REF!</definedName>
    <definedName name="\w" localSheetId="1">#REF!</definedName>
    <definedName name="\w" localSheetId="5">#REF!</definedName>
    <definedName name="\w" localSheetId="2">#REF!</definedName>
    <definedName name="\x" localSheetId="1">[4]PBCLIST!#REF!</definedName>
    <definedName name="\x" localSheetId="5">[4]PBCLIST!#REF!</definedName>
    <definedName name="\x" localSheetId="2">[4]PBCLIST!#REF!</definedName>
    <definedName name="\y" localSheetId="1">'[5]POWER-DEPT'!#REF!</definedName>
    <definedName name="\y" localSheetId="5">'[5]POWER-DEPT'!#REF!</definedName>
    <definedName name="\y" localSheetId="2">'[5]POWER-DEPT'!#REF!</definedName>
    <definedName name="\Z" localSheetId="1">#REF!</definedName>
    <definedName name="\Z" localSheetId="5">#REF!</definedName>
    <definedName name="\Z" localSheetId="2">#REF!</definedName>
    <definedName name="________________a1">#N/A</definedName>
    <definedName name="_______________a1">#N/A</definedName>
    <definedName name="______________EXP9192">#N/A</definedName>
    <definedName name="______________EXS8687">#N/A</definedName>
    <definedName name="______________EXS8990">#N/A</definedName>
    <definedName name="_____________a1">'[6]Balance sheet DCCDL Nov 06'!$BN$1:$BP$122</definedName>
    <definedName name="_____________EXP9192">#N/A</definedName>
    <definedName name="_____________EXS8687">#N/A</definedName>
    <definedName name="_____________EXS8990">#N/A</definedName>
    <definedName name="____________a1">#N/A</definedName>
    <definedName name="____________EXP9192">#N/A</definedName>
    <definedName name="____________EXS8687">#N/A</definedName>
    <definedName name="____________EXS8990">#N/A</definedName>
    <definedName name="____________Q1">#N/A</definedName>
    <definedName name="___________a1">#N/A</definedName>
    <definedName name="___________a2">#N/A</definedName>
    <definedName name="___________aa1" localSheetId="4" hidden="1">{#N/A,#N/A,TRUE,"Financials";#N/A,#N/A,TRUE,"Operating Statistics";#N/A,#N/A,TRUE,"Capex &amp; Depreciation";#N/A,#N/A,TRUE,"Debt"}</definedName>
    <definedName name="___________aa1" hidden="1">{#N/A,#N/A,TRUE,"Financials";#N/A,#N/A,TRUE,"Operating Statistics";#N/A,#N/A,TRUE,"Capex &amp; Depreciation";#N/A,#N/A,TRUE,"Debt"}</definedName>
    <definedName name="___________aa2">#N/A</definedName>
    <definedName name="___________aaa1">#N/A</definedName>
    <definedName name="___________EXP9192">#N/A</definedName>
    <definedName name="___________EXS8687">#N/A</definedName>
    <definedName name="___________EXS8990">#N/A</definedName>
    <definedName name="___________Q1">#N/A</definedName>
    <definedName name="___________RQ2">#N/A</definedName>
    <definedName name="__________a1">#N/A</definedName>
    <definedName name="__________a2">#N/A</definedName>
    <definedName name="__________aa1" localSheetId="4" hidden="1">{#N/A,#N/A,TRUE,"Financials";#N/A,#N/A,TRUE,"Operating Statistics";#N/A,#N/A,TRUE,"Capex &amp; Depreciation";#N/A,#N/A,TRUE,"Debt"}</definedName>
    <definedName name="__________aa1" hidden="1">{#N/A,#N/A,TRUE,"Financials";#N/A,#N/A,TRUE,"Operating Statistics";#N/A,#N/A,TRUE,"Capex &amp; Depreciation";#N/A,#N/A,TRUE,"Debt"}</definedName>
    <definedName name="__________aa2">#N/A</definedName>
    <definedName name="__________aaa1">#N/A</definedName>
    <definedName name="__________EXP9192">#N/A</definedName>
    <definedName name="__________EXS8687">#N/A</definedName>
    <definedName name="__________EXS8990">#N/A</definedName>
    <definedName name="__________Q1">#N/A</definedName>
    <definedName name="__________RQ2">#N/A</definedName>
    <definedName name="_________a1">#N/A</definedName>
    <definedName name="_________a2">#N/A</definedName>
    <definedName name="_________aa1" localSheetId="4" hidden="1">{#N/A,#N/A,TRUE,"Financials";#N/A,#N/A,TRUE,"Operating Statistics";#N/A,#N/A,TRUE,"Capex &amp; Depreciation";#N/A,#N/A,TRUE,"Debt"}</definedName>
    <definedName name="_________aa1" hidden="1">{#N/A,#N/A,TRUE,"Financials";#N/A,#N/A,TRUE,"Operating Statistics";#N/A,#N/A,TRUE,"Capex &amp; Depreciation";#N/A,#N/A,TRUE,"Debt"}</definedName>
    <definedName name="_________aa2">#N/A</definedName>
    <definedName name="_________aaa1">#N/A</definedName>
    <definedName name="_________EXP9192">#N/A</definedName>
    <definedName name="_________EXS8687">#N/A</definedName>
    <definedName name="_________EXS8990">#N/A</definedName>
    <definedName name="_________Q1">#N/A</definedName>
    <definedName name="_________RQ2">#N/A</definedName>
    <definedName name="________a1">#N/A</definedName>
    <definedName name="________a2">#N/A</definedName>
    <definedName name="________aa1" localSheetId="4" hidden="1">{#N/A,#N/A,TRUE,"Financials";#N/A,#N/A,TRUE,"Operating Statistics";#N/A,#N/A,TRUE,"Capex &amp; Depreciation";#N/A,#N/A,TRUE,"Debt"}</definedName>
    <definedName name="________aa1" hidden="1">{#N/A,#N/A,TRUE,"Financials";#N/A,#N/A,TRUE,"Operating Statistics";#N/A,#N/A,TRUE,"Capex &amp; Depreciation";#N/A,#N/A,TRUE,"Debt"}</definedName>
    <definedName name="________aa2">#N/A</definedName>
    <definedName name="________aaa1">#N/A</definedName>
    <definedName name="________EXP9192">#N/A</definedName>
    <definedName name="________EXS8687">#N/A</definedName>
    <definedName name="________EXS8990">#N/A</definedName>
    <definedName name="________Q1">#N/A</definedName>
    <definedName name="________RQ2">#N/A</definedName>
    <definedName name="_______a1">#N/A</definedName>
    <definedName name="_______a2">#N/A</definedName>
    <definedName name="_______aa1" localSheetId="4" hidden="1">{#N/A,#N/A,TRUE,"Financials";#N/A,#N/A,TRUE,"Operating Statistics";#N/A,#N/A,TRUE,"Capex &amp; Depreciation";#N/A,#N/A,TRUE,"Debt"}</definedName>
    <definedName name="_______aa1" hidden="1">{#N/A,#N/A,TRUE,"Financials";#N/A,#N/A,TRUE,"Operating Statistics";#N/A,#N/A,TRUE,"Capex &amp; Depreciation";#N/A,#N/A,TRUE,"Debt"}</definedName>
    <definedName name="_______aa2">#N/A</definedName>
    <definedName name="_______aaa1">#N/A</definedName>
    <definedName name="_______EXP9192">#N/A</definedName>
    <definedName name="_______EXS8687">#N/A</definedName>
    <definedName name="_______EXS8990">#N/A</definedName>
    <definedName name="_______Q1">#N/A</definedName>
    <definedName name="_______RQ2">#N/A</definedName>
    <definedName name="______a1">#N/A</definedName>
    <definedName name="______aa1" localSheetId="4" hidden="1">{#N/A,#N/A,TRUE,"Financials";#N/A,#N/A,TRUE,"Operating Statistics";#N/A,#N/A,TRUE,"Capex &amp; Depreciation";#N/A,#N/A,TRUE,"Debt"}</definedName>
    <definedName name="______aa1" hidden="1">{#N/A,#N/A,TRUE,"Financials";#N/A,#N/A,TRUE,"Operating Statistics";#N/A,#N/A,TRUE,"Capex &amp; Depreciation";#N/A,#N/A,TRUE,"Debt"}</definedName>
    <definedName name="______aa2">#N/A</definedName>
    <definedName name="______aaa1">#N/A</definedName>
    <definedName name="______EXP9192">#N/A</definedName>
    <definedName name="______EXS8687">#N/A</definedName>
    <definedName name="______EXS8990">#N/A</definedName>
    <definedName name="______Q1">#N/A</definedName>
    <definedName name="______RQ2">#N/A</definedName>
    <definedName name="_____a1">#N/A</definedName>
    <definedName name="_____a2">#N/A</definedName>
    <definedName name="_____aa1" localSheetId="4" hidden="1">{#N/A,#N/A,TRUE,"Financials";#N/A,#N/A,TRUE,"Operating Statistics";#N/A,#N/A,TRUE,"Capex &amp; Depreciation";#N/A,#N/A,TRUE,"Debt"}</definedName>
    <definedName name="_____aa1" hidden="1">{#N/A,#N/A,TRUE,"Financials";#N/A,#N/A,TRUE,"Operating Statistics";#N/A,#N/A,TRUE,"Capex &amp; Depreciation";#N/A,#N/A,TRUE,"Debt"}</definedName>
    <definedName name="_____aa2">#N/A</definedName>
    <definedName name="_____aaa1">#N/A</definedName>
    <definedName name="_____EXP9192">#N/A</definedName>
    <definedName name="_____EXS8687">#N/A</definedName>
    <definedName name="_____EXS8990">#N/A</definedName>
    <definedName name="_____Q1">#N/A</definedName>
    <definedName name="_____RQ2">#N/A</definedName>
    <definedName name="____a1">#N/A</definedName>
    <definedName name="____a2">#N/A</definedName>
    <definedName name="____aa1" localSheetId="4" hidden="1">{#N/A,#N/A,TRUE,"Financials";#N/A,#N/A,TRUE,"Operating Statistics";#N/A,#N/A,TRUE,"Capex &amp; Depreciation";#N/A,#N/A,TRUE,"Debt"}</definedName>
    <definedName name="____aa1" hidden="1">{#N/A,#N/A,TRUE,"Financials";#N/A,#N/A,TRUE,"Operating Statistics";#N/A,#N/A,TRUE,"Capex &amp; Depreciation";#N/A,#N/A,TRUE,"Debt"}</definedName>
    <definedName name="____aa2">#N/A</definedName>
    <definedName name="____aaa1">#N/A</definedName>
    <definedName name="____AIF2">#N/A</definedName>
    <definedName name="____CS4">#N/A</definedName>
    <definedName name="____EXP9192">#N/A</definedName>
    <definedName name="____EXS8687">#N/A</definedName>
    <definedName name="____EXS8990">#N/A</definedName>
    <definedName name="____MAR3">#N/A</definedName>
    <definedName name="____Q1">#N/A</definedName>
    <definedName name="____RQ2">#N/A</definedName>
    <definedName name="____SS3">#N/A</definedName>
    <definedName name="___a1">#N/A</definedName>
    <definedName name="___a2">#N/A</definedName>
    <definedName name="___aa1" localSheetId="4" hidden="1">{#N/A,#N/A,TRUE,"Financials";#N/A,#N/A,TRUE,"Operating Statistics";#N/A,#N/A,TRUE,"Capex &amp; Depreciation";#N/A,#N/A,TRUE,"Debt"}</definedName>
    <definedName name="___aa1" hidden="1">{#N/A,#N/A,TRUE,"Financials";#N/A,#N/A,TRUE,"Operating Statistics";#N/A,#N/A,TRUE,"Capex &amp; Depreciation";#N/A,#N/A,TRUE,"Debt"}</definedName>
    <definedName name="___aa2">#N/A</definedName>
    <definedName name="___aaa1">#N/A</definedName>
    <definedName name="___DAT8">'[7]PF Payable'!$H$3:$H$1025</definedName>
    <definedName name="___EXP9192">#N/A</definedName>
    <definedName name="___EXS8687">#N/A</definedName>
    <definedName name="___EXS8990">#N/A</definedName>
    <definedName name="___INDEX_SHEET___ASAP_Utilities" localSheetId="1">[8]Index!#REF!</definedName>
    <definedName name="___INDEX_SHEET___ASAP_Utilities" localSheetId="5">[8]Index!#REF!</definedName>
    <definedName name="___INDEX_SHEET___ASAP_Utilities" localSheetId="2">[8]Index!#REF!</definedName>
    <definedName name="___key2" localSheetId="1">#REF!</definedName>
    <definedName name="___key2" localSheetId="5">#REF!</definedName>
    <definedName name="___key2" localSheetId="2">#REF!</definedName>
    <definedName name="___RQ2">#N/A</definedName>
    <definedName name="__123Graph_D" localSheetId="1" hidden="1">[9]Shivaji!#REF!</definedName>
    <definedName name="__123Graph_D" localSheetId="5" hidden="1">[9]Shivaji!#REF!</definedName>
    <definedName name="__123Graph_D" localSheetId="2" hidden="1">[9]Shivaji!#REF!</definedName>
    <definedName name="__a2">#N/A</definedName>
    <definedName name="__a5">#N/A</definedName>
    <definedName name="__aa1" localSheetId="4" hidden="1">{#N/A,#N/A,TRUE,"Financials";#N/A,#N/A,TRUE,"Operating Statistics";#N/A,#N/A,TRUE,"Capex &amp; Depreciation";#N/A,#N/A,TRUE,"Debt"}</definedName>
    <definedName name="__aa1" hidden="1">{#N/A,#N/A,TRUE,"Financials";#N/A,#N/A,TRUE,"Operating Statistics";#N/A,#N/A,TRUE,"Capex &amp; Depreciation";#N/A,#N/A,TRUE,"Debt"}</definedName>
    <definedName name="__aa2">#N/A</definedName>
    <definedName name="__aaa1">#N/A</definedName>
    <definedName name="__ACK1" localSheetId="1">#REF!</definedName>
    <definedName name="__ACK1" localSheetId="5">#REF!</definedName>
    <definedName name="__ACK1" localSheetId="2">#REF!</definedName>
    <definedName name="__ACK2" localSheetId="1">#REF!</definedName>
    <definedName name="__ACK2" localSheetId="5">#REF!</definedName>
    <definedName name="__ACK2" localSheetId="2">#REF!</definedName>
    <definedName name="__EXP9192">#N/A</definedName>
    <definedName name="__EXS8687">#N/A</definedName>
    <definedName name="__EXS8990">#N/A</definedName>
    <definedName name="__FDS_HYPERLINK_TOGGLE_STATE__" hidden="1">"ON"</definedName>
    <definedName name="__JE103103">[10]JE10310X!$A$1:$B$161</definedName>
    <definedName name="__key2" localSheetId="1">#REF!</definedName>
    <definedName name="__key2" localSheetId="5">#REF!</definedName>
    <definedName name="__key2" localSheetId="2">#REF!</definedName>
    <definedName name="__key2">#REF!</definedName>
    <definedName name="__mm1">[11]Macro1!$A$4</definedName>
    <definedName name="__PG1" localSheetId="1">#REF!</definedName>
    <definedName name="__PG1" localSheetId="5">#REF!</definedName>
    <definedName name="__PG1" localSheetId="2">#REF!</definedName>
    <definedName name="__PG10" localSheetId="1">#REF!</definedName>
    <definedName name="__PG10" localSheetId="5">#REF!</definedName>
    <definedName name="__PG10" localSheetId="2">#REF!</definedName>
    <definedName name="__PG2" localSheetId="5">#REF!</definedName>
    <definedName name="__PG3" localSheetId="5">#REF!</definedName>
    <definedName name="__PG4" localSheetId="5">#REF!</definedName>
    <definedName name="__PG5" localSheetId="5">#REF!</definedName>
    <definedName name="__PG6" localSheetId="5">#REF!</definedName>
    <definedName name="__PG7" localSheetId="5">#REF!</definedName>
    <definedName name="__PG8" localSheetId="5">#REF!</definedName>
    <definedName name="__PG9" localSheetId="5">#REF!</definedName>
    <definedName name="__RQ2">#N/A</definedName>
    <definedName name="__sch1" localSheetId="5">#REF!</definedName>
    <definedName name="_1_FULL" localSheetId="5">#REF!</definedName>
    <definedName name="_1ANNEX_C_1" localSheetId="5">#REF!</definedName>
    <definedName name="_265DATA" localSheetId="5">#REF!</definedName>
    <definedName name="_a1" localSheetId="1">IF('FA Print'!Loan_Amount*[0]!Interest_Rate*[0]!Loan_Years*'FA Print'!Loan_Start&gt;0,1,0)</definedName>
    <definedName name="_a1" localSheetId="5">IF('Impact (2)'!Loan_Amount*'Impact (2)'!Interest_Rate*'Impact (2)'!Loan_Years*'Impact (2)'!Loan_Start&gt;0,1,0)</definedName>
    <definedName name="_a1" localSheetId="2">IF('IP (Print)'!Loan_Amount*[0]!Interest_Rate*[0]!Loan_Years*'IP (Print)'!Loan_Start&gt;0,1,0)</definedName>
    <definedName name="_a5">#N/A</definedName>
    <definedName name="_aa1" localSheetId="4" hidden="1">{#N/A,#N/A,TRUE,"Financials";#N/A,#N/A,TRUE,"Operating Statistics";#N/A,#N/A,TRUE,"Capex &amp; Depreciation";#N/A,#N/A,TRUE,"Debt"}</definedName>
    <definedName name="_aa1" hidden="1">{#N/A,#N/A,TRUE,"Financials";#N/A,#N/A,TRUE,"Operating Statistics";#N/A,#N/A,TRUE,"Capex &amp; Depreciation";#N/A,#N/A,TRUE,"Debt"}</definedName>
    <definedName name="_aa2">#N/A</definedName>
    <definedName name="_AAA1">[12]POLY!$E$9:$E$214</definedName>
    <definedName name="_ACK1" localSheetId="1">#REF!</definedName>
    <definedName name="_ACK1" localSheetId="5">#REF!</definedName>
    <definedName name="_ACK1" localSheetId="2">#REF!</definedName>
    <definedName name="_ACK2" localSheetId="1">#REF!</definedName>
    <definedName name="_ACK2" localSheetId="5">#REF!</definedName>
    <definedName name="_ACK2" localSheetId="2">#REF!</definedName>
    <definedName name="_ann2" localSheetId="1">#REF!</definedName>
    <definedName name="_ann2" localSheetId="5">#REF!</definedName>
    <definedName name="_ann2" localSheetId="2">#REF!</definedName>
    <definedName name="_ann3" localSheetId="5">#REF!</definedName>
    <definedName name="_bb1" localSheetId="5">#REF!</definedName>
    <definedName name="_BS1" localSheetId="5">#REF!</definedName>
    <definedName name="_C" localSheetId="5">#REF!</definedName>
    <definedName name="_DAT1" localSheetId="5">'[13]Emp Reward'!#REF!</definedName>
    <definedName name="_DAT10" localSheetId="5">'[14]To be Discuss'!#REF!</definedName>
    <definedName name="_DAT11" localSheetId="1">#REF!</definedName>
    <definedName name="_DAT11" localSheetId="5">#REF!</definedName>
    <definedName name="_DAT11" localSheetId="2">#REF!</definedName>
    <definedName name="_DAT12" localSheetId="1">#REF!</definedName>
    <definedName name="_DAT12" localSheetId="5">#REF!</definedName>
    <definedName name="_DAT12" localSheetId="2">#REF!</definedName>
    <definedName name="_DAT13" localSheetId="1">#REF!</definedName>
    <definedName name="_DAT13" localSheetId="5">#REF!</definedName>
    <definedName name="_DAT13" localSheetId="2">#REF!</definedName>
    <definedName name="_DAT14" localSheetId="1">'[14]To be Discuss'!#REF!</definedName>
    <definedName name="_DAT14" localSheetId="5">'[14]To be Discuss'!#REF!</definedName>
    <definedName name="_DAT14" localSheetId="2">'[14]To be Discuss'!#REF!</definedName>
    <definedName name="_DAT15" localSheetId="1">'[14]To be Discuss'!#REF!</definedName>
    <definedName name="_DAT15" localSheetId="5">'[14]To be Discuss'!#REF!</definedName>
    <definedName name="_DAT15" localSheetId="2">'[14]To be Discuss'!#REF!</definedName>
    <definedName name="_DAT16" localSheetId="1">'[14]To be Discuss'!#REF!</definedName>
    <definedName name="_DAT16" localSheetId="5">'[14]To be Discuss'!#REF!</definedName>
    <definedName name="_DAT16" localSheetId="2">'[14]To be Discuss'!#REF!</definedName>
    <definedName name="_DAT17" localSheetId="1">#REF!</definedName>
    <definedName name="_DAT17" localSheetId="5">#REF!</definedName>
    <definedName name="_DAT17" localSheetId="2">#REF!</definedName>
    <definedName name="_DAT18" localSheetId="1">#REF!</definedName>
    <definedName name="_DAT18" localSheetId="5">#REF!</definedName>
    <definedName name="_DAT18" localSheetId="2">#REF!</definedName>
    <definedName name="_DAT19" localSheetId="1">#REF!</definedName>
    <definedName name="_DAT19" localSheetId="5">#REF!</definedName>
    <definedName name="_DAT19" localSheetId="2">#REF!</definedName>
    <definedName name="_DAT2" localSheetId="5">#REF!</definedName>
    <definedName name="_DAT20" localSheetId="5">#REF!</definedName>
    <definedName name="_DAT21" localSheetId="5">#REF!</definedName>
    <definedName name="_DAT22" localSheetId="5">#REF!</definedName>
    <definedName name="_DAT23" localSheetId="5">#REF!</definedName>
    <definedName name="_DAT24" localSheetId="5">#REF!</definedName>
    <definedName name="_DAT25" localSheetId="5">#REF!</definedName>
    <definedName name="_DAT26" localSheetId="5">#REF!</definedName>
    <definedName name="_DAT27" localSheetId="5">#REF!</definedName>
    <definedName name="_DAT28" localSheetId="5">#REF!</definedName>
    <definedName name="_DAT29" localSheetId="5">#REF!</definedName>
    <definedName name="_DAT3" localSheetId="5">#REF!</definedName>
    <definedName name="_DAT30" localSheetId="5">#REF!</definedName>
    <definedName name="_DAT31" localSheetId="5">#REF!</definedName>
    <definedName name="_DAT32" localSheetId="5">#REF!</definedName>
    <definedName name="_DAT33" localSheetId="5">#REF!</definedName>
    <definedName name="_DAT34" localSheetId="5">#REF!</definedName>
    <definedName name="_DAT35" localSheetId="5">#REF!</definedName>
    <definedName name="_DAT36" localSheetId="5">#REF!</definedName>
    <definedName name="_DAT37" localSheetId="5">#REF!</definedName>
    <definedName name="_DAT38" localSheetId="5">#REF!</definedName>
    <definedName name="_DAT39" localSheetId="5">#REF!</definedName>
    <definedName name="_DAT4" localSheetId="5">#REF!</definedName>
    <definedName name="_DAT40" localSheetId="5">#REF!</definedName>
    <definedName name="_DAT41" localSheetId="5">#REF!</definedName>
    <definedName name="_DAT5" localSheetId="5">#REF!</definedName>
    <definedName name="_DAT6" localSheetId="5">#REF!</definedName>
    <definedName name="_DAT7" localSheetId="5">#REF!</definedName>
    <definedName name="_DAT9" localSheetId="1">#REF!</definedName>
    <definedName name="_DAT9" localSheetId="5">#REF!</definedName>
    <definedName name="_DAT9" localSheetId="2">#REF!</definedName>
    <definedName name="_Exp1" localSheetId="1">[15]Exp!#REF!</definedName>
    <definedName name="_Exp1" localSheetId="5">[15]Exp!#REF!</definedName>
    <definedName name="_Exp1" localSheetId="2">[15]Exp!#REF!</definedName>
    <definedName name="_EXS8687">#N/A</definedName>
    <definedName name="_EXS8990">#N/A</definedName>
    <definedName name="_f3" localSheetId="1" hidden="1">{#N/A,#N/A,FALSE,"Aging Summary";#N/A,#N/A,FALSE,"Ratio Analysis";#N/A,#N/A,FALSE,"Test 120 Day Accts";#N/A,#N/A,FALSE,"Tickmarks"}</definedName>
    <definedName name="_f3" localSheetId="2" hidden="1">{#N/A,#N/A,FALSE,"Aging Summary";#N/A,#N/A,FALSE,"Ratio Analysis";#N/A,#N/A,FALSE,"Test 120 Day Accts";#N/A,#N/A,FALSE,"Tickmarks"}</definedName>
    <definedName name="_f4" localSheetId="1" hidden="1">{#N/A,#N/A,FALSE,"Aging Summary";#N/A,#N/A,FALSE,"Ratio Analysis";#N/A,#N/A,FALSE,"Test 120 Day Accts";#N/A,#N/A,FALSE,"Tickmarks"}</definedName>
    <definedName name="_f4" localSheetId="2" hidden="1">{#N/A,#N/A,FALSE,"Aging Summary";#N/A,#N/A,FALSE,"Ratio Analysis";#N/A,#N/A,FALSE,"Test 120 Day Accts";#N/A,#N/A,FALSE,"Tickmarks"}</definedName>
    <definedName name="_fa2" localSheetId="1">#REF!</definedName>
    <definedName name="_fa2" localSheetId="5">#REF!</definedName>
    <definedName name="_fa2" localSheetId="2">#REF!</definedName>
    <definedName name="_Fill" localSheetId="1" hidden="1">#REF!</definedName>
    <definedName name="_Fill" localSheetId="5" hidden="1">#REF!</definedName>
    <definedName name="_Fill" localSheetId="2" hidden="1">#REF!</definedName>
    <definedName name="_Fill" localSheetId="6" hidden="1">#REF!</definedName>
    <definedName name="_xlnm._FilterDatabase" localSheetId="19" hidden="1">'Asset Delete for Cash Flow Work'!$A$2:$M$33</definedName>
    <definedName name="_xlnm._FilterDatabase" localSheetId="4" hidden="1">#REF!</definedName>
    <definedName name="_xlnm._FilterDatabase" hidden="1">#REF!</definedName>
    <definedName name="_fo2" localSheetId="1">#REF!</definedName>
    <definedName name="_fo2" localSheetId="5">#REF!</definedName>
    <definedName name="_fo2" localSheetId="2">#REF!</definedName>
    <definedName name="_ftn1" localSheetId="1">'[16]Balance sheet'!#REF!</definedName>
    <definedName name="_ftn1" localSheetId="5">'[16]Balance sheet'!#REF!</definedName>
    <definedName name="_ftn1" localSheetId="2">'[16]Balance sheet'!#REF!</definedName>
    <definedName name="_ftn11">'[16]Balance sheet'!$A$70</definedName>
    <definedName name="_ftn12">'[16]Balance sheet'!$A$71</definedName>
    <definedName name="_ftn13">'[16]Balance sheet'!$A$73</definedName>
    <definedName name="_ftn14">'[16]Balance sheet'!$A$74</definedName>
    <definedName name="_ftn15">'[16]Balance sheet'!$A$75</definedName>
    <definedName name="_ftn16">'[16]Balance sheet'!$A$76</definedName>
    <definedName name="_ftn17">'[16]Balance sheet'!$A$77</definedName>
    <definedName name="_ftn18">'[16]Balance sheet'!$A$79</definedName>
    <definedName name="_ftn19">'[16]Balance sheet'!$A$81</definedName>
    <definedName name="_ftn2">'[16]Balance sheet'!$A$61</definedName>
    <definedName name="_ftn20">'[16]Balance sheet'!$A$82</definedName>
    <definedName name="_ftn21">'[16]Balance sheet'!$A$83</definedName>
    <definedName name="_ftn22">'[16]Balance sheet'!$A$84</definedName>
    <definedName name="_ftn23">'[16]Balance sheet'!$A$85</definedName>
    <definedName name="_ftn24">'[16]Balance sheet'!$A$86</definedName>
    <definedName name="_ftn25">'[16]Balance sheet'!$A$87</definedName>
    <definedName name="_ftn26">'[16]Balance sheet'!$A$88</definedName>
    <definedName name="_ftn27">'[16]Balance sheet'!$A$89</definedName>
    <definedName name="_ftn3">'[16]Balance sheet'!$A$62</definedName>
    <definedName name="_ftn4">'[16]Balance sheet'!$A$63</definedName>
    <definedName name="_ftn5">'[16]Balance sheet'!$A$64</definedName>
    <definedName name="_ftn6">'[16]Balance sheet'!$A$65</definedName>
    <definedName name="_ftn7">'[16]Balance sheet'!$A$66</definedName>
    <definedName name="_ftn8">'[16]Balance sheet'!$A$67</definedName>
    <definedName name="_ftn9">'[16]Balance sheet'!$A$68</definedName>
    <definedName name="_ftnref1" localSheetId="5">'[16]Balance sheet'!#REF!</definedName>
    <definedName name="_ftnref11" localSheetId="1">#REF!</definedName>
    <definedName name="_ftnref11" localSheetId="5">#REF!</definedName>
    <definedName name="_ftnref11" localSheetId="2">#REF!</definedName>
    <definedName name="_ftnref12" localSheetId="1">'[16]Balance sheet'!#REF!</definedName>
    <definedName name="_ftnref12" localSheetId="5">'[16]Balance sheet'!#REF!</definedName>
    <definedName name="_ftnref12" localSheetId="2">'[16]Balance sheet'!#REF!</definedName>
    <definedName name="_ftnref13" localSheetId="1">'[16]Balance sheet'!#REF!</definedName>
    <definedName name="_ftnref13" localSheetId="5">'[16]Balance sheet'!#REF!</definedName>
    <definedName name="_ftnref13" localSheetId="2">'[16]Balance sheet'!#REF!</definedName>
    <definedName name="_ftnref14" localSheetId="5">'[16]Balance sheet'!#REF!</definedName>
    <definedName name="_ftnref15" localSheetId="5">'[16]Balance sheet'!#REF!</definedName>
    <definedName name="_ftnref16" localSheetId="5">'[16]Balance sheet'!#REF!</definedName>
    <definedName name="_ftnref17" localSheetId="5">'[16]Balance sheet'!#REF!</definedName>
    <definedName name="_ftnref18" localSheetId="5">'[16]Balance sheet'!#REF!</definedName>
    <definedName name="_ftnref19" localSheetId="1">#REF!</definedName>
    <definedName name="_ftnref19" localSheetId="5">#REF!</definedName>
    <definedName name="_ftnref19" localSheetId="2">#REF!</definedName>
    <definedName name="_ftnref20">'[16]Sch 14,15,16'!$A$21</definedName>
    <definedName name="_ftnref21" localSheetId="1">#REF!</definedName>
    <definedName name="_ftnref21" localSheetId="5">#REF!</definedName>
    <definedName name="_ftnref21" localSheetId="2">#REF!</definedName>
    <definedName name="_ftnref22" localSheetId="1">#REF!</definedName>
    <definedName name="_ftnref22" localSheetId="5">#REF!</definedName>
    <definedName name="_ftnref22" localSheetId="2">#REF!</definedName>
    <definedName name="_ftnref23" localSheetId="1">#REF!</definedName>
    <definedName name="_ftnref23" localSheetId="5">#REF!</definedName>
    <definedName name="_ftnref23" localSheetId="2">#REF!</definedName>
    <definedName name="_ftnref24" localSheetId="5">#REF!</definedName>
    <definedName name="_ftnref25" localSheetId="5">#REF!</definedName>
    <definedName name="_ftnref26" localSheetId="5">#REF!</definedName>
    <definedName name="_ftnref27" localSheetId="5">#REF!</definedName>
    <definedName name="_ftnref4" localSheetId="5">'[16]profit &amp; loss account'!#REF!</definedName>
    <definedName name="_ftnref5" localSheetId="5">'[16]profit &amp; loss account'!#REF!</definedName>
    <definedName name="_ftnref6" localSheetId="5">'[16]profit &amp; loss account'!#REF!</definedName>
    <definedName name="_ftnref8" localSheetId="1">#REF!</definedName>
    <definedName name="_ftnref8" localSheetId="5">#REF!</definedName>
    <definedName name="_ftnref8" localSheetId="2">#REF!</definedName>
    <definedName name="_grp1" localSheetId="1">#REF!</definedName>
    <definedName name="_grp1" localSheetId="5">#REF!</definedName>
    <definedName name="_grp1" localSheetId="2">#REF!</definedName>
    <definedName name="_grp2" localSheetId="1">#REF!</definedName>
    <definedName name="_grp2" localSheetId="5">#REF!</definedName>
    <definedName name="_grp2" localSheetId="2">#REF!</definedName>
    <definedName name="_Key1" localSheetId="1" hidden="1">#REF!</definedName>
    <definedName name="_Key1" localSheetId="5" hidden="1">#REF!</definedName>
    <definedName name="_Key1" localSheetId="2" hidden="1">#REF!</definedName>
    <definedName name="_Key1" localSheetId="6" hidden="1">#REF!</definedName>
    <definedName name="_Key2" localSheetId="1" hidden="1">#REF!</definedName>
    <definedName name="_Key2" localSheetId="5" hidden="1">#REF!</definedName>
    <definedName name="_Key2" localSheetId="2" hidden="1">#REF!</definedName>
    <definedName name="_LAE1999" localSheetId="1">#REF!</definedName>
    <definedName name="_LAE1999" localSheetId="5">#REF!</definedName>
    <definedName name="_LAE1999" localSheetId="2">#REF!</definedName>
    <definedName name="_LAE2000" localSheetId="5">#REF!</definedName>
    <definedName name="_LAE2001" localSheetId="5">#REF!</definedName>
    <definedName name="_LAE2002" localSheetId="5">#REF!</definedName>
    <definedName name="_ll356" localSheetId="5">#REF!</definedName>
    <definedName name="_mm1">[11]Macro1!$A$4</definedName>
    <definedName name="_Order1" hidden="1">255</definedName>
    <definedName name="_Order2" hidden="1">255</definedName>
    <definedName name="_P1" localSheetId="1">#REF!</definedName>
    <definedName name="_P1" localSheetId="5">#REF!</definedName>
    <definedName name="_P1" localSheetId="2">#REF!</definedName>
    <definedName name="_PEX1" localSheetId="1">#REF!</definedName>
    <definedName name="_PEX1" localSheetId="5">#REF!</definedName>
    <definedName name="_PEX1" localSheetId="2">#REF!</definedName>
    <definedName name="_PG1" localSheetId="1">#REF!</definedName>
    <definedName name="_PG1" localSheetId="5">#REF!</definedName>
    <definedName name="_PG1" localSheetId="2">#REF!</definedName>
    <definedName name="_PG10" localSheetId="5">#REF!</definedName>
    <definedName name="_PG2" localSheetId="5">#REF!</definedName>
    <definedName name="_PG3" localSheetId="5">#REF!</definedName>
    <definedName name="_PG4" localSheetId="5">#REF!</definedName>
    <definedName name="_PG5" localSheetId="5">#REF!</definedName>
    <definedName name="_PG6" localSheetId="5">#REF!</definedName>
    <definedName name="_PG7" localSheetId="5">#REF!</definedName>
    <definedName name="_PG8" localSheetId="5">#REF!</definedName>
    <definedName name="_PG9" localSheetId="5">#REF!</definedName>
    <definedName name="_PGE1" localSheetId="5">#REF!</definedName>
    <definedName name="_PGE10" localSheetId="5">#REF!</definedName>
    <definedName name="_PGE2" localSheetId="5">#REF!</definedName>
    <definedName name="_PGE3" localSheetId="5">#REF!</definedName>
    <definedName name="_PGE4" localSheetId="5">#REF!</definedName>
    <definedName name="_PGE5" localSheetId="5">#REF!</definedName>
    <definedName name="_PGE6" localSheetId="5">#REF!</definedName>
    <definedName name="_PGE7" localSheetId="5">#REF!</definedName>
    <definedName name="_PGE8" localSheetId="5">#REF!</definedName>
    <definedName name="_PGE9" localSheetId="5">#REF!</definedName>
    <definedName name="_PLO1" localSheetId="5">#REF!</definedName>
    <definedName name="_PRN1" localSheetId="5">#REF!</definedName>
    <definedName name="_PV1" localSheetId="5">[17]MISC!#REF!</definedName>
    <definedName name="_PV2" localSheetId="1">#REF!</definedName>
    <definedName name="_PV2" localSheetId="5">#REF!</definedName>
    <definedName name="_PV2" localSheetId="2">#REF!</definedName>
    <definedName name="_RQ2">#N/A</definedName>
    <definedName name="_sch1" localSheetId="1">#REF!</definedName>
    <definedName name="_sch1" localSheetId="5">#REF!</definedName>
    <definedName name="_SCH1" localSheetId="2" hidden="1">{#N/A,#N/A,FALSE,"Aging Summary";#N/A,#N/A,FALSE,"Ratio Analysis";#N/A,#N/A,FALSE,"Test 120 Day Accts";#N/A,#N/A,FALSE,"Tickmarks"}</definedName>
    <definedName name="_SCH1" localSheetId="6" hidden="1">{#N/A,#N/A,FALSE,"Aging Summary";#N/A,#N/A,FALSE,"Ratio Analysis";#N/A,#N/A,FALSE,"Test 120 Day Accts";#N/A,#N/A,FALSE,"Tickmarks"}</definedName>
    <definedName name="_SCH11" localSheetId="1">#REF!</definedName>
    <definedName name="_SCH11" localSheetId="5">#REF!</definedName>
    <definedName name="_SCH11" localSheetId="2">#REF!</definedName>
    <definedName name="_sch1112" localSheetId="1">#REF!</definedName>
    <definedName name="_sch1112" localSheetId="5">#REF!</definedName>
    <definedName name="_sch1112" localSheetId="2">#REF!</definedName>
    <definedName name="_sch123" localSheetId="5">#REF!</definedName>
    <definedName name="_SCH2" localSheetId="1" hidden="1">{#N/A,#N/A,FALSE,"Aging Summary";#N/A,#N/A,FALSE,"Ratio Analysis";#N/A,#N/A,FALSE,"Test 120 Day Accts";#N/A,#N/A,FALSE,"Tickmarks"}</definedName>
    <definedName name="_SCH2" localSheetId="2" hidden="1">{#N/A,#N/A,FALSE,"Aging Summary";#N/A,#N/A,FALSE,"Ratio Analysis";#N/A,#N/A,FALSE,"Test 120 Day Accts";#N/A,#N/A,FALSE,"Tickmarks"}</definedName>
    <definedName name="_sch4" localSheetId="1">#REF!</definedName>
    <definedName name="_sch4" localSheetId="5">#REF!</definedName>
    <definedName name="_sch4" localSheetId="2">#REF!</definedName>
    <definedName name="_sch5" localSheetId="1">#REF!</definedName>
    <definedName name="_sch5" localSheetId="5">#REF!</definedName>
    <definedName name="_sch5" localSheetId="2">#REF!</definedName>
    <definedName name="_sch6" localSheetId="1">#REF!</definedName>
    <definedName name="_sch6" localSheetId="5">#REF!</definedName>
    <definedName name="_sch6" localSheetId="2">#REF!</definedName>
    <definedName name="_sch78" localSheetId="5">#REF!</definedName>
    <definedName name="_SCH8" localSheetId="5">#REF!</definedName>
    <definedName name="_sch910" localSheetId="5">#REF!</definedName>
    <definedName name="_Sort" localSheetId="5" hidden="1">#REF!</definedName>
    <definedName name="_Table1_In1" localSheetId="5" hidden="1">[18]BUDGET!#REF!</definedName>
    <definedName name="_Table1_Out" localSheetId="5" hidden="1">[18]BUDGET!#REF!</definedName>
    <definedName name="_TB1" localSheetId="5">[19]COMICRO!#REF!</definedName>
    <definedName name="_TB1" localSheetId="2">'[20]Other notes'!#REF!</definedName>
    <definedName name="_TB1" localSheetId="6">'[20]Other notes'!#REF!</definedName>
    <definedName name="_TB2" localSheetId="5">[19]COMICRO!#REF!</definedName>
    <definedName name="_TB2" localSheetId="2">'[20]Other notes'!#REF!</definedName>
    <definedName name="_TB2" localSheetId="6">'[20]Other notes'!#REF!</definedName>
    <definedName name="_TB3" localSheetId="5">[19]COMICRO!#REF!</definedName>
    <definedName name="_TB3" localSheetId="2">'[20]Other notes'!#REF!</definedName>
    <definedName name="_TB3" localSheetId="6">'[20]Other notes'!#REF!</definedName>
    <definedName name="_TB4" localSheetId="5">[19]COMICRO!#REF!</definedName>
    <definedName name="_TB4" localSheetId="2">'[20]Other notes'!#REF!</definedName>
    <definedName name="_TB4" localSheetId="6">'[20]Other notes'!#REF!</definedName>
    <definedName name="_TB5" localSheetId="5">[19]COMICRO!#REF!</definedName>
    <definedName name="_TB5" localSheetId="2">'[20]Other notes'!#REF!</definedName>
    <definedName name="_TB5" localSheetId="6">'[20]Other notes'!#REF!</definedName>
    <definedName name="_TB6" localSheetId="5">[19]COMICRO!#REF!</definedName>
    <definedName name="_TB6" localSheetId="2">'[20]Other notes'!#REF!</definedName>
    <definedName name="_TB6" localSheetId="6">'[20]Other notes'!#REF!</definedName>
    <definedName name="_TB7" localSheetId="5">[19]COMICRO!#REF!</definedName>
    <definedName name="_TB7" localSheetId="2">'[20]Other notes'!#REF!</definedName>
    <definedName name="_TB7" localSheetId="6">'[20]Other notes'!#REF!</definedName>
    <definedName name="_ts1" localSheetId="1">#REF!</definedName>
    <definedName name="_ts1" localSheetId="5">#REF!</definedName>
    <definedName name="_ts1" localSheetId="2">#REF!</definedName>
    <definedName name="_ts2" localSheetId="1">#REF!</definedName>
    <definedName name="_ts2" localSheetId="5">#REF!</definedName>
    <definedName name="_ts2" localSheetId="2">#REF!</definedName>
    <definedName name="a" localSheetId="1" hidden="1">{#N/A,#N/A,FALSE,"Proj.Cost &amp; Means of Fin."}</definedName>
    <definedName name="a" localSheetId="2" hidden="1">{#N/A,#N/A,FALSE,"Proj.Cost &amp; Means of Fin."}</definedName>
    <definedName name="a_1" localSheetId="1">#REF!</definedName>
    <definedName name="a_1" localSheetId="5">#REF!</definedName>
    <definedName name="a_1" localSheetId="2">#REF!</definedName>
    <definedName name="a_11" localSheetId="1">#REF!</definedName>
    <definedName name="a_11" localSheetId="5">#REF!</definedName>
    <definedName name="a_11" localSheetId="2">#REF!</definedName>
    <definedName name="A_12" localSheetId="1">#REF!</definedName>
    <definedName name="A_12" localSheetId="5">#REF!</definedName>
    <definedName name="A_12" localSheetId="2">#REF!</definedName>
    <definedName name="a_13" localSheetId="1">#REF!</definedName>
    <definedName name="a_13" localSheetId="5">#REF!</definedName>
    <definedName name="a_13" localSheetId="2">#REF!</definedName>
    <definedName name="a_15" localSheetId="5">#REF!</definedName>
    <definedName name="a_16" localSheetId="5">#REF!</definedName>
    <definedName name="a_17" localSheetId="5">#REF!</definedName>
    <definedName name="a_18" localSheetId="5">'[21]PARTY MASTER'!#REF!</definedName>
    <definedName name="A_2" localSheetId="1">#REF!</definedName>
    <definedName name="A_2" localSheetId="5">#REF!</definedName>
    <definedName name="A_2" localSheetId="2">#REF!</definedName>
    <definedName name="a_20" localSheetId="5">'[21]PARTY MASTER'!#REF!</definedName>
    <definedName name="A_25" localSheetId="1">#REF!</definedName>
    <definedName name="A_25" localSheetId="5">#REF!</definedName>
    <definedName name="A_25" localSheetId="2">#REF!</definedName>
    <definedName name="A_26" localSheetId="1">#REF!</definedName>
    <definedName name="A_26" localSheetId="5">#REF!</definedName>
    <definedName name="A_26" localSheetId="2">#REF!</definedName>
    <definedName name="A_3" localSheetId="1">#REF!</definedName>
    <definedName name="A_3" localSheetId="5">#REF!</definedName>
    <definedName name="A_3" localSheetId="2">#REF!</definedName>
    <definedName name="A_32" localSheetId="1">#REF!</definedName>
    <definedName name="A_32" localSheetId="5">#REF!</definedName>
    <definedName name="A_32" localSheetId="2">#REF!</definedName>
    <definedName name="A_33" localSheetId="1">#REF!</definedName>
    <definedName name="A_33" localSheetId="5">#REF!</definedName>
    <definedName name="A_33" localSheetId="2">#REF!</definedName>
    <definedName name="A_35" localSheetId="1">#REF!</definedName>
    <definedName name="A_35" localSheetId="5">#REF!</definedName>
    <definedName name="A_35" localSheetId="2">#REF!</definedName>
    <definedName name="A_39" localSheetId="5">#REF!</definedName>
    <definedName name="A_41" localSheetId="5">'[21]PARTY MASTER'!#REF!</definedName>
    <definedName name="A_42" localSheetId="1">#REF!</definedName>
    <definedName name="A_42" localSheetId="5">#REF!</definedName>
    <definedName name="A_42" localSheetId="2">#REF!</definedName>
    <definedName name="A_43" localSheetId="1">#REF!</definedName>
    <definedName name="A_43" localSheetId="5">#REF!</definedName>
    <definedName name="A_43" localSheetId="2">#REF!</definedName>
    <definedName name="A_5" localSheetId="1">#REF!</definedName>
    <definedName name="A_5" localSheetId="5">#REF!</definedName>
    <definedName name="A_5" localSheetId="2">#REF!</definedName>
    <definedName name="a_51" localSheetId="5">#REF!</definedName>
    <definedName name="A_52" localSheetId="5">#REF!</definedName>
    <definedName name="a_53" localSheetId="5">#REF!</definedName>
    <definedName name="A_54" localSheetId="5">#REF!</definedName>
    <definedName name="a_59" localSheetId="5">#REF!</definedName>
    <definedName name="a_61" localSheetId="1">#REF!</definedName>
    <definedName name="a_61" localSheetId="5">#REF!</definedName>
    <definedName name="a_61" localSheetId="2">#REF!</definedName>
    <definedName name="A_66" localSheetId="1">#REF!</definedName>
    <definedName name="A_66" localSheetId="5">#REF!</definedName>
    <definedName name="A_66" localSheetId="2">#REF!</definedName>
    <definedName name="A_67" localSheetId="1">#REF!</definedName>
    <definedName name="A_67" localSheetId="5">#REF!</definedName>
    <definedName name="A_67" localSheetId="2">#REF!</definedName>
    <definedName name="A_C_NO">[22]Account_NO_Co_code!$A$2:$A$245</definedName>
    <definedName name="A_Rodricks" localSheetId="1">#REF!</definedName>
    <definedName name="A_Rodricks" localSheetId="5">#REF!</definedName>
    <definedName name="A_Rodricks" localSheetId="2">#REF!</definedName>
    <definedName name="A_value" localSheetId="1">#REF!</definedName>
    <definedName name="A_value" localSheetId="5">#REF!</definedName>
    <definedName name="A_value" localSheetId="2">#REF!</definedName>
    <definedName name="A_valueneu" localSheetId="1">#REF!</definedName>
    <definedName name="A_valueneu" localSheetId="5">#REF!</definedName>
    <definedName name="A_valueneu" localSheetId="2">#REF!</definedName>
    <definedName name="A0" localSheetId="5">#REF!</definedName>
    <definedName name="aa" localSheetId="1" hidden="1">{#N/A,#N/A,FALSE,"Proj.Cost &amp; Means of Fin."}</definedName>
    <definedName name="aa" localSheetId="2" hidden="1">{#N/A,#N/A,FALSE,"Proj.Cost &amp; Means of Fin."}</definedName>
    <definedName name="aaa" localSheetId="1">MATCH(0.01,'FA Print'!End_Bal,-1)+1</definedName>
    <definedName name="aaa" localSheetId="5">MATCH(0.01,'Impact (2)'!End_Bal,-1)+1</definedName>
    <definedName name="aaa" localSheetId="2">MATCH(0.01,'IP (Print)'!End_Bal,-1)+1</definedName>
    <definedName name="aaaa" localSheetId="1" hidden="1">{#N/A,#N/A,FALSE,"Proj.Cost &amp; Means of Fin."}</definedName>
    <definedName name="aaaa" localSheetId="2" hidden="1">{#N/A,#N/A,FALSE,"Proj.Cost &amp; Means of Fin."}</definedName>
    <definedName name="aaaaaa" localSheetId="1">#REF!</definedName>
    <definedName name="aaaaaa" localSheetId="5">#REF!</definedName>
    <definedName name="aaaaaa" localSheetId="2">#REF!</definedName>
    <definedName name="abc"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bc"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bs" hidden="1">#N/A</definedName>
    <definedName name="AC_Sales" localSheetId="5">[23]Sens!#REF!</definedName>
    <definedName name="Account_Balance" localSheetId="1">#REF!</definedName>
    <definedName name="Account_Balance" localSheetId="5">#REF!</definedName>
    <definedName name="Account_Balance" localSheetId="2">#REF!</definedName>
    <definedName name="Accounting_Period" localSheetId="1">#REF!</definedName>
    <definedName name="Accounting_Period" localSheetId="5">#REF!</definedName>
    <definedName name="Accounting_Period" localSheetId="2">#REF!</definedName>
    <definedName name="ACK" localSheetId="1">#REF!</definedName>
    <definedName name="ACK" localSheetId="5">#REF!</definedName>
    <definedName name="ACK" localSheetId="2">#REF!</definedName>
    <definedName name="act" localSheetId="1" hidden="1">{#N/A,#N/A,FALSE,"Proj.Cost &amp; Means of Fin."}</definedName>
    <definedName name="act" localSheetId="2" hidden="1">{#N/A,#N/A,FALSE,"Proj.Cost &amp; Means of Fin."}</definedName>
    <definedName name="Act_Qty" localSheetId="1">#REF!</definedName>
    <definedName name="Act_Qty" localSheetId="5">#REF!</definedName>
    <definedName name="Act_Qty" localSheetId="2">#REF!</definedName>
    <definedName name="Act_Rate" localSheetId="1">#REF!</definedName>
    <definedName name="Act_Rate" localSheetId="5">#REF!</definedName>
    <definedName name="Act_Rate" localSheetId="2">#REF!</definedName>
    <definedName name="action" localSheetId="1">#REF!</definedName>
    <definedName name="action" localSheetId="5">#REF!</definedName>
    <definedName name="action" localSheetId="2">#REF!</definedName>
    <definedName name="Actual_Mix" localSheetId="5">#REF!</definedName>
    <definedName name="Actual_Qty_in_budgetd_Mix" localSheetId="5">#REF!</definedName>
    <definedName name="Actual_Quantity" localSheetId="5">#REF!</definedName>
    <definedName name="Actual_Rate" localSheetId="5">#REF!</definedName>
    <definedName name="Actual_Value" localSheetId="5">#REF!</definedName>
    <definedName name="Address" localSheetId="5">#REF!</definedName>
    <definedName name="Address2" localSheetId="5">'[24]MF Request-GW'!#REF!</definedName>
    <definedName name="Ag" localSheetId="1">[25]Design!#REF!</definedName>
    <definedName name="Ag" localSheetId="5">[25]Design!#REF!</definedName>
    <definedName name="Ag" localSheetId="2">[25]Design!#REF!</definedName>
    <definedName name="agdump" localSheetId="1">#REF!</definedName>
    <definedName name="agdump" localSheetId="5">#REF!</definedName>
    <definedName name="agdump" localSheetId="2">#REF!</definedName>
    <definedName name="agedump" localSheetId="1">#REF!</definedName>
    <definedName name="agedump" localSheetId="5">#REF!</definedName>
    <definedName name="agedump" localSheetId="2">#REF!</definedName>
    <definedName name="agencydump" localSheetId="1">#REF!</definedName>
    <definedName name="agencydump" localSheetId="5">#REF!</definedName>
    <definedName name="agencydump" localSheetId="2">#REF!</definedName>
    <definedName name="AGENCYLY" localSheetId="5">#REF!</definedName>
    <definedName name="AGENCYPLAN" localSheetId="5">#REF!</definedName>
    <definedName name="ageos" localSheetId="5">#REF!</definedName>
    <definedName name="agestock" localSheetId="5">#REF!</definedName>
    <definedName name="AKRUTI">#N/A</definedName>
    <definedName name="AKRUTI2">#N/A</definedName>
    <definedName name="AL" localSheetId="4">'[26]#REF'!$E$9</definedName>
    <definedName name="AL">'[27]#REF'!$E$9</definedName>
    <definedName name="ALL" localSheetId="1">#REF!</definedName>
    <definedName name="ALL" localSheetId="5">#REF!</definedName>
    <definedName name="ALL" localSheetId="2">#REF!</definedName>
    <definedName name="ALL___0" localSheetId="1">#REF!</definedName>
    <definedName name="ALL___0" localSheetId="5">#REF!</definedName>
    <definedName name="ALL___0" localSheetId="2">#REF!</definedName>
    <definedName name="All_minus_Cal" localSheetId="1">#REF!,#REF!,#REF!,#REF!</definedName>
    <definedName name="All_minus_Cal" localSheetId="5">#REF!,#REF!,#REF!,#REF!</definedName>
    <definedName name="All_minus_Cal" localSheetId="2">#REF!,#REF!,#REF!,#REF!</definedName>
    <definedName name="anadty" localSheetId="1">#REF!</definedName>
    <definedName name="anadty" localSheetId="5">#REF!</definedName>
    <definedName name="anadty" localSheetId="2">#REF!</definedName>
    <definedName name="anaspun" localSheetId="1">#REF!</definedName>
    <definedName name="anaspun" localSheetId="5">#REF!</definedName>
    <definedName name="anaspun" localSheetId="2">#REF!</definedName>
    <definedName name="ANJU_SHENOY" localSheetId="1">#REF!</definedName>
    <definedName name="ANJU_SHENOY" localSheetId="5">#REF!</definedName>
    <definedName name="ANJU_SHENOY" localSheetId="2">#REF!</definedName>
    <definedName name="ann" localSheetId="5">#REF!</definedName>
    <definedName name="Ann_X_1" localSheetId="5">#REF!</definedName>
    <definedName name="Ann_Y_1" localSheetId="5">#REF!</definedName>
    <definedName name="Ann_Z_1" localSheetId="5">#REF!</definedName>
    <definedName name="ann2AA" localSheetId="5">[28]MAT!#REF!</definedName>
    <definedName name="ann3AA" localSheetId="5">[28]MAT!#REF!</definedName>
    <definedName name="ANNEXA" localSheetId="1">#REF!</definedName>
    <definedName name="ANNEXA" localSheetId="5">#REF!</definedName>
    <definedName name="ANNEXA" localSheetId="2">#REF!</definedName>
    <definedName name="Annexure1" localSheetId="1">#REF!</definedName>
    <definedName name="Annexure1" localSheetId="5">#REF!</definedName>
    <definedName name="Annexure1" localSheetId="2">#REF!</definedName>
    <definedName name="Annexure2" localSheetId="1">#REF!</definedName>
    <definedName name="Annexure2" localSheetId="5">#REF!</definedName>
    <definedName name="Annexure2" localSheetId="2">#REF!</definedName>
    <definedName name="AnnexurePART1" localSheetId="5">#REF!</definedName>
    <definedName name="area1" localSheetId="1">#REF!</definedName>
    <definedName name="area1" localSheetId="5">#REF!</definedName>
    <definedName name="area1" localSheetId="2">#REF!</definedName>
    <definedName name="area2" localSheetId="1">#REF!</definedName>
    <definedName name="area2" localSheetId="5">#REF!</definedName>
    <definedName name="area2" localSheetId="2">#REF!</definedName>
    <definedName name="area3" localSheetId="1">#REF!</definedName>
    <definedName name="area3" localSheetId="5">#REF!</definedName>
    <definedName name="area3" localSheetId="2">#REF!</definedName>
    <definedName name="as" localSheetId="1" hidden="1">{#N/A,#N/A,FALSE,"Proj.Cost &amp; Means of Fin."}</definedName>
    <definedName name="as" localSheetId="2" hidden="1">{#N/A,#N/A,FALSE,"Proj.Cost &amp; Means of Fin."}</definedName>
    <definedName name="AS2HasNoAutoHeaderFooter" hidden="1">" "</definedName>
    <definedName name="asa" localSheetId="1" hidden="1">{#N/A,#N/A,FALSE,"Proj.Cost &amp; Means of Fin."}</definedName>
    <definedName name="asa" localSheetId="2">#REF!</definedName>
    <definedName name="asa" localSheetId="6">#REF!</definedName>
    <definedName name="asaf" localSheetId="1" hidden="1">{#N/A,#N/A,FALSE,"Proj.Cost &amp; Means of Fin."}</definedName>
    <definedName name="asaf" localSheetId="2" hidden="1">{#N/A,#N/A,FALSE,"Proj.Cost &amp; Means of Fin."}</definedName>
    <definedName name="asd" localSheetId="1" hidden="1">{#N/A,#N/A,FALSE,"Proj.Cost &amp; Means of Fin."}</definedName>
    <definedName name="asd" localSheetId="2" hidden="1">{#N/A,#N/A,FALSE,"Proj.Cost &amp; Means of Fin."}</definedName>
    <definedName name="asdafa" localSheetId="1" hidden="1">{#N/A,#N/A,FALSE,"Proj.Cost &amp; Means of Fin."}</definedName>
    <definedName name="asdafa" localSheetId="2" hidden="1">{#N/A,#N/A,FALSE,"Proj.Cost &amp; Means of Fin."}</definedName>
    <definedName name="asfd" localSheetId="1" hidden="1">{#N/A,#N/A,FALSE,"Proj.Cost &amp; Means of Fin."}</definedName>
    <definedName name="asfd" localSheetId="2" hidden="1">{#N/A,#N/A,FALSE,"Proj.Cost &amp; Means of Fin."}</definedName>
    <definedName name="asfdas" localSheetId="1" hidden="1">{#N/A,#N/A,FALSE,"Proj.Cost &amp; Means of Fin."}</definedName>
    <definedName name="asfdas" localSheetId="2" hidden="1">{#N/A,#N/A,FALSE,"Proj.Cost &amp; Means of Fin."}</definedName>
    <definedName name="ashv" localSheetId="4">'[29]ALL-IBANK-BRS'!$A$1:$B$453</definedName>
    <definedName name="ashv">'[30]ALL-IBANK-BRS'!$A$1:$B$453</definedName>
    <definedName name="ashva" localSheetId="4">'[31]ALL-IBANK-BRS'!$A$1:$B$453</definedName>
    <definedName name="ashva">'[32]ALL-IBANK-BRS'!$A$1:$B$453</definedName>
    <definedName name="ashvan" localSheetId="4">'[33]ALL-IBANK-BRS'!$A$1:$B$453</definedName>
    <definedName name="ashvan">'[34]ALL-IBANK-BRS'!$A$1:$B$453</definedName>
    <definedName name="ashvany" localSheetId="4">'[35]ALL-IBANK-BRS'!$A$1:$B$453</definedName>
    <definedName name="ashvany">'[36]ALL-IBANK-BRS'!$A$1:$B$453</definedName>
    <definedName name="ass_cc">[37]Sheet1!$A$1:$C$2443</definedName>
    <definedName name="assumptions" localSheetId="1">#REF!</definedName>
    <definedName name="assumptions" localSheetId="5">#REF!</definedName>
    <definedName name="assumptions" localSheetId="2">#REF!</definedName>
    <definedName name="atish"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tish"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az" localSheetId="4">[38]coa_ramco_168!$A$2:$I$2284</definedName>
    <definedName name="az">[39]coa_ramco_168!$A$2:$I$2284</definedName>
    <definedName name="azzz">[40]Input!$D$7</definedName>
    <definedName name="b" localSheetId="1">#REF!</definedName>
    <definedName name="b" localSheetId="5">#REF!</definedName>
    <definedName name="b" localSheetId="2">#REF!</definedName>
    <definedName name="B_BALKRISHANAN" localSheetId="1">#REF!</definedName>
    <definedName name="B_BALKRISHANAN" localSheetId="5">#REF!</definedName>
    <definedName name="B_BALKRISHANAN" localSheetId="2">#REF!</definedName>
    <definedName name="B_value" localSheetId="1">#REF!</definedName>
    <definedName name="B_value" localSheetId="5">#REF!</definedName>
    <definedName name="B_value" localSheetId="2">#REF!</definedName>
    <definedName name="B_valuenue" localSheetId="5">#REF!</definedName>
    <definedName name="bal">'[41]detail''02'!$B$506:$C$512</definedName>
    <definedName name="balance_type">1</definedName>
    <definedName name="basia_1" localSheetId="1">#REF!</definedName>
    <definedName name="basia_1" localSheetId="5">#REF!</definedName>
    <definedName name="basia_1" localSheetId="2">#REF!</definedName>
    <definedName name="basis" localSheetId="1">#REF!</definedName>
    <definedName name="basis" localSheetId="5">#REF!</definedName>
    <definedName name="basis" localSheetId="2">#REF!</definedName>
    <definedName name="basis___0" localSheetId="1">#REF!</definedName>
    <definedName name="basis___0" localSheetId="5">#REF!</definedName>
    <definedName name="basis___0" localSheetId="2">#REF!</definedName>
    <definedName name="basis_2" localSheetId="5">#REF!</definedName>
    <definedName name="basis_3" localSheetId="5">#REF!</definedName>
    <definedName name="basis_4" localSheetId="5">#REF!</definedName>
    <definedName name="Bat_Cool" localSheetId="5">[23]Sens!#REF!</definedName>
    <definedName name="bbb" localSheetId="1">#REF!</definedName>
    <definedName name="bbb" localSheetId="5">#REF!</definedName>
    <definedName name="bbb" localSheetId="2">#REF!</definedName>
    <definedName name="bbbb" localSheetId="1">#REF!</definedName>
    <definedName name="bbbb" localSheetId="5">#REF!</definedName>
    <definedName name="bbbb" localSheetId="2">#REF!</definedName>
    <definedName name="Beg_Bal" localSheetId="1">#REF!</definedName>
    <definedName name="Beg_Bal" localSheetId="5">#REF!</definedName>
    <definedName name="Beg_Bal" localSheetId="2">#REF!</definedName>
    <definedName name="BeginningAcqHeadCount" localSheetId="1">'[42]Input-Function'!#REF!</definedName>
    <definedName name="BeginningAcqHeadCount" localSheetId="5">'[42]Input-Function'!#REF!</definedName>
    <definedName name="BeginningAcqHeadCount" localSheetId="2">'[42]Input-Function'!#REF!</definedName>
    <definedName name="bhasoodee">'[43]Groupings-final'!$1:$1048576</definedName>
    <definedName name="bhn" hidden="1">#N/A</definedName>
    <definedName name="bhv" hidden="1">#N/A</definedName>
    <definedName name="bhz" hidden="1">#N/A</definedName>
    <definedName name="Bid_Curr" localSheetId="4">[44]Data!$C$14</definedName>
    <definedName name="Bid_Curr">[45]Data!$C$14</definedName>
    <definedName name="bla" localSheetId="4" hidden="1">{"pénzbefolyás",#N/A,FALSE,"1995 évi kötések"}</definedName>
    <definedName name="bla" hidden="1">{"pénzbefolyás",#N/A,FALSE,"1995 évi kötések"}</definedName>
    <definedName name="blka" localSheetId="4" hidden="1">{TRUE,TRUE,-1.25,-15.5,484.5,276.75,FALSE,TRUE,TRUE,TRUE,0,1,44,1,122,3,1,4,TRUE,TRUE,3,TRUE,1,TRUE,75,"Swvu.pénzbefolyás.","ACwvu.pénzbefolyás.",#N/A,FALSE,FALSE,0.393700787401575,0.393700787401575,0.590551181102362,0.590551181102362,2,"&amp;LAlapanyaggzártó Üzletág&amp;C&amp;A","&amp;P. oldal",FALSE,FALSE,FALSE,TRUE,1,#N/A,1,40,"=R2C2:R129C46","=R1","Rwvu.pénzbefolyás.",#N/A,FALSE,FALSE,FALSE,9,65532,65532,FALSE,FALSE,TRUE,TRUE,TRUE}</definedName>
    <definedName name="blka" hidden="1">{TRUE,TRUE,-1.25,-15.5,484.5,276.75,FALSE,TRUE,TRUE,TRUE,0,1,44,1,122,3,1,4,TRUE,TRUE,3,TRUE,1,TRUE,75,"Swvu.pénzbefolyás.","ACwvu.pénzbefolyás.",#N/A,FALSE,FALSE,0.393700787401575,0.393700787401575,0.590551181102362,0.590551181102362,2,"&amp;LAlapanyaggzártó Üzletág&amp;C&amp;A","&amp;P. oldal",FALSE,FALSE,FALSE,TRUE,1,#N/A,1,40,"=R2C2:R129C46","=R1","Rwvu.pénzbefolyás.",#N/A,FALSE,FALSE,FALSE,9,65532,65532,FALSE,FALSE,TRUE,TRUE,TRUE}</definedName>
    <definedName name="BLR80IA">#N/A</definedName>
    <definedName name="BLTable">'[46]BL-Bud'!$A$11:$Y$133</definedName>
    <definedName name="BOBAY_CONVEYAN" localSheetId="1">#REF!</definedName>
    <definedName name="BOBAY_CONVEYAN" localSheetId="5">#REF!</definedName>
    <definedName name="BOBAY_CONVEYAN" localSheetId="2">#REF!</definedName>
    <definedName name="Bonus" localSheetId="1">#REF!</definedName>
    <definedName name="Bonus" localSheetId="5">#REF!</definedName>
    <definedName name="Bonus" localSheetId="2">#REF!</definedName>
    <definedName name="Book" localSheetId="1">#REF!</definedName>
    <definedName name="Book" localSheetId="5">#REF!</definedName>
    <definedName name="Book" localSheetId="2">#REF!</definedName>
    <definedName name="brokerage" localSheetId="4">'[47]P&amp;LSum'!$A$140:$X$157</definedName>
    <definedName name="brokerage">'[48]P&amp;LSum'!$A$140:$X$157</definedName>
    <definedName name="brokerageexp" localSheetId="4">'[49]Detail P&amp;L'!$A$280:$BK$318</definedName>
    <definedName name="brokerageexp">'[50]Detail P&amp;L'!$A$280:$BK$318</definedName>
    <definedName name="BRS" localSheetId="4">'[29]ALL-IBANK-BRS'!$A$1:$B$453</definedName>
    <definedName name="BRS">'[30]ALL-IBANK-BRS'!$A$1:$B$453</definedName>
    <definedName name="BS" localSheetId="5">#REF!</definedName>
    <definedName name="BSGROUP" localSheetId="5">#REF!</definedName>
    <definedName name="bsheet" localSheetId="5">#REF!</definedName>
    <definedName name="BSLA" localSheetId="5">'[24]MF Request-GW'!#REF!</definedName>
    <definedName name="BTYBR" hidden="1">#N/A</definedName>
    <definedName name="Budget">#N/A</definedName>
    <definedName name="Budget_DT">#N/A</definedName>
    <definedName name="Budget_Quantity" localSheetId="1">#REF!</definedName>
    <definedName name="Budget_Quantity" localSheetId="5">#REF!</definedName>
    <definedName name="Budget_Quantity" localSheetId="2">#REF!</definedName>
    <definedName name="Budget_Rate" localSheetId="1">#REF!</definedName>
    <definedName name="Budget_Rate" localSheetId="5">#REF!</definedName>
    <definedName name="Budget_Rate" localSheetId="2">#REF!</definedName>
    <definedName name="Budget_Value" localSheetId="1">#REF!</definedName>
    <definedName name="Budget_Value" localSheetId="5">#REF!</definedName>
    <definedName name="Budget_Value" localSheetId="2">#REF!</definedName>
    <definedName name="budgeted\">#N/A</definedName>
    <definedName name="Budgeted_Mix" localSheetId="5">#REF!</definedName>
    <definedName name="BuiltIn_Print_Area" localSheetId="5">#REF!</definedName>
    <definedName name="BuiltIn_Print_Area___0" localSheetId="5">#REF!</definedName>
    <definedName name="BuiltIn_Print_Area___1" localSheetId="5">#REF!</definedName>
    <definedName name="BuiltIn_Print_Area___10" localSheetId="5">#REF!</definedName>
    <definedName name="BuiltIn_Print_Area___14" localSheetId="5">#REF!</definedName>
    <definedName name="BuiltIn_Print_Area___2" localSheetId="5">#REF!</definedName>
    <definedName name="BuiltIn_Print_Area___4" localSheetId="5">#REF!</definedName>
    <definedName name="BuiltIn_Print_Area___6" localSheetId="5">#REF!</definedName>
    <definedName name="BuiltIn_Print_Area___7" localSheetId="5">#REF!</definedName>
    <definedName name="BuiltIn_Print_Titles" localSheetId="5">#REF!</definedName>
    <definedName name="BuiltIn_Print_Titles___0" localSheetId="5">#REF!</definedName>
    <definedName name="BusinessName" localSheetId="5">'[24]MF Request-GW'!#REF!</definedName>
    <definedName name="BUTIBORI" localSheetId="1">#REF!</definedName>
    <definedName name="BUTIBORI" localSheetId="5">#REF!</definedName>
    <definedName name="BUTIBORI" localSheetId="2">#REF!</definedName>
    <definedName name="C_165" localSheetId="1">#REF!</definedName>
    <definedName name="C_165" localSheetId="5">#REF!</definedName>
    <definedName name="C_165" localSheetId="2">#REF!</definedName>
    <definedName name="C_166" localSheetId="1">#REF!</definedName>
    <definedName name="C_166" localSheetId="5">#REF!</definedName>
    <definedName name="C_166" localSheetId="2">#REF!</definedName>
    <definedName name="C_value" localSheetId="5">#REF!</definedName>
    <definedName name="C_valueneu" localSheetId="5">#REF!</definedName>
    <definedName name="CalcAgencyPrice" localSheetId="1">#REF!</definedName>
    <definedName name="CalcAgencyPrice" localSheetId="5">#REF!</definedName>
    <definedName name="CalcAgencyPrice" localSheetId="2">#REF!</definedName>
    <definedName name="Calculations" localSheetId="1">#REF!</definedName>
    <definedName name="Calculations" localSheetId="5">#REF!</definedName>
    <definedName name="Calculations" localSheetId="2">#REF!</definedName>
    <definedName name="CAPINVEST">#N/A</definedName>
    <definedName name="CapitalEmployed">#REF!</definedName>
    <definedName name="carryforw" localSheetId="1">#REF!</definedName>
    <definedName name="carryforw" localSheetId="5">#REF!</definedName>
    <definedName name="carryforw" localSheetId="2">#REF!</definedName>
    <definedName name="case1" localSheetId="5">#REF!</definedName>
    <definedName name="case2" localSheetId="5">#REF!</definedName>
    <definedName name="case3" localSheetId="5">#REF!</definedName>
    <definedName name="case4" localSheetId="5">#REF!</definedName>
    <definedName name="case5" localSheetId="5">#REF!</definedName>
    <definedName name="ccA" hidden="1">#N/A</definedName>
    <definedName name="ccc" localSheetId="5">#REF!</definedName>
    <definedName name="CDPG1" localSheetId="5">#REF!</definedName>
    <definedName name="CDPG5" localSheetId="5">#REF!</definedName>
    <definedName name="cefbl2000" localSheetId="5">[51]Financials!#REF!</definedName>
    <definedName name="cefbs2003" localSheetId="5">[51]Financials!#REF!</definedName>
    <definedName name="cefbs2004" localSheetId="5">[51]Financials!#REF!</definedName>
    <definedName name="cefbs98" localSheetId="5">[51]Financials!#REF!</definedName>
    <definedName name="cefbs99" localSheetId="5">[51]Financials!#REF!</definedName>
    <definedName name="cefexp" localSheetId="5">[51]Financials!#REF!</definedName>
    <definedName name="cefexp2000" localSheetId="5">[51]Financials!#REF!</definedName>
    <definedName name="cefexp2003" localSheetId="5">[51]Financials!#REF!</definedName>
    <definedName name="cefexp2004" localSheetId="5">[51]Financials!#REF!</definedName>
    <definedName name="cefexp98" localSheetId="5">[51]Financials!#REF!</definedName>
    <definedName name="cefexp99" localSheetId="5">[51]Financials!#REF!</definedName>
    <definedName name="cefpl2000" localSheetId="5">[51]Financials!#REF!</definedName>
    <definedName name="cefpl2003" localSheetId="5">[51]Financials!#REF!</definedName>
    <definedName name="cefpl2004" localSheetId="5">[51]Financials!#REF!</definedName>
    <definedName name="cefpl98" localSheetId="5">[51]Financials!#REF!</definedName>
    <definedName name="cefpl99" localSheetId="5">[51]Financials!#REF!</definedName>
    <definedName name="cf" localSheetId="1" hidden="1">{#N/A,#N/A,FALSE,"Aging Summary";#N/A,#N/A,FALSE,"Ratio Analysis";#N/A,#N/A,FALSE,"Test 120 Day Accts";#N/A,#N/A,FALSE,"Tickmarks"}</definedName>
    <definedName name="cf" localSheetId="2" hidden="1">{#N/A,#N/A,FALSE,"Aging Summary";#N/A,#N/A,FALSE,"Ratio Analysis";#N/A,#N/A,FALSE,"Test 120 Day Accts";#N/A,#N/A,FALSE,"Tickmarks"}</definedName>
    <definedName name="CHA" localSheetId="1">#REF!</definedName>
    <definedName name="CHA" localSheetId="5">#REF!</definedName>
    <definedName name="CHA" localSheetId="2">#REF!</definedName>
    <definedName name="CHANGE" localSheetId="1">#REF!</definedName>
    <definedName name="CHANGE" localSheetId="5">#REF!</definedName>
    <definedName name="CHANGE" localSheetId="2">#REF!</definedName>
    <definedName name="checked" localSheetId="1">#REF!</definedName>
    <definedName name="checked" localSheetId="5">#REF!</definedName>
    <definedName name="checked" localSheetId="2">#REF!</definedName>
    <definedName name="CHIPS" localSheetId="5">#REF!</definedName>
    <definedName name="CHIPS___0" localSheetId="5">#REF!</definedName>
    <definedName name="City" localSheetId="5">#REF!</definedName>
    <definedName name="ClaimForecast" localSheetId="5">#REF!</definedName>
    <definedName name="ClaimRate" localSheetId="5">#REF!</definedName>
    <definedName name="Claims00" localSheetId="5">#REF!</definedName>
    <definedName name="Claims01" localSheetId="5">#REF!</definedName>
    <definedName name="Claims99" localSheetId="5">#REF!</definedName>
    <definedName name="clause10" localSheetId="5">#REF!</definedName>
    <definedName name="CLAUSE13" localSheetId="5">#REF!</definedName>
    <definedName name="CLAUSE13b" localSheetId="5">#REF!</definedName>
    <definedName name="clause14" localSheetId="5">#REF!</definedName>
    <definedName name="clause14d" localSheetId="5">#REF!</definedName>
    <definedName name="clause15" localSheetId="5">#REF!</definedName>
    <definedName name="clause16b" localSheetId="5">#REF!</definedName>
    <definedName name="clause17a" localSheetId="5">#REF!</definedName>
    <definedName name="clause17B" localSheetId="5">#REF!</definedName>
    <definedName name="clause17C" localSheetId="5">#REF!</definedName>
    <definedName name="CLAUSE17D" localSheetId="5">#REF!</definedName>
    <definedName name="clause17E" localSheetId="5">#REF!</definedName>
    <definedName name="clause17F" localSheetId="5">#REF!</definedName>
    <definedName name="clause17h" localSheetId="5">#REF!</definedName>
    <definedName name="clause17K" localSheetId="5">#REF!</definedName>
    <definedName name="clause18" localSheetId="5">#REF!</definedName>
    <definedName name="CLAUSE20" localSheetId="5">#REF!</definedName>
    <definedName name="clause21" localSheetId="5">#REF!</definedName>
    <definedName name="CLAUSE22A" localSheetId="5">#REF!</definedName>
    <definedName name="CLAUSE22B" localSheetId="5">#REF!</definedName>
    <definedName name="clause23" localSheetId="5">#REF!</definedName>
    <definedName name="clause24" localSheetId="5">#REF!</definedName>
    <definedName name="clause24b" localSheetId="5">#REF!</definedName>
    <definedName name="clause25" localSheetId="5">#REF!</definedName>
    <definedName name="clause26" localSheetId="5">#REF!</definedName>
    <definedName name="clause27" localSheetId="5">#REF!</definedName>
    <definedName name="clause28" localSheetId="5">#REF!</definedName>
    <definedName name="clause28b" localSheetId="5">#REF!</definedName>
    <definedName name="CM" localSheetId="5">#REF!</definedName>
    <definedName name="COA_7FEB" localSheetId="4">'[52]RAMCO COA 8-FEB-2008'!$A$2:$J$2310</definedName>
    <definedName name="COA_7FEB">'[53]RAMCO COA 8-FEB-2008'!$A$2:$J$2310</definedName>
    <definedName name="coa_ramco_168">[54]coa_ramco_168!$A$2:$I$2284</definedName>
    <definedName name="CoAct_">#N/A</definedName>
    <definedName name="Code" localSheetId="1" hidden="1">#REF!</definedName>
    <definedName name="Code" localSheetId="5" hidden="1">#REF!</definedName>
    <definedName name="Code" localSheetId="2" hidden="1">#REF!</definedName>
    <definedName name="COGS">[55]Old!$D$43:$O$43</definedName>
    <definedName name="ColumnAttributes1" localSheetId="1">#REF!</definedName>
    <definedName name="ColumnAttributes1" localSheetId="5">#REF!</definedName>
    <definedName name="ColumnAttributes1" localSheetId="2">#REF!</definedName>
    <definedName name="ColumnHeadings1" localSheetId="1">#REF!</definedName>
    <definedName name="ColumnHeadings1" localSheetId="5">#REF!</definedName>
    <definedName name="ColumnHeadings1" localSheetId="2">#REF!</definedName>
    <definedName name="COMBER" localSheetId="5">#REF!</definedName>
    <definedName name="Commission" localSheetId="5">#REF!</definedName>
    <definedName name="COMP" localSheetId="5">#REF!</definedName>
    <definedName name="Comp_Tbl" localSheetId="5">#REF!</definedName>
    <definedName name="comp1" localSheetId="5">#REF!</definedName>
    <definedName name="comp2" localSheetId="5">#REF!</definedName>
    <definedName name="Company" localSheetId="5">#REF!</definedName>
    <definedName name="compdty" localSheetId="5">#REF!</definedName>
    <definedName name="compspun" localSheetId="5">#REF!</definedName>
    <definedName name="COMPUTATION" localSheetId="5">#REF!</definedName>
    <definedName name="COMPUTATION_OF_INTEREST_UNDER_SECTION_234_C" localSheetId="5">#REF!</definedName>
    <definedName name="CONS" localSheetId="5">#REF!</definedName>
    <definedName name="constructioncost" localSheetId="4">'[47]P&amp;LSum'!$A$102:$X$119</definedName>
    <definedName name="constructioncost">'[48]P&amp;LSum'!$A$102:$X$119</definedName>
    <definedName name="ContEx3" localSheetId="5">[56]Cont!#REF!</definedName>
    <definedName name="ContEx4" localSheetId="5">[56]Cont!#REF!</definedName>
    <definedName name="ContEx5" localSheetId="5">[56]Cont!#REF!</definedName>
    <definedName name="contlac" localSheetId="5">[19]COMICRO!#REF!</definedName>
    <definedName name="contlac" localSheetId="2">'[20]Other notes'!#REF!</definedName>
    <definedName name="contlac" localSheetId="6">'[20]Other notes'!#REF!</definedName>
    <definedName name="ContLo1" localSheetId="1">#REF!</definedName>
    <definedName name="ContLo1" localSheetId="5">#REF!</definedName>
    <definedName name="ContLo1" localSheetId="2">#REF!</definedName>
    <definedName name="ContLo2" localSheetId="1">#REF!</definedName>
    <definedName name="ContLo2" localSheetId="5">#REF!</definedName>
    <definedName name="ContLo2" localSheetId="2">#REF!</definedName>
    <definedName name="ContLo3" localSheetId="1">#REF!</definedName>
    <definedName name="ContLo3" localSheetId="5">#REF!</definedName>
    <definedName name="ContLo3" localSheetId="2">#REF!</definedName>
    <definedName name="ContLo4" localSheetId="5">#REF!</definedName>
    <definedName name="ContLo5" localSheetId="5">#REF!</definedName>
    <definedName name="contractor" localSheetId="5">#REF!</definedName>
    <definedName name="Conveyance" localSheetId="5">#REF!</definedName>
    <definedName name="CONVEYANCE_DEL" localSheetId="5">#REF!</definedName>
    <definedName name="Cost" localSheetId="5">#REF!</definedName>
    <definedName name="Cost_Key">[57]Data!$L1&amp;"-"&amp;[57]Data!$B1&amp;"-"&amp;[57]Data!$A1</definedName>
    <definedName name="Cost_Value">OFFSET('[58]All Items'!$J$1:$J$65536,0,0,COUNTA('[58]All Items'!$J$1:$J$65536),1)</definedName>
    <definedName name="Country" localSheetId="1">#REF!</definedName>
    <definedName name="Country" localSheetId="5">#REF!</definedName>
    <definedName name="Country" localSheetId="2">#REF!</definedName>
    <definedName name="cover" localSheetId="1">#REF!</definedName>
    <definedName name="cover" localSheetId="5">#REF!</definedName>
    <definedName name="cover" localSheetId="2">#REF!</definedName>
    <definedName name="CPP" localSheetId="1">#REF!</definedName>
    <definedName name="CPP" localSheetId="5">#REF!</definedName>
    <definedName name="CPP" localSheetId="2">#REF!</definedName>
    <definedName name="crador" localSheetId="4" hidden="1">{"'kpi2-1'!$E$4"}</definedName>
    <definedName name="crador" hidden="1">{"'kpi2-1'!$E$4"}</definedName>
    <definedName name="_xlnm.Criteria" localSheetId="5">#REF!</definedName>
    <definedName name="_xlnm.Criteria">#REF!</definedName>
    <definedName name="CRO" localSheetId="4">'[26]#REF'!$E$25</definedName>
    <definedName name="CRO">'[27]#REF'!$E$25</definedName>
    <definedName name="cross">'[43]Groupings-final'!$1:$1048576</definedName>
    <definedName name="csdcksch" hidden="1">#N/A</definedName>
    <definedName name="csDesignMode">1</definedName>
    <definedName name="CSDWDWE">#N/A</definedName>
    <definedName name="cshcrdt" localSheetId="1">#REF!</definedName>
    <definedName name="cshcrdt" localSheetId="5">#REF!</definedName>
    <definedName name="cshcrdt" localSheetId="2">#REF!</definedName>
    <definedName name="Current_Sal" localSheetId="1">#REF!</definedName>
    <definedName name="Current_Sal" localSheetId="5">#REF!</definedName>
    <definedName name="Current_Sal" localSheetId="2">#REF!</definedName>
    <definedName name="CurrentPortion">[55]Sheet3!$J$146:$R$146</definedName>
    <definedName name="CUSRATE">#N/A</definedName>
    <definedName name="cust" localSheetId="1">#REF!</definedName>
    <definedName name="cust" localSheetId="5">#REF!</definedName>
    <definedName name="cust" localSheetId="2">#REF!</definedName>
    <definedName name="Customer_nr" localSheetId="5">#REF!</definedName>
    <definedName name="d" localSheetId="1" hidden="1">{#N/A,#N/A,FALSE,"Proj.Cost &amp; Means of Fin."}</definedName>
    <definedName name="d" localSheetId="2" hidden="1">{#N/A,#N/A,FALSE,"Proj.Cost &amp; Means of Fin."}</definedName>
    <definedName name="D_Gupta" localSheetId="1">#REF!</definedName>
    <definedName name="D_Gupta" localSheetId="5">#REF!</definedName>
    <definedName name="D_Gupta" localSheetId="2">#REF!</definedName>
    <definedName name="D_Khatwani" localSheetId="1">#REF!</definedName>
    <definedName name="D_Khatwani" localSheetId="5">#REF!</definedName>
    <definedName name="D_Khatwani" localSheetId="2">#REF!</definedName>
    <definedName name="D_Marquis" localSheetId="1">#REF!</definedName>
    <definedName name="D_Marquis" localSheetId="5">#REF!</definedName>
    <definedName name="D_Marquis" localSheetId="2">#REF!</definedName>
    <definedName name="dac">'[59]Ageing Due Date'!$G$4:$G$736</definedName>
    <definedName name="DaRWk1" localSheetId="5">#REF!</definedName>
    <definedName name="DaRWk10" localSheetId="5">#REF!</definedName>
    <definedName name="DaRWk11" localSheetId="5">#REF!</definedName>
    <definedName name="DaRWk12" localSheetId="5">#REF!</definedName>
    <definedName name="DaRWk2" localSheetId="5">#REF!</definedName>
    <definedName name="DaRWk3" localSheetId="5">#REF!</definedName>
    <definedName name="DaRWk4" localSheetId="5">#REF!</definedName>
    <definedName name="DaRWk5" localSheetId="5">#REF!</definedName>
    <definedName name="DaRWk6" localSheetId="5">#REF!</definedName>
    <definedName name="DaRWk8" localSheetId="5">#REF!</definedName>
    <definedName name="DaRwk9" localSheetId="5">#REF!</definedName>
    <definedName name="Data" localSheetId="5">#REF!</definedName>
    <definedName name="data1" localSheetId="5" hidden="1">#REF!</definedName>
    <definedName name="DATA1" localSheetId="6">#REF!</definedName>
    <definedName name="data2" localSheetId="5" hidden="1">#REF!</definedName>
    <definedName name="DATA2" localSheetId="6">#REF!</definedName>
    <definedName name="DATA24" localSheetId="5">#REF!</definedName>
    <definedName name="data3" localSheetId="5" hidden="1">#REF!</definedName>
    <definedName name="DATA4" localSheetId="5">#REF!</definedName>
    <definedName name="DATA5" localSheetId="5">#REF!</definedName>
    <definedName name="DATA6" localSheetId="5">#REF!</definedName>
    <definedName name="DATA7" localSheetId="5">#REF!</definedName>
    <definedName name="_xlnm.Database" localSheetId="5">#REF!</definedName>
    <definedName name="_xlnm.Database">#REF!</definedName>
    <definedName name="date">'[60]5(a)'!$A$6:$Y$35</definedName>
    <definedName name="dates" localSheetId="4">'[47]P&amp;LSum'!$A$1:$X$1</definedName>
    <definedName name="dates">'[48]P&amp;LSum'!$A$1:$X$1</definedName>
    <definedName name="DaWk7" localSheetId="1">#REF!</definedName>
    <definedName name="DaWk7" localSheetId="5">#REF!</definedName>
    <definedName name="DaWk7" localSheetId="2">#REF!</definedName>
    <definedName name="dbrwk1" localSheetId="1">#REF!</definedName>
    <definedName name="dbrwk1" localSheetId="5">#REF!</definedName>
    <definedName name="dbrwk1" localSheetId="2">#REF!</definedName>
    <definedName name="dbrwk10" localSheetId="1">#REF!</definedName>
    <definedName name="dbrwk10" localSheetId="5">#REF!</definedName>
    <definedName name="dbrwk10" localSheetId="2">#REF!</definedName>
    <definedName name="dbrwk11" localSheetId="5">#REF!</definedName>
    <definedName name="dbrwk12" localSheetId="5">#REF!</definedName>
    <definedName name="dbrwk2" localSheetId="5">#REF!</definedName>
    <definedName name="dbrwk3" localSheetId="5">#REF!</definedName>
    <definedName name="dbrwk4" localSheetId="5">#REF!</definedName>
    <definedName name="dbrwk5" localSheetId="5">#REF!</definedName>
    <definedName name="dbrwk6" localSheetId="5">#REF!</definedName>
    <definedName name="dbrwk7" localSheetId="5">#REF!</definedName>
    <definedName name="dbrwk8" localSheetId="5">#REF!</definedName>
    <definedName name="dbrwk9" localSheetId="5">#REF!</definedName>
    <definedName name="Dcap" localSheetId="5">#REF!</definedName>
    <definedName name="DCF_Value_EV" localSheetId="5">#REF!</definedName>
    <definedName name="dcrwk1" localSheetId="5">#REF!</definedName>
    <definedName name="dcrwk10" localSheetId="5">#REF!</definedName>
    <definedName name="dcrwk11" localSheetId="5">#REF!</definedName>
    <definedName name="dcrwk12" localSheetId="5">#REF!</definedName>
    <definedName name="dcrwk2" localSheetId="5">#REF!</definedName>
    <definedName name="dcrwk3" localSheetId="5">#REF!</definedName>
    <definedName name="dcrwk4" localSheetId="5">#REF!</definedName>
    <definedName name="dcrwk5" localSheetId="5">#REF!</definedName>
    <definedName name="dcrwk6" localSheetId="5">#REF!</definedName>
    <definedName name="dcrwk7" localSheetId="5">#REF!</definedName>
    <definedName name="dcrwk8" localSheetId="5">#REF!</definedName>
    <definedName name="dcrwk9" localSheetId="5">#REF!</definedName>
    <definedName name="dd" localSheetId="5">#REF!</definedName>
    <definedName name="debtclassi" localSheetId="5">#REF!</definedName>
    <definedName name="Deepak" localSheetId="5">#REF!</definedName>
    <definedName name="Del" localSheetId="1">IF('FA Print'!__key2*[0]!Interest_Rate*[0]!Loan_Years*'FA Print'!Loan_Start&gt;0,1,0)</definedName>
    <definedName name="Del" localSheetId="5">IF('Impact (2)'!__key2*'Impact (2)'!Interest_Rate*'Impact (2)'!Loan_Years*'Impact (2)'!Loan_Start&gt;0,1,0)</definedName>
    <definedName name="Del" localSheetId="2">IF('IP (Print)'!__key2*[0]!Interest_Rate*[0]!Loan_Years*'IP (Print)'!Loan_Start&gt;0,1,0)</definedName>
    <definedName name="DelDC" localSheetId="1">#REF!</definedName>
    <definedName name="DelDC" localSheetId="5">#REF!</definedName>
    <definedName name="DelDC" localSheetId="2">#REF!</definedName>
    <definedName name="DelDm" localSheetId="1">#REF!</definedName>
    <definedName name="DelDm" localSheetId="5">#REF!</definedName>
    <definedName name="DelDm" localSheetId="2">#REF!</definedName>
    <definedName name="Delivery" localSheetId="1">#REF!</definedName>
    <definedName name="Delivery" localSheetId="5">#REF!</definedName>
    <definedName name="Delivery" localSheetId="2">#REF!</definedName>
    <definedName name="DelType" localSheetId="5">#REF!</definedName>
    <definedName name="DEM" localSheetId="1">[61]Intaccrual!#REF!</definedName>
    <definedName name="DEM" localSheetId="5">[61]Intaccrual!#REF!</definedName>
    <definedName name="DEM" localSheetId="2">[61]Intaccrual!#REF!</definedName>
    <definedName name="DEMAND_LOANS" localSheetId="1">#REF!</definedName>
    <definedName name="DEMAND_LOANS" localSheetId="5">#REF!</definedName>
    <definedName name="DEMAND_LOANS" localSheetId="2">#REF!</definedName>
    <definedName name="DEP" localSheetId="1">#REF!</definedName>
    <definedName name="DEP" localSheetId="5">#REF!</definedName>
    <definedName name="DEP" localSheetId="2">#REF!</definedName>
    <definedName name="depn" localSheetId="1">#REF!</definedName>
    <definedName name="depn" localSheetId="5">#REF!</definedName>
    <definedName name="depn" localSheetId="2">#REF!</definedName>
    <definedName name="depn1" localSheetId="5">#REF!</definedName>
    <definedName name="Depreciation" localSheetId="5">#REF!</definedName>
    <definedName name="Dept" localSheetId="5">#REF!</definedName>
    <definedName name="deptLookup" localSheetId="1">#REF!</definedName>
    <definedName name="deptLookup" localSheetId="5">#REF!</definedName>
    <definedName name="deptLookup" localSheetId="2">#REF!</definedName>
    <definedName name="derft" hidden="1">#N/A</definedName>
    <definedName name="derniere" localSheetId="1">#REF!</definedName>
    <definedName name="derniere" localSheetId="5">#REF!</definedName>
    <definedName name="derniere" localSheetId="2">#REF!</definedName>
    <definedName name="designed" localSheetId="1">#REF!</definedName>
    <definedName name="designed" localSheetId="5">#REF!</definedName>
    <definedName name="designed" localSheetId="2">#REF!</definedName>
    <definedName name="dev"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v"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dewrg" hidden="1">#N/A</definedName>
    <definedName name="DFAAG" localSheetId="1">#REF!</definedName>
    <definedName name="DFAAG" localSheetId="5">#REF!</definedName>
    <definedName name="DFAAG" localSheetId="2">#REF!</definedName>
    <definedName name="dff" localSheetId="1">#REF!</definedName>
    <definedName name="dff" localSheetId="5">#REF!</definedName>
    <definedName name="dff" localSheetId="2">#REF!</definedName>
    <definedName name="dfghdg" hidden="1">#N/A</definedName>
    <definedName name="dfsafAS" hidden="1">#N/A</definedName>
    <definedName name="dia" localSheetId="1">#REF!</definedName>
    <definedName name="dia" localSheetId="5">#REF!</definedName>
    <definedName name="dia" localSheetId="2">#REF!</definedName>
    <definedName name="diff" localSheetId="5">#REF!</definedName>
    <definedName name="diff" localSheetId="6">#REF!</definedName>
    <definedName name="DIFFBLNK" localSheetId="5">#REF!</definedName>
    <definedName name="DIFFDATA" localSheetId="5">#REF!</definedName>
    <definedName name="Difference" localSheetId="5">#REF!</definedName>
    <definedName name="DILIP" localSheetId="5">[12]POLY!#REF!</definedName>
    <definedName name="direct" localSheetId="1">#REF!</definedName>
    <definedName name="direct" localSheetId="5">#REF!</definedName>
    <definedName name="direct" localSheetId="2">#REF!</definedName>
    <definedName name="Disaggregations" localSheetId="1">#REF!</definedName>
    <definedName name="Disaggregations" localSheetId="5">#REF!</definedName>
    <definedName name="Disaggregations" localSheetId="2">#REF!</definedName>
    <definedName name="Discount" localSheetId="1" hidden="1">#REF!</definedName>
    <definedName name="Discount" localSheetId="5" hidden="1">#REF!</definedName>
    <definedName name="Discount" localSheetId="2" hidden="1">#REF!</definedName>
    <definedName name="display_area_2" localSheetId="5" hidden="1">#REF!</definedName>
    <definedName name="DM" localSheetId="5">#REF!</definedName>
    <definedName name="docu" localSheetId="5">#REF!</definedName>
    <definedName name="DOLLAR" localSheetId="5">#REF!</definedName>
    <definedName name="DP" localSheetId="5">#REF!</definedName>
    <definedName name="DPTPW19" localSheetId="5">'[62]DPT-PW'!#REF!</definedName>
    <definedName name="DPTPW20" localSheetId="5">'[62]DPT-PW'!#REF!</definedName>
    <definedName name="DPTPW21" localSheetId="5">'[62]DPT-PW'!#REF!</definedName>
    <definedName name="DPTPW22" localSheetId="5">'[62]DPT-PW'!#REF!</definedName>
    <definedName name="dqwdqd" hidden="1">#N/A</definedName>
    <definedName name="dr" localSheetId="1">#REF!</definedName>
    <definedName name="dr" localSheetId="5">#REF!</definedName>
    <definedName name="dr" localSheetId="2">#REF!</definedName>
    <definedName name="Drs" localSheetId="1">#REF!</definedName>
    <definedName name="Drs" localSheetId="5">#REF!</definedName>
    <definedName name="Drs" localSheetId="2">#REF!</definedName>
    <definedName name="DSO" localSheetId="1">#REF!</definedName>
    <definedName name="DSO" localSheetId="5">#REF!</definedName>
    <definedName name="DSO" localSheetId="2">#REF!</definedName>
    <definedName name="DT_A2" localSheetId="4"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DT_A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DT_Q2">#N/A</definedName>
    <definedName name="DULHome">#N/A</definedName>
    <definedName name="dumppr" localSheetId="1">#REF!</definedName>
    <definedName name="dumppr" localSheetId="5">#REF!</definedName>
    <definedName name="dumppr" localSheetId="2">#REF!</definedName>
    <definedName name="dus" hidden="1">#N/A</definedName>
    <definedName name="dvdsfv" hidden="1">#N/A</definedName>
    <definedName name="dwd" hidden="1">#N/A</definedName>
    <definedName name="EAASG" hidden="1">#N/A</definedName>
    <definedName name="ec" localSheetId="4" hidden="1">{#N/A,#N/A,FALSE,"Aging Summary";#N/A,#N/A,FALSE,"Ratio Analysis";#N/A,#N/A,FALSE,"Test 120 Day Accts";#N/A,#N/A,FALSE,"Tickmarks"}</definedName>
    <definedName name="ec" hidden="1">{#N/A,#N/A,FALSE,"Aging Summary";#N/A,#N/A,FALSE,"Ratio Analysis";#N/A,#N/A,FALSE,"Test 120 Day Accts";#N/A,#N/A,FALSE,"Tickmarks"}</definedName>
    <definedName name="EEFEF" hidden="1">#N/A</definedName>
    <definedName name="EGEWF" hidden="1">#N/A</definedName>
    <definedName name="egfeew" hidden="1">#N/A</definedName>
    <definedName name="eighteen_pct" localSheetId="1">#REF!</definedName>
    <definedName name="eighteen_pct" localSheetId="5">#REF!</definedName>
    <definedName name="eighteen_pct" localSheetId="2">#REF!</definedName>
    <definedName name="eighteen_pctneu" localSheetId="1">#REF!</definedName>
    <definedName name="eighteen_pctneu" localSheetId="5">#REF!</definedName>
    <definedName name="eighteen_pctneu" localSheetId="2">#REF!</definedName>
    <definedName name="Electricity" localSheetId="1" hidden="1">{#N/A,#N/A,FALSE,"Proj.Cost &amp; Means of Fin."}</definedName>
    <definedName name="Electricity" localSheetId="2" hidden="1">{#N/A,#N/A,FALSE,"Proj.Cost &amp; Means of Fin."}</definedName>
    <definedName name="Email" localSheetId="1">#REF!</definedName>
    <definedName name="Email" localSheetId="5">#REF!</definedName>
    <definedName name="Email" localSheetId="2">#REF!</definedName>
    <definedName name="END" localSheetId="1">#REF!</definedName>
    <definedName name="END" localSheetId="5">#REF!</definedName>
    <definedName name="END" localSheetId="2">#REF!</definedName>
    <definedName name="End_Bal" localSheetId="1">#REF!</definedName>
    <definedName name="End_Bal" localSheetId="5">#REF!</definedName>
    <definedName name="End_Bal" localSheetId="2">#REF!</definedName>
    <definedName name="End_Bal">#REF!</definedName>
    <definedName name="EndingAcqHeadCount" localSheetId="1">'[42]Input-Function'!#REF!</definedName>
    <definedName name="EndingAcqHeadCount" localSheetId="5">'[42]Input-Function'!#REF!</definedName>
    <definedName name="EndingAcqHeadCount" localSheetId="2">'[42]Input-Function'!#REF!</definedName>
    <definedName name="ENDMKT" localSheetId="1">#REF!</definedName>
    <definedName name="ENDMKT" localSheetId="5">#REF!</definedName>
    <definedName name="ENDMKT" localSheetId="2">#REF!</definedName>
    <definedName name="ENDUSER" localSheetId="1">#REF!</definedName>
    <definedName name="ENDUSER" localSheetId="5">#REF!</definedName>
    <definedName name="ENDUSER" localSheetId="2">#REF!</definedName>
    <definedName name="Entertain" localSheetId="1">#REF!</definedName>
    <definedName name="Entertain" localSheetId="5">#REF!</definedName>
    <definedName name="Entertain" localSheetId="2">#REF!</definedName>
    <definedName name="eraefg" hidden="1">#N/A</definedName>
    <definedName name="erd" hidden="1">#N/A</definedName>
    <definedName name="erf" hidden="1">#N/A</definedName>
    <definedName name="ergere" hidden="1">#N/A</definedName>
    <definedName name="Ernesta" localSheetId="1">DATE(YEAR('FA Print'!Loan_Start),MONTH('FA Print'!Loan_Start)+Payment_Number,DAY('FA Print'!Loan_Start))</definedName>
    <definedName name="Ernesta" localSheetId="5">DATE(YEAR('Impact (2)'!Loan_Start),MONTH('Impact (2)'!Loan_Start)+Payment_Number,DAY('Impact (2)'!Loan_Start))</definedName>
    <definedName name="Ernesta" localSheetId="2">DATE(YEAR('IP (Print)'!Loan_Start),MONTH('IP (Print)'!Loan_Start)+Payment_Number,DAY('IP (Print)'!Loan_Start))</definedName>
    <definedName name="erw5h6" hidden="1">#N/A</definedName>
    <definedName name="esd" hidden="1">#N/A</definedName>
    <definedName name="esdr" hidden="1">#N/A</definedName>
    <definedName name="ESTIMATE" localSheetId="1">'[63]Prod Anal'!#REF!</definedName>
    <definedName name="ESTIMATE" localSheetId="5">'[63]Prod Anal'!#REF!</definedName>
    <definedName name="ESTIMATE" localSheetId="2">'[63]Prod Anal'!#REF!</definedName>
    <definedName name="EUR" localSheetId="1">[61]Intaccrual!#REF!</definedName>
    <definedName name="EUR" localSheetId="5">[61]Intaccrual!#REF!</definedName>
    <definedName name="EUR" localSheetId="2">[61]Intaccrual!#REF!</definedName>
    <definedName name="EURBOR" localSheetId="1">[61]Intaccrual!#REF!</definedName>
    <definedName name="EURBOR" localSheetId="5">[61]Intaccrual!#REF!</definedName>
    <definedName name="EURBOR" localSheetId="2">[61]Intaccrual!#REF!</definedName>
    <definedName name="EURIBOR" localSheetId="1">#REF!</definedName>
    <definedName name="EURIBOR" localSheetId="5">#REF!</definedName>
    <definedName name="EURIBOR" localSheetId="2">#REF!</definedName>
    <definedName name="EURO" localSheetId="1">#REF!</definedName>
    <definedName name="EURO" localSheetId="5">#REF!</definedName>
    <definedName name="EURO" localSheetId="2">#REF!</definedName>
    <definedName name="ews" hidden="1">#N/A</definedName>
    <definedName name="ewwrerr">#N/A</definedName>
    <definedName name="EX9091_">#N/A</definedName>
    <definedName name="exchange" localSheetId="5">[64]!exchange</definedName>
    <definedName name="exempt" localSheetId="1">#REF!</definedName>
    <definedName name="exempt" localSheetId="5">#REF!</definedName>
    <definedName name="exempt" localSheetId="2">#REF!</definedName>
    <definedName name="EXIT" localSheetId="1">#REF!</definedName>
    <definedName name="EXIT" localSheetId="5">#REF!</definedName>
    <definedName name="EXIT" localSheetId="2">#REF!</definedName>
    <definedName name="ExNonExArea1" localSheetId="1">#REF!,#REF!,#REF!,#REF!</definedName>
    <definedName name="ExNonExArea1" localSheetId="5">#REF!,#REF!,#REF!,#REF!</definedName>
    <definedName name="ExNonExArea1" localSheetId="2">#REF!,#REF!,#REF!,#REF!</definedName>
    <definedName name="ExNonExArea2" localSheetId="1">#REF!</definedName>
    <definedName name="ExNonExArea2" localSheetId="5">#REF!</definedName>
    <definedName name="ExNonExArea2" localSheetId="2">#REF!</definedName>
    <definedName name="Expected_balance" localSheetId="1">#REF!</definedName>
    <definedName name="Expected_balance" localSheetId="5">#REF!</definedName>
    <definedName name="Expected_balance" localSheetId="2">#REF!</definedName>
    <definedName name="EXPENSES" localSheetId="1">#REF!</definedName>
    <definedName name="EXPENSES" localSheetId="5">#REF!</definedName>
    <definedName name="EXPENSES" localSheetId="2">#REF!</definedName>
    <definedName name="Export" localSheetId="5">#REF!</definedName>
    <definedName name="Export_Runoff" localSheetId="5">[65]NEARunoff!#REF!</definedName>
    <definedName name="Export_Trade" localSheetId="1">#REF!</definedName>
    <definedName name="Export_Trade" localSheetId="5">#REF!</definedName>
    <definedName name="Export_Trade" localSheetId="2">#REF!</definedName>
    <definedName name="ExportErrorCheck" localSheetId="1">#REF!</definedName>
    <definedName name="ExportErrorCheck" localSheetId="5">#REF!</definedName>
    <definedName name="ExportErrorCheck" localSheetId="2">#REF!</definedName>
    <definedName name="Extra_Pay" localSheetId="1">#REF!</definedName>
    <definedName name="Extra_Pay" localSheetId="5">#REF!</definedName>
    <definedName name="Extra_Pay" localSheetId="2">#REF!</definedName>
    <definedName name="_xlnm.Extract" localSheetId="5">#REF!</definedName>
    <definedName name="_xlnm.Extract">#REF!</definedName>
    <definedName name="exy" hidden="1">#N/A</definedName>
    <definedName name="ey67t" hidden="1">#N/A</definedName>
    <definedName name="F.A." localSheetId="1" hidden="1">{#N/A,#N/A,FALSE,"Aging Summary";#N/A,#N/A,FALSE,"Ratio Analysis";#N/A,#N/A,FALSE,"Test 120 Day Accts";#N/A,#N/A,FALSE,"Tickmarks"}</definedName>
    <definedName name="F.A." localSheetId="2" hidden="1">{#N/A,#N/A,FALSE,"Aging Summary";#N/A,#N/A,FALSE,"Ratio Analysis";#N/A,#N/A,FALSE,"Test 120 Day Accts";#N/A,#N/A,FALSE,"Tickmarks"}</definedName>
    <definedName name="F_Patel" localSheetId="1">#REF!</definedName>
    <definedName name="F_Patel" localSheetId="5">#REF!</definedName>
    <definedName name="F_Patel" localSheetId="2">#REF!</definedName>
    <definedName name="fa" localSheetId="1">#REF!</definedName>
    <definedName name="fa" localSheetId="5">#REF!</definedName>
    <definedName name="fa" localSheetId="2">#REF!</definedName>
    <definedName name="FA_Diff" localSheetId="1">#REF!</definedName>
    <definedName name="FA_Diff" localSheetId="5">#REF!</definedName>
    <definedName name="FA_Diff" localSheetId="2">#REF!</definedName>
    <definedName name="FA_SCHEDULE" localSheetId="1"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_SCHEDULE" localSheetId="2"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ax" localSheetId="1">#REF!</definedName>
    <definedName name="Fax" localSheetId="5">#REF!</definedName>
    <definedName name="Fax" localSheetId="2">#REF!</definedName>
    <definedName name="FC_NonTelecom" localSheetId="1">[23]Sens!#REF!</definedName>
    <definedName name="FC_NonTelecom" localSheetId="5">[23]Sens!#REF!</definedName>
    <definedName name="FC_NonTelecom" localSheetId="2">[23]Sens!#REF!</definedName>
    <definedName name="fck" localSheetId="1">#REF!</definedName>
    <definedName name="fck" localSheetId="5">#REF!</definedName>
    <definedName name="fck" localSheetId="2">#REF!</definedName>
    <definedName name="FCode" localSheetId="1" hidden="1">#REF!</definedName>
    <definedName name="FCode" localSheetId="5" hidden="1">#REF!</definedName>
    <definedName name="FCode" localSheetId="2" hidden="1">#REF!</definedName>
    <definedName name="FD" localSheetId="1">#REF!</definedName>
    <definedName name="FD" localSheetId="5">#REF!</definedName>
    <definedName name="FD" localSheetId="2">#REF!</definedName>
    <definedName name="FDY" localSheetId="5">#REF!</definedName>
    <definedName name="FDY___0" localSheetId="5">#REF!</definedName>
    <definedName name="FEF" localSheetId="5">#REF!</definedName>
    <definedName name="FFFF">[66]IO!$I$3:$I$657</definedName>
    <definedName name="fgd" hidden="1">#N/A</definedName>
    <definedName name="FGEGEWG" hidden="1">#N/A</definedName>
    <definedName name="fgf" localSheetId="1" hidden="1">{#N/A,#N/A,FALSE,"Proj.Cost &amp; Means of Fin."}</definedName>
    <definedName name="fgf" localSheetId="2" hidden="1">{#N/A,#N/A,FALSE,"Proj.Cost &amp; Means of Fin."}</definedName>
    <definedName name="FIBOR" localSheetId="1">#REF!</definedName>
    <definedName name="FIBOR" localSheetId="5">#REF!</definedName>
    <definedName name="FIBOR" localSheetId="2">#REF!</definedName>
    <definedName name="Financing_Receivables" localSheetId="5">'[67]Orig SG&amp;A Corp'!#REF!</definedName>
    <definedName name="FixedAssets" localSheetId="1"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Assets" localSheetId="2"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FixedExp" localSheetId="1">#REF!</definedName>
    <definedName name="FixedExp" localSheetId="5">#REF!</definedName>
    <definedName name="FixedExp" localSheetId="2">#REF!</definedName>
    <definedName name="fo" localSheetId="1">#REF!</definedName>
    <definedName name="fo" localSheetId="5">#REF!</definedName>
    <definedName name="fo" localSheetId="2">#REF!</definedName>
    <definedName name="fonance">[68]Sheet1!$B$46:$H$59</definedName>
    <definedName name="FORE">#N/A</definedName>
    <definedName name="FOREEXRS">#N/A</definedName>
    <definedName name="FOREEXUS">#N/A</definedName>
    <definedName name="form_type">[69]Sheet2!$B$1:$B$3</definedName>
    <definedName name="FR" localSheetId="1">#REF!</definedName>
    <definedName name="FR" localSheetId="5">#REF!</definedName>
    <definedName name="FR" localSheetId="2">#REF!</definedName>
    <definedName name="ftg" hidden="1">#N/A</definedName>
    <definedName name="Fuel_Cell_Sales" localSheetId="1">[23]Sens!#REF!</definedName>
    <definedName name="Fuel_Cell_Sales" localSheetId="5">[23]Sens!#REF!</definedName>
    <definedName name="Fuel_Cell_Sales" localSheetId="2">[23]Sens!#REF!</definedName>
    <definedName name="Full_Print" localSheetId="1">#REF!</definedName>
    <definedName name="Full_Print" localSheetId="5">#REF!</definedName>
    <definedName name="Full_Print" localSheetId="2">#REF!</definedName>
    <definedName name="Full_Print">#REF!</definedName>
    <definedName name="FUNCTION">[70]Sheet1!$B$2:$B$3</definedName>
    <definedName name="fund" localSheetId="1" hidden="1">{#N/A,#N/A,FALSE,"Aging Summary";#N/A,#N/A,FALSE,"Ratio Analysis";#N/A,#N/A,FALSE,"Test 120 Day Accts";#N/A,#N/A,FALSE,"Tickmarks"}</definedName>
    <definedName name="fund" localSheetId="2" hidden="1">{#N/A,#N/A,FALSE,"Aging Summary";#N/A,#N/A,FALSE,"Ratio Analysis";#N/A,#N/A,FALSE,"Test 120 Day Accts";#N/A,#N/A,FALSE,"Tickmarks"}</definedName>
    <definedName name="FX_IC_May">[71]defaults!$O$3</definedName>
    <definedName name="FY">2003</definedName>
    <definedName name="G" localSheetId="1">'[2]CMA DATA'!#REF!</definedName>
    <definedName name="G" localSheetId="5">'[2]CMA DATA'!#REF!</definedName>
    <definedName name="G" localSheetId="2">'[2]CMA DATA'!#REF!</definedName>
    <definedName name="G_Dang" localSheetId="1">#REF!</definedName>
    <definedName name="G_Dang" localSheetId="5">#REF!</definedName>
    <definedName name="G_Dang" localSheetId="2">#REF!</definedName>
    <definedName name="GainLoss" localSheetId="1">#REF!</definedName>
    <definedName name="GainLoss" localSheetId="5">#REF!</definedName>
    <definedName name="GainLoss" localSheetId="2">#REF!</definedName>
    <definedName name="GENDER">[70]Sheet1!$D$2:$D$3</definedName>
    <definedName name="GENERAL" localSheetId="1">#REF!</definedName>
    <definedName name="GENERAL" localSheetId="5">#REF!</definedName>
    <definedName name="GENERAL" localSheetId="2">#REF!</definedName>
    <definedName name="GER" hidden="1">#N/A</definedName>
    <definedName name="gergg" hidden="1">#N/A</definedName>
    <definedName name="GFEFEW" hidden="1">#N/A</definedName>
    <definedName name="gfergerg" hidden="1">#N/A</definedName>
    <definedName name="gfh" hidden="1">#N/A</definedName>
    <definedName name="gg" localSheetId="4">[72]segment_topsheet!$C$13</definedName>
    <definedName name="gg">[73]segment_topsheet!$C$13</definedName>
    <definedName name="GGRG" hidden="1">#N/A</definedName>
    <definedName name="ghhg" hidden="1">#N/A</definedName>
    <definedName name="GHRGH" hidden="1">#N/A</definedName>
    <definedName name="GITA_DANG" localSheetId="1">#REF!</definedName>
    <definedName name="GITA_DANG" localSheetId="5">#REF!</definedName>
    <definedName name="GITA_DANG" localSheetId="2">#REF!</definedName>
    <definedName name="GLANCE" localSheetId="1">#REF!</definedName>
    <definedName name="GLANCE" localSheetId="5">#REF!</definedName>
    <definedName name="GLANCE" localSheetId="2">#REF!</definedName>
    <definedName name="goatrial" localSheetId="5">#REF!</definedName>
    <definedName name="Goodwill" localSheetId="5">'[24]MF Request-GW'!#REF!</definedName>
    <definedName name="grd" hidden="1">#N/A</definedName>
    <definedName name="grgeg" hidden="1">#N/A</definedName>
    <definedName name="GROSSPFT" localSheetId="1">#REF!</definedName>
    <definedName name="GROSSPFT" localSheetId="5">#REF!</definedName>
    <definedName name="GROSSPFT" localSheetId="2">#REF!</definedName>
    <definedName name="GrphActSales" localSheetId="1">#REF!</definedName>
    <definedName name="GrphActSales" localSheetId="5">#REF!</definedName>
    <definedName name="GrphActSales" localSheetId="2">#REF!</definedName>
    <definedName name="GrphActStk" localSheetId="1">#REF!</definedName>
    <definedName name="GrphActStk" localSheetId="5">#REF!</definedName>
    <definedName name="GrphActStk" localSheetId="2">#REF!</definedName>
    <definedName name="GrphPlanSales" localSheetId="5">#REF!</definedName>
    <definedName name="GrphTgtStk" localSheetId="5">#REF!</definedName>
    <definedName name="GWER" hidden="1">#N/A</definedName>
    <definedName name="GWTable">'[46]GW-Bud'!$A$11:$Y$133</definedName>
    <definedName name="gyd" hidden="1">#N/A</definedName>
    <definedName name="H" localSheetId="5">'[74]UNIT-II'!#REF!</definedName>
    <definedName name="HDFC_A_C_NO">[75]VALIDATION_LIST!$A$2:$A$249</definedName>
    <definedName name="HEAD_JUN_NAMES_List" localSheetId="1">#REF!</definedName>
    <definedName name="HEAD_JUN_NAMES_List" localSheetId="5">#REF!</definedName>
    <definedName name="HEAD_JUN_NAMES_List" localSheetId="2">#REF!</definedName>
    <definedName name="Header" localSheetId="1">#REF!</definedName>
    <definedName name="Header" localSheetId="5">#REF!</definedName>
    <definedName name="Header" localSheetId="2">#REF!</definedName>
    <definedName name="Header_Row" localSheetId="5">ROW(#REF!)</definedName>
    <definedName name="Header_Row">ROW(#REF!)</definedName>
    <definedName name="HeadOfficeTable">'[46]Head Office-Bud'!$A$11:$Y$133</definedName>
    <definedName name="hg">#N/A</definedName>
    <definedName name="hgb" hidden="1">#N/A</definedName>
    <definedName name="hgfg" hidden="1">#N/A</definedName>
    <definedName name="HiddenRows" localSheetId="5" hidden="1">#REF!</definedName>
    <definedName name="Hitech1" localSheetId="1" hidden="1">{#N/A,#N/A,FALSE,"Aging Summary";#N/A,#N/A,FALSE,"Ratio Analysis";#N/A,#N/A,FALSE,"Test 120 Day Accts";#N/A,#N/A,FALSE,"Tickmarks"}</definedName>
    <definedName name="Hitech1" localSheetId="2" hidden="1">{#N/A,#N/A,FALSE,"Aging Summary";#N/A,#N/A,FALSE,"Ratio Analysis";#N/A,#N/A,FALSE,"Test 120 Day Accts";#N/A,#N/A,FALSE,"Tickmarks"}</definedName>
    <definedName name="HRH" hidden="1">#N/A</definedName>
    <definedName name="html" localSheetId="4" hidden="1">{"'kpi2-1'!$E$4"}</definedName>
    <definedName name="html" hidden="1">{"'kpi2-1'!$E$4"}</definedName>
    <definedName name="HTML_CodePage" hidden="1">1252</definedName>
    <definedName name="HTML_Control" localSheetId="1" hidden="1">{"'Income Statement'!$D$96:$E$101"}</definedName>
    <definedName name="HTML_Control" localSheetId="2" hidden="1">{"'Income Statement'!$D$96:$E$101"}</definedName>
    <definedName name="HTML_Email" hidden="1">""</definedName>
    <definedName name="HTML_Header" hidden="1">"Income Statement"</definedName>
    <definedName name="HTML_LastUpdate" hidden="1">"6/14/99"</definedName>
    <definedName name="HTML_LineAfter" hidden="1">TRUE</definedName>
    <definedName name="HTML_LineBefore" hidden="1">TRUE</definedName>
    <definedName name="HTML_Name" hidden="1">"Prakash Mishra"</definedName>
    <definedName name="HTML_OBDlg2" hidden="1">TRUE</definedName>
    <definedName name="HTML_OBDlg4" hidden="1">TRUE</definedName>
    <definedName name="HTML_OS" hidden="1">0</definedName>
    <definedName name="HTML_PathFile" hidden="1">"D:\Temp\MyHTML.htm"</definedName>
    <definedName name="HTML_Title" hidden="1">"Forecast Book2"</definedName>
    <definedName name="IBNR1999" localSheetId="1">#REF!</definedName>
    <definedName name="IBNR1999" localSheetId="5">#REF!</definedName>
    <definedName name="IBNR1999" localSheetId="2">#REF!</definedName>
    <definedName name="IBNR2000" localSheetId="1">#REF!</definedName>
    <definedName name="IBNR2000" localSheetId="5">#REF!</definedName>
    <definedName name="IBNR2000" localSheetId="2">#REF!</definedName>
    <definedName name="IBNR2001" localSheetId="1">#REF!</definedName>
    <definedName name="IBNR2001" localSheetId="5">#REF!</definedName>
    <definedName name="IBNR2001" localSheetId="2">#REF!</definedName>
    <definedName name="IBNR2002" localSheetId="5">#REF!</definedName>
    <definedName name="ICEUR" localSheetId="5">#REF!</definedName>
    <definedName name="ICEURUSD" localSheetId="5">#REF!</definedName>
    <definedName name="IELWSALES" localSheetId="5">#REF!</definedName>
    <definedName name="IELYSALES" localSheetId="5">#REF!</definedName>
    <definedName name="IEPLANSALES" localSheetId="5">#REF!</definedName>
    <definedName name="IESP" localSheetId="5">#REF!</definedName>
    <definedName name="IKB_1" localSheetId="5">#REF!</definedName>
    <definedName name="IKB_2" localSheetId="5">#REF!</definedName>
    <definedName name="IKB_4" localSheetId="5">#REF!</definedName>
    <definedName name="IKB_5" localSheetId="5">#REF!</definedName>
    <definedName name="IKB_7" localSheetId="5">#REF!</definedName>
    <definedName name="ilhl" localSheetId="5">#REF!</definedName>
    <definedName name="Incr_Sal" localSheetId="5">#REF!</definedName>
    <definedName name="index" localSheetId="5">#REF!</definedName>
    <definedName name="INFRA" localSheetId="5">#REF!</definedName>
    <definedName name="Input" localSheetId="5">#REF!</definedName>
    <definedName name="InputFunctionArea1" localSheetId="5">#REF!</definedName>
    <definedName name="InputFunctionArea2" localSheetId="5">#REF!</definedName>
    <definedName name="InputFunctionArea3" localSheetId="5">#REF!</definedName>
    <definedName name="InputFunctionArea4" localSheetId="5">#REF!</definedName>
    <definedName name="InputFunctionArea5" localSheetId="1">'[42]Input-Function'!#REF!</definedName>
    <definedName name="InputFunctionArea5" localSheetId="5">'[42]Input-Function'!#REF!</definedName>
    <definedName name="InputFunctionArea5" localSheetId="2">'[42]Input-Function'!#REF!</definedName>
    <definedName name="InputFunctionUnprotectedArea2">'[42]Input-Function'!$C$40,'[42]Input-Function'!$G$40,'[42]Input-Function'!$B$58:$K$61</definedName>
    <definedName name="Insurance"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surance"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Int" localSheetId="1">#REF!</definedName>
    <definedName name="Int" localSheetId="5">#REF!</definedName>
    <definedName name="Int" localSheetId="2">#REF!</definedName>
    <definedName name="int234B" localSheetId="1">#REF!</definedName>
    <definedName name="int234B" localSheetId="5">#REF!</definedName>
    <definedName name="int234B" localSheetId="2">#REF!</definedName>
    <definedName name="int234C" localSheetId="1">#REF!</definedName>
    <definedName name="int234C" localSheetId="5">#REF!</definedName>
    <definedName name="int234C" localSheetId="2">#REF!</definedName>
    <definedName name="intdty" localSheetId="5">#REF!</definedName>
    <definedName name="inter" localSheetId="5">#REF!</definedName>
    <definedName name="interest" localSheetId="5">#REF!</definedName>
    <definedName name="Interest" localSheetId="6">#REF!</definedName>
    <definedName name="Interest_Rate" localSheetId="5">#REF!</definedName>
    <definedName name="Interest_Rate">#REF!</definedName>
    <definedName name="InterestExpense">#REF!</definedName>
    <definedName name="InterestIncome">'[55]Operating Statistics'!$J$18:$R$18</definedName>
    <definedName name="IntFreeCred" localSheetId="5">#REF!</definedName>
    <definedName name="intspun" localSheetId="5">#REF!</definedName>
    <definedName name="inttrgtdty" localSheetId="5">#REF!</definedName>
    <definedName name="inttrgtspun" localSheetId="5">#REF!</definedName>
    <definedName name="ioiuk" hidden="1">#N/A</definedName>
    <definedName name="iopuogi" hidden="1">#N/A</definedName>
    <definedName name="ISBL_K" localSheetId="5">#REF!</definedName>
    <definedName name="ISL" localSheetId="5">#REF!</definedName>
    <definedName name="Item_Code" localSheetId="5">#REF!</definedName>
    <definedName name="item_master" localSheetId="5">#REF!</definedName>
    <definedName name="iuo" hidden="1">#N/A</definedName>
    <definedName name="J" localSheetId="5">#REF!</definedName>
    <definedName name="J_Fernandes" localSheetId="5">#REF!</definedName>
    <definedName name="jhn" hidden="1">#N/A</definedName>
    <definedName name="jkp" hidden="1">#N/A</definedName>
    <definedName name="jkpd" hidden="1">#N/A</definedName>
    <definedName name="JNTCMB" localSheetId="5">#REF!</definedName>
    <definedName name="JNTCYOS2" localSheetId="5">#REF!</definedName>
    <definedName name="JNTEXP" localSheetId="5">#REF!</definedName>
    <definedName name="JOYLYN_FERNANDE" localSheetId="5">#REF!</definedName>
    <definedName name="JRHOLMES" localSheetId="5">#REF!</definedName>
    <definedName name="JVs_Subsidiaries_Sales_Local_Currency" localSheetId="4">'[26]#REF'!$B$68</definedName>
    <definedName name="JVs_Subsidiaries_Sales_Local_Currency">'[27]#REF'!$B$68</definedName>
    <definedName name="jytur" hidden="1">#N/A</definedName>
    <definedName name="k1_table" localSheetId="5">#REF!</definedName>
    <definedName name="k1x" localSheetId="5">[25]Design!#REF!</definedName>
    <definedName name="k1y" localSheetId="5">[25]Design!#REF!</definedName>
    <definedName name="k2x" localSheetId="5">[25]Design!#REF!</definedName>
    <definedName name="k2y" localSheetId="5">[25]Design!#REF!</definedName>
    <definedName name="KA" localSheetId="1">#REF!</definedName>
    <definedName name="KA" localSheetId="5">#REF!</definedName>
    <definedName name="KA" localSheetId="2">#REF!</definedName>
    <definedName name="KAREN_ALI" localSheetId="1">#REF!</definedName>
    <definedName name="KAREN_ALI" localSheetId="5">#REF!</definedName>
    <definedName name="KAREN_ALI" localSheetId="2">#REF!</definedName>
    <definedName name="KAREN_JANE" localSheetId="1">#REF!</definedName>
    <definedName name="KAREN_JANE" localSheetId="5">#REF!</definedName>
    <definedName name="KAREN_JANE" localSheetId="2">#REF!</definedName>
    <definedName name="kay" localSheetId="1" hidden="1">'[76]Cash Flow Working'!#REF!</definedName>
    <definedName name="kay" localSheetId="5" hidden="1">'[76]Cash Flow Working'!#REF!</definedName>
    <definedName name="kay" localSheetId="2" hidden="1">'[76]Cash Flow Working'!#REF!</definedName>
    <definedName name="kjm" hidden="1">#N/A</definedName>
    <definedName name="kjtyktykj" hidden="1">#N/A</definedName>
    <definedName name="kjuni" hidden="1">#N/A</definedName>
    <definedName name="kk" localSheetId="1" hidden="1">{#N/A,#N/A,FALSE,"Aging Summary";#N/A,#N/A,FALSE,"Ratio Analysis";#N/A,#N/A,FALSE,"Test 120 Day Accts";#N/A,#N/A,FALSE,"Tickmarks"}</definedName>
    <definedName name="kk" localSheetId="2" hidden="1">{#N/A,#N/A,FALSE,"Aging Summary";#N/A,#N/A,FALSE,"Ratio Analysis";#N/A,#N/A,FALSE,"Test 120 Day Accts";#N/A,#N/A,FALSE,"Tickmarks"}</definedName>
    <definedName name="ko" localSheetId="1" hidden="1">{#N/A,#N/A,FALSE,"Proj.Cost &amp; Means of Fin."}</definedName>
    <definedName name="ko" localSheetId="2" hidden="1">{#N/A,#N/A,FALSE,"Proj.Cost &amp; Means of Fin."}</definedName>
    <definedName name="KPC" localSheetId="5">[3]FROM2!#REF!</definedName>
    <definedName name="KUULSD" localSheetId="1" hidden="1">{#N/A,#N/A,FALSE,"COMP"}</definedName>
    <definedName name="KUULSD" localSheetId="2" hidden="1">{#N/A,#N/A,FALSE,"COMP"}</definedName>
    <definedName name="lac">100000</definedName>
    <definedName name="lacs">[77]Inp!$F$2</definedName>
    <definedName name="lala" localSheetId="1" hidden="1">{#N/A,#N/A,FALSE,"Proj.Cost &amp; Means of Fin."}</definedName>
    <definedName name="lala" localSheetId="2" hidden="1">{#N/A,#N/A,FALSE,"Proj.Cost &amp; Means of Fin."}</definedName>
    <definedName name="LAND_DEV" localSheetId="1">#REF!</definedName>
    <definedName name="LAND_DEV" localSheetId="5">#REF!</definedName>
    <definedName name="LAND_DEV" localSheetId="2">#REF!</definedName>
    <definedName name="Last_Row" localSheetId="1">IF('FA Print'!Values_Entered,Header_Row+'FA Print'!Number_of_Payments,Header_Row)</definedName>
    <definedName name="Last_Row" localSheetId="5">IF('Impact (2)'!Values_Entered,'Impact (2)'!Header_Row+'Impact (2)'!Number_of_Payments,'Impact (2)'!Header_Row)</definedName>
    <definedName name="Last_Row" localSheetId="2">IF('IP (Print)'!Values_Entered,Header_Row+'IP (Print)'!Number_of_Payments,Header_Row)</definedName>
    <definedName name="Last_Row">#N/A</definedName>
    <definedName name="LCU_NonTelecom" localSheetId="1">[23]Sens!#REF!</definedName>
    <definedName name="LCU_NonTelecom" localSheetId="5">[23]Sens!#REF!</definedName>
    <definedName name="LCU_NonTelecom" localSheetId="2">[23]Sens!#REF!</definedName>
    <definedName name="LETTER" localSheetId="1">[3]FROM2!#REF!</definedName>
    <definedName name="LETTER" localSheetId="5">[3]FROM2!#REF!</definedName>
    <definedName name="LETTER" localSheetId="2">[3]FROM2!#REF!</definedName>
    <definedName name="lex" localSheetId="1">#REF!</definedName>
    <definedName name="lex" localSheetId="5">#REF!</definedName>
    <definedName name="lex" localSheetId="2">#REF!</definedName>
    <definedName name="ley" localSheetId="1">#REF!</definedName>
    <definedName name="ley" localSheetId="5">#REF!</definedName>
    <definedName name="ley" localSheetId="2">#REF!</definedName>
    <definedName name="LIBOR" localSheetId="1">[78]Intaccrual!#REF!</definedName>
    <definedName name="LIBOR" localSheetId="5">[78]Intaccrual!#REF!</definedName>
    <definedName name="LIBOR" localSheetId="2">[78]Intaccrual!#REF!</definedName>
    <definedName name="LICENSE" localSheetId="1">#REF!</definedName>
    <definedName name="LICENSE" localSheetId="5">#REF!</definedName>
    <definedName name="LICENSE" localSheetId="2">#REF!</definedName>
    <definedName name="lmit" localSheetId="1">[79]NSR_E!#REF!</definedName>
    <definedName name="lmit" localSheetId="5">[79]NSR_E!#REF!</definedName>
    <definedName name="lmit" localSheetId="2">[79]NSR_E!#REF!</definedName>
    <definedName name="lnkschbs" localSheetId="1">[19]COMICRO!#REF!</definedName>
    <definedName name="lnkschbs" localSheetId="5">[19]COMICRO!#REF!</definedName>
    <definedName name="lnkschbs" localSheetId="2">'[20]Other notes'!#REF!</definedName>
    <definedName name="lnkschbs" localSheetId="6">'[20]Other notes'!#REF!</definedName>
    <definedName name="LNKSCHPL" localSheetId="1">[19]COMICRO!#REF!</definedName>
    <definedName name="LNKSCHPL" localSheetId="5">[19]COMICRO!#REF!</definedName>
    <definedName name="LNKSCHPL" localSheetId="2">'[20]Other notes'!#REF!</definedName>
    <definedName name="LNKSCHPL" localSheetId="6">'[20]Other notes'!#REF!</definedName>
    <definedName name="Loan_Amount" localSheetId="1">#REF!</definedName>
    <definedName name="Loan_Amount" localSheetId="5">#REF!</definedName>
    <definedName name="Loan_Amount" localSheetId="2">#REF!</definedName>
    <definedName name="Loan_Amount">#REF!</definedName>
    <definedName name="Loan_Amountneu" localSheetId="1">#REF!</definedName>
    <definedName name="Loan_Amountneu" localSheetId="5">#REF!</definedName>
    <definedName name="Loan_Amountneu" localSheetId="2">#REF!</definedName>
    <definedName name="Loan_Start" localSheetId="1">#REF!</definedName>
    <definedName name="Loan_Start" localSheetId="5">#REF!</definedName>
    <definedName name="Loan_Start" localSheetId="2">#REF!</definedName>
    <definedName name="Loan_Start">#REF!</definedName>
    <definedName name="Loan_Years" localSheetId="5">#REF!</definedName>
    <definedName name="Loan_Years">#REF!</definedName>
    <definedName name="Loans">[68]Sheet1!$B$46:$O$59</definedName>
    <definedName name="Location" localSheetId="5">#REF!</definedName>
    <definedName name="Location___10">#N/A</definedName>
    <definedName name="Location___11">#N/A</definedName>
    <definedName name="Location___16">#N/A</definedName>
    <definedName name="Location___17">#N/A</definedName>
    <definedName name="Location___20">#N/A</definedName>
    <definedName name="Location___22">#N/A</definedName>
    <definedName name="Location___23">#N/A</definedName>
    <definedName name="Location___24">#N/A</definedName>
    <definedName name="Location___25">#N/A</definedName>
    <definedName name="Location___31">#N/A</definedName>
    <definedName name="Location___6">#N/A</definedName>
    <definedName name="location_1" localSheetId="4">[44]Data!$C$10</definedName>
    <definedName name="location_1">[45]Data!$C$10</definedName>
    <definedName name="log" localSheetId="5">#REF!</definedName>
    <definedName name="LongTermDebt">[80]Financials!$J$146:$R$146</definedName>
    <definedName name="LOOKUP">[71]defaults!$A$3:$M$30</definedName>
    <definedName name="LOSSES" localSheetId="1">#REF!</definedName>
    <definedName name="LOSSES" localSheetId="5">#REF!</definedName>
    <definedName name="LOSSES" localSheetId="2">#REF!</definedName>
    <definedName name="LStIC" localSheetId="1">#REF!</definedName>
    <definedName name="LStIC" localSheetId="5">#REF!</definedName>
    <definedName name="LStIC" localSheetId="2">#REF!</definedName>
    <definedName name="LTA" localSheetId="1">#REF!</definedName>
    <definedName name="LTA" localSheetId="5">#REF!</definedName>
    <definedName name="LTA" localSheetId="2">#REF!</definedName>
    <definedName name="LWSALES" localSheetId="1">#REF!</definedName>
    <definedName name="LWSALES" localSheetId="5">#REF!</definedName>
    <definedName name="LWSALES" localSheetId="2">#REF!</definedName>
    <definedName name="lx" localSheetId="1">#REF!</definedName>
    <definedName name="lx" localSheetId="5">#REF!</definedName>
    <definedName name="lx" localSheetId="2">#REF!</definedName>
    <definedName name="ly" localSheetId="1">#REF!</definedName>
    <definedName name="ly" localSheetId="5">#REF!</definedName>
    <definedName name="ly" localSheetId="2">#REF!</definedName>
    <definedName name="LYBin" localSheetId="5">#REF!</definedName>
    <definedName name="LYHolds" localSheetId="5">#REF!</definedName>
    <definedName name="LYNet" localSheetId="5">#REF!</definedName>
    <definedName name="LYoos" localSheetId="5">#REF!</definedName>
    <definedName name="LYReselects" localSheetId="5">#REF!</definedName>
    <definedName name="LYReturns" localSheetId="5">#REF!</definedName>
    <definedName name="LYSales" localSheetId="5">#REF!</definedName>
    <definedName name="LYTotal" localSheetId="5">#REF!</definedName>
    <definedName name="M" localSheetId="5">#REF!</definedName>
    <definedName name="M_Agarwal" localSheetId="5">#REF!</definedName>
    <definedName name="M_Arora" localSheetId="5">#REF!</definedName>
    <definedName name="M_Nayar" localSheetId="5">#REF!</definedName>
    <definedName name="M_Sharan" localSheetId="5">#REF!</definedName>
    <definedName name="M1x" localSheetId="5">[25]Design!#REF!</definedName>
    <definedName name="M1y" localSheetId="5">[25]Design!#REF!</definedName>
    <definedName name="M2x" localSheetId="5">[25]Design!#REF!</definedName>
    <definedName name="M2y" localSheetId="5">[25]Design!#REF!</definedName>
    <definedName name="Macro4" localSheetId="1">#REF!</definedName>
    <definedName name="Macro4" localSheetId="5">#REF!</definedName>
    <definedName name="Macro4" localSheetId="2">#REF!</definedName>
    <definedName name="Macro5" localSheetId="1">#REF!</definedName>
    <definedName name="Macro5" localSheetId="5">#REF!</definedName>
    <definedName name="Macro5" localSheetId="2">#REF!</definedName>
    <definedName name="Macro6" localSheetId="1">#REF!</definedName>
    <definedName name="Macro6" localSheetId="5">#REF!</definedName>
    <definedName name="Macro6" localSheetId="2">#REF!</definedName>
    <definedName name="Macro7" localSheetId="5">#REF!</definedName>
    <definedName name="main" localSheetId="5">#REF!</definedName>
    <definedName name="main_comp" localSheetId="1">#REF!</definedName>
    <definedName name="main_comp" localSheetId="5">#REF!</definedName>
    <definedName name="main_comp" localSheetId="2">#REF!</definedName>
    <definedName name="MAJORPROJECT" localSheetId="1">#REF!</definedName>
    <definedName name="MAJORPROJECT" localSheetId="5">#REF!</definedName>
    <definedName name="MAJORPROJECT" localSheetId="2">#REF!</definedName>
    <definedName name="MARGIN" localSheetId="1">#REF!</definedName>
    <definedName name="MARGIN" localSheetId="5">#REF!</definedName>
    <definedName name="MARGIN" localSheetId="2">#REF!</definedName>
    <definedName name="MARGINPLAN" localSheetId="5">#REF!</definedName>
    <definedName name="MARGINPROJ" localSheetId="5">#REF!</definedName>
    <definedName name="MARIYA_RAPOSE" localSheetId="1">#REF!</definedName>
    <definedName name="MARIYA_RAPOSE" localSheetId="5">#REF!</definedName>
    <definedName name="MARIYA_RAPOSE" localSheetId="2">#REF!</definedName>
    <definedName name="MAT" localSheetId="1">#REF!</definedName>
    <definedName name="MAT" localSheetId="5">#REF!</definedName>
    <definedName name="MAT" localSheetId="2">#REF!</definedName>
    <definedName name="Max" localSheetId="1">[81]Assumptions!#REF!</definedName>
    <definedName name="Max" localSheetId="5">[81]Assumptions!#REF!</definedName>
    <definedName name="Max" localSheetId="2">[81]Assumptions!#REF!</definedName>
    <definedName name="Medical">[82]Assumption!$M$6</definedName>
    <definedName name="MEENA_JAGTIANI" localSheetId="1">#REF!</definedName>
    <definedName name="MEENA_JAGTIANI" localSheetId="5">#REF!</definedName>
    <definedName name="MEENA_JAGTIANI" localSheetId="2">#REF!</definedName>
    <definedName name="MENU" localSheetId="1">[3]FROM2!#REF!</definedName>
    <definedName name="MENU" localSheetId="5">[3]FROM2!#REF!</definedName>
    <definedName name="MENU" localSheetId="2">[3]FROM2!#REF!</definedName>
    <definedName name="MFGEXP" localSheetId="1">#REF!</definedName>
    <definedName name="MFGEXP" localSheetId="5">#REF!</definedName>
    <definedName name="MFGEXP" localSheetId="2">#REF!</definedName>
    <definedName name="MLM" localSheetId="1" hidden="1">{#N/A,#N/A,FALSE,"Proj.Cost &amp; Means of Fin."}</definedName>
    <definedName name="MLM" localSheetId="2" hidden="1">{#N/A,#N/A,FALSE,"Proj.Cost &amp; Means of Fin."}</definedName>
    <definedName name="Monetary_Precision" localSheetId="1">#REF!</definedName>
    <definedName name="Monetary_Precision" localSheetId="5">#REF!</definedName>
    <definedName name="Monetary_Precision" localSheetId="2">#REF!</definedName>
    <definedName name="Monthnum">[40]Input!$D$7</definedName>
    <definedName name="MP_Singh" localSheetId="1">#REF!</definedName>
    <definedName name="MP_Singh" localSheetId="5">#REF!</definedName>
    <definedName name="MP_Singh" localSheetId="2">#REF!</definedName>
    <definedName name="msjj" localSheetId="1" hidden="1">{#N/A,#N/A,FALSE,"Proj.Cost &amp; Means of Fin."}</definedName>
    <definedName name="msjj" localSheetId="2" hidden="1">{#N/A,#N/A,FALSE,"Proj.Cost &amp; Means of Fin."}</definedName>
    <definedName name="MUNISH_PAL" localSheetId="1">#REF!</definedName>
    <definedName name="MUNISH_PAL" localSheetId="5">#REF!</definedName>
    <definedName name="MUNISH_PAL" localSheetId="2">#REF!</definedName>
    <definedName name="mutual" localSheetId="1">#REF!</definedName>
    <definedName name="mutual" localSheetId="5">#REF!</definedName>
    <definedName name="mutual" localSheetId="2">#REF!</definedName>
    <definedName name="N_Rodrigues" localSheetId="1">#REF!</definedName>
    <definedName name="N_Rodrigues" localSheetId="5">#REF!</definedName>
    <definedName name="N_Rodrigues" localSheetId="2">#REF!</definedName>
    <definedName name="N_Tandon" localSheetId="5">#REF!</definedName>
    <definedName name="Name" localSheetId="5">#REF!</definedName>
    <definedName name="NameList" localSheetId="5">#REF!</definedName>
    <definedName name="navneet" localSheetId="1" hidden="1">{"'Sheet3'!$A$1:$B$30"}</definedName>
    <definedName name="navneet" localSheetId="2" hidden="1">{"'Sheet3'!$A$1:$B$30"}</definedName>
    <definedName name="NC1999AvgClaim" localSheetId="5">#REF!</definedName>
    <definedName name="NC2000AvgClaim" localSheetId="5">#REF!</definedName>
    <definedName name="NC2001AvgClaim" localSheetId="5">#REF!</definedName>
    <definedName name="NC2002AvgClaim" localSheetId="5">#REF!</definedName>
    <definedName name="NDEM" localSheetId="5">[83]Intaccrual!#REF!</definedName>
    <definedName name="NE1999AvgClaim" localSheetId="1">#REF!</definedName>
    <definedName name="NE1999AvgClaim" localSheetId="5">#REF!</definedName>
    <definedName name="NE1999AvgClaim" localSheetId="2">#REF!</definedName>
    <definedName name="NE2000AvgClaim" localSheetId="1">#REF!</definedName>
    <definedName name="NE2000AvgClaim" localSheetId="5">#REF!</definedName>
    <definedName name="NE2000AvgClaim" localSheetId="2">#REF!</definedName>
    <definedName name="NE2001AvgClaim" localSheetId="1">#REF!</definedName>
    <definedName name="NE2001AvgClaim" localSheetId="5">#REF!</definedName>
    <definedName name="NE2001AvgClaim" localSheetId="2">#REF!</definedName>
    <definedName name="NE2002AvgClaim" localSheetId="5">#REF!</definedName>
    <definedName name="Neel" localSheetId="5">#REF!</definedName>
    <definedName name="Neel_M" localSheetId="5">#REF!</definedName>
    <definedName name="Neel_Metal_Products_Limited" localSheetId="5">#REF!</definedName>
    <definedName name="Neuror" localSheetId="5">[83]Intaccrual!#REF!</definedName>
    <definedName name="new" localSheetId="1" hidden="1">{"plansummary",#N/A,FALSE,"PlanSummary";"sales",#N/A,FALSE,"Sales Rec";"productivity",#N/A,FALSE,"Productivity Rec";"capitalspending",#N/A,FALSE,"Capital Spending"}</definedName>
    <definedName name="new" localSheetId="2" hidden="1">{"plansummary",#N/A,FALSE,"PlanSummary";"sales",#N/A,FALSE,"Sales Rec";"productivity",#N/A,FALSE,"Productivity Rec";"capitalspending",#N/A,FALSE,"Capital Spending"}</definedName>
    <definedName name="newprod" localSheetId="1">#REF!</definedName>
    <definedName name="newprod" localSheetId="5">#REF!</definedName>
    <definedName name="newprod" localSheetId="2">#REF!</definedName>
    <definedName name="nfd">[84]Sheet2!$A$1:$A$35</definedName>
    <definedName name="nihar" localSheetId="1">Scheduled_Payment+Extra_Payment</definedName>
    <definedName name="nihar" localSheetId="5">Scheduled_Payment+Extra_Payment</definedName>
    <definedName name="nihar" localSheetId="2">Scheduled_Payment+Extra_Payment</definedName>
    <definedName name="nonexempt" localSheetId="1">#REF!</definedName>
    <definedName name="nonexempt" localSheetId="5">#REF!</definedName>
    <definedName name="nonexempt" localSheetId="2">#REF!</definedName>
    <definedName name="Norms_CHL_HCFC">'[85]Cost Sheet-0809'!$G$15</definedName>
    <definedName name="Norms_Spar_AHF">'[85]Cost Sheet-0809'!$G$11</definedName>
    <definedName name="NOTE_1" localSheetId="1">#REF!</definedName>
    <definedName name="NOTE_1" localSheetId="5">#REF!</definedName>
    <definedName name="NOTE_1" localSheetId="2">#REF!</definedName>
    <definedName name="NOTE_2" localSheetId="1">#REF!</definedName>
    <definedName name="NOTE_2" localSheetId="5">#REF!</definedName>
    <definedName name="NOTE_2" localSheetId="2">#REF!</definedName>
    <definedName name="NOTE_3" localSheetId="5">#REF!</definedName>
    <definedName name="NOTE_4" localSheetId="5">#REF!</definedName>
    <definedName name="NOTE1" localSheetId="5">#REF!</definedName>
    <definedName name="NOTE2" localSheetId="5">#REF!</definedName>
    <definedName name="NOTE3" localSheetId="5">#REF!</definedName>
    <definedName name="notes" localSheetId="5">#REF!</definedName>
    <definedName name="notesforcomp" localSheetId="5">#REF!</definedName>
    <definedName name="Now" localSheetId="5">#REF!</definedName>
    <definedName name="NSC" localSheetId="5">#REF!</definedName>
    <definedName name="ntreas" localSheetId="5">[86]SBU!#REF!</definedName>
    <definedName name="Ntreasury" localSheetId="5">[83]SBU!#REF!</definedName>
    <definedName name="Num_Pmt_Per_Year" localSheetId="1">#REF!</definedName>
    <definedName name="Num_Pmt_Per_Year" localSheetId="5">#REF!</definedName>
    <definedName name="Num_Pmt_Per_Year" localSheetId="2">#REF!</definedName>
    <definedName name="Number_of_Payments" localSheetId="1">MATCH(0.01,'FA Print'!End_Bal,-1)+1</definedName>
    <definedName name="Number_of_Payments" localSheetId="5">MATCH(0.01,'Impact (2)'!End_Bal,-1)+1</definedName>
    <definedName name="Number_of_Payments" localSheetId="2">MATCH(0.01,'IP (Print)'!End_Bal,-1)+1</definedName>
    <definedName name="NvsASD">"V1999-07-15"</definedName>
    <definedName name="NvsAutoDrillOk">"VN"</definedName>
    <definedName name="NvsElapsedTime">0.000326736109855119</definedName>
    <definedName name="NvsEndTime">35992.179075463</definedName>
    <definedName name="NvsInstSpec">"%,FDEPTID,V1608"</definedName>
    <definedName name="NvsLayoutType">"M3"</definedName>
    <definedName name="NvsNplSpec">"%,X,RZF.ACCOUNT.,CZF.."</definedName>
    <definedName name="NvsPanelEffdt">"V1998-01-16"</definedName>
    <definedName name="NvsPanelSetid">"VBISG"</definedName>
    <definedName name="NvsReqBU">"VWILCO"</definedName>
    <definedName name="NvsReqBUOnly">"VY"</definedName>
    <definedName name="NvsTransLed">"VN"</definedName>
    <definedName name="NvsTreeASD">"V1999-07-15"</definedName>
    <definedName name="NvsValTbl.ACCOUNT">"GL_ACCOUNT_TBL"</definedName>
    <definedName name="NvsValTbl.CURRENCY_CD">"CURRENCY_CD_TBL"</definedName>
    <definedName name="o"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o"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OB" localSheetId="1">#REF!</definedName>
    <definedName name="OB" localSheetId="5">#REF!</definedName>
    <definedName name="OB" localSheetId="2">#REF!</definedName>
    <definedName name="OI_Var_Output" localSheetId="1">#REF!</definedName>
    <definedName name="OI_Var_Output" localSheetId="5">#REF!</definedName>
    <definedName name="OI_Var_Output" localSheetId="2">#REF!</definedName>
    <definedName name="ok" localSheetId="1" hidden="1">{#N/A,#N/A,FALSE,"Proj.Cost &amp; Means of Fin."}</definedName>
    <definedName name="ok" localSheetId="2">[87]Index!#REF!</definedName>
    <definedName name="ok" localSheetId="6">[87]Index!#REF!</definedName>
    <definedName name="old" localSheetId="1">#REF!</definedName>
    <definedName name="old" localSheetId="5">#REF!</definedName>
    <definedName name="old" localSheetId="2">#REF!</definedName>
    <definedName name="one" localSheetId="4" hidden="1">{#N/A,#N/A,FALSE,"One Pager";#N/A,#N/A,FALSE,"Technical"}</definedName>
    <definedName name="one" hidden="1">{#N/A,#N/A,FALSE,"One Pager";#N/A,#N/A,FALSE,"Technical"}</definedName>
    <definedName name="OperatingStatistics">[55]Old!$A$1:$P$66</definedName>
    <definedName name="OperisTopLeft" localSheetId="1">#REF!</definedName>
    <definedName name="OperisTopLeft" localSheetId="5">#REF!</definedName>
    <definedName name="OperisTopLeft" localSheetId="2">#REF!</definedName>
    <definedName name="Ops_Data" localSheetId="1">#REF!</definedName>
    <definedName name="Ops_Data" localSheetId="5">#REF!</definedName>
    <definedName name="Ops_Data" localSheetId="2">#REF!</definedName>
    <definedName name="OrderTable" localSheetId="1" hidden="1">#REF!</definedName>
    <definedName name="OrderTable" localSheetId="5" hidden="1">#REF!</definedName>
    <definedName name="OrderTable" localSheetId="2" hidden="1">#REF!</definedName>
    <definedName name="OSBL_K" localSheetId="5">#REF!</definedName>
    <definedName name="osdty" localSheetId="5">#REF!</definedName>
    <definedName name="osexprt" localSheetId="5">#REF!</definedName>
    <definedName name="osfdy" localSheetId="5">#REF!</definedName>
    <definedName name="osspun" localSheetId="5">#REF!</definedName>
    <definedName name="others" localSheetId="5">#REF!</definedName>
    <definedName name="Out_of_balance" localSheetId="5">'[88]Balance Sht'!#REF!</definedName>
    <definedName name="p" localSheetId="1">#REF!</definedName>
    <definedName name="p" localSheetId="5">#REF!</definedName>
    <definedName name="p" localSheetId="2">#REF!</definedName>
    <definedName name="P_L" localSheetId="1">#REF!</definedName>
    <definedName name="P_L" localSheetId="5">#REF!</definedName>
    <definedName name="P_L" localSheetId="2">#REF!</definedName>
    <definedName name="P_loans" localSheetId="4" hidden="1">{"'kpi2-1'!$E$4"}</definedName>
    <definedName name="P_loans" hidden="1">{"'kpi2-1'!$E$4"}</definedName>
    <definedName name="P_MARVINKURVE" localSheetId="1">#REF!</definedName>
    <definedName name="P_MARVINKURVE" localSheetId="5">#REF!</definedName>
    <definedName name="P_MARVINKURVE" localSheetId="2">#REF!</definedName>
    <definedName name="P_Som" localSheetId="5">#REF!</definedName>
    <definedName name="Page" localSheetId="5">#REF!</definedName>
    <definedName name="PAGE_1" localSheetId="5">#REF!</definedName>
    <definedName name="PAGE_10" localSheetId="5">#REF!</definedName>
    <definedName name="PAGE_2" localSheetId="5">#REF!</definedName>
    <definedName name="PAGE_3" localSheetId="5">#REF!</definedName>
    <definedName name="PAGE_4" localSheetId="5">#REF!</definedName>
    <definedName name="PAGE_5" localSheetId="5">#REF!</definedName>
    <definedName name="PAGE_6" localSheetId="5">#REF!</definedName>
    <definedName name="PAGE_7" localSheetId="5">#REF!</definedName>
    <definedName name="PAGE_8" localSheetId="5">#REF!</definedName>
    <definedName name="PAGE_9" localSheetId="5">#REF!</definedName>
    <definedName name="PAGE1" localSheetId="5">#REF!</definedName>
    <definedName name="PAGE2" localSheetId="5">#REF!</definedName>
    <definedName name="page3" localSheetId="5">#REF!</definedName>
    <definedName name="PAGE8" localSheetId="5">#REF!</definedName>
    <definedName name="parkingincome" localSheetId="4">'[49]Detail P&amp;L'!$A$124:$BF$161</definedName>
    <definedName name="parkingincome">'[50]Detail P&amp;L'!$A$124:$BF$161</definedName>
    <definedName name="PartDesignation">'[89]A&amp;M _ FBT'!$C$16</definedName>
    <definedName name="PartV" localSheetId="1">#REF!</definedName>
    <definedName name="PartV" localSheetId="5">#REF!</definedName>
    <definedName name="PartV" localSheetId="2">#REF!</definedName>
    <definedName name="Pauline" localSheetId="1">#REF!</definedName>
    <definedName name="Pauline" localSheetId="5">#REF!</definedName>
    <definedName name="Pauline" localSheetId="2">#REF!</definedName>
    <definedName name="Pay_Date" localSheetId="1">#REF!</definedName>
    <definedName name="Pay_Date" localSheetId="5">#REF!</definedName>
    <definedName name="Pay_Date" localSheetId="2">#REF!</definedName>
    <definedName name="Pay_Num" localSheetId="5">#REF!</definedName>
    <definedName name="Payment_Date" localSheetId="1">DATE(YEAR('FA Print'!Loan_Start),MONTH('FA Print'!Loan_Start)+Payment_Number,DAY('FA Print'!Loan_Start))</definedName>
    <definedName name="Payment_Date" localSheetId="5">DATE(YEAR('Impact (2)'!Loan_Start),MONTH('Impact (2)'!Loan_Start)+Payment_Number,DAY('Impact (2)'!Loan_Start))</definedName>
    <definedName name="Payment_Date" localSheetId="2">DATE(YEAR('IP (Print)'!Loan_Start),MONTH('IP (Print)'!Loan_Start)+Payment_Number,DAY('IP (Print)'!Loan_Start))</definedName>
    <definedName name="PAYROLL_TAX" localSheetId="1">#REF!</definedName>
    <definedName name="PAYROLL_TAX" localSheetId="5">#REF!</definedName>
    <definedName name="PAYROLL_TAX" localSheetId="2">#REF!</definedName>
    <definedName name="Pbx" localSheetId="1">[25]Design!#REF!</definedName>
    <definedName name="Pbx" localSheetId="5">[25]Design!#REF!</definedName>
    <definedName name="Pbx" localSheetId="2">[25]Design!#REF!</definedName>
    <definedName name="Pby" localSheetId="1">[25]Design!#REF!</definedName>
    <definedName name="Pby" localSheetId="5">[25]Design!#REF!</definedName>
    <definedName name="Pby" localSheetId="2">[25]Design!#REF!</definedName>
    <definedName name="PC" localSheetId="1">#REF!</definedName>
    <definedName name="PC" localSheetId="5">#REF!</definedName>
    <definedName name="PC" localSheetId="2">#REF!</definedName>
    <definedName name="PDVT" localSheetId="1">#REF!</definedName>
    <definedName name="PDVT" localSheetId="5">#REF!</definedName>
    <definedName name="PDVT" localSheetId="2">#REF!</definedName>
    <definedName name="pea" localSheetId="1">#REF!</definedName>
    <definedName name="pea" localSheetId="5">#REF!</definedName>
    <definedName name="pea" localSheetId="2">#REF!</definedName>
    <definedName name="Peintinv" localSheetId="5">[90]Sheet1!Peintinv</definedName>
    <definedName name="phasing" localSheetId="1">#REF!</definedName>
    <definedName name="phasing" localSheetId="5">#REF!</definedName>
    <definedName name="phasing" localSheetId="2">#REF!</definedName>
    <definedName name="Phone" localSheetId="1">#REF!</definedName>
    <definedName name="Phone" localSheetId="5">#REF!</definedName>
    <definedName name="Phone" localSheetId="2">#REF!</definedName>
    <definedName name="PIU_pivtbl" localSheetId="1">#REF!</definedName>
    <definedName name="PIU_pivtbl" localSheetId="5">#REF!</definedName>
    <definedName name="PIU_pivtbl" localSheetId="2">#REF!</definedName>
    <definedName name="Pl" localSheetId="5">#REF!</definedName>
    <definedName name="pla" localSheetId="5">#REF!</definedName>
    <definedName name="planvsact" localSheetId="5">#REF!</definedName>
    <definedName name="PlatformCopyRange" localSheetId="5">#REF!</definedName>
    <definedName name="PlatformSortRange" localSheetId="5">#REF!</definedName>
    <definedName name="PLFIN" localSheetId="5">#REF!</definedName>
    <definedName name="PLPRODUCT" localSheetId="5">#REF!</definedName>
    <definedName name="PLSALES" localSheetId="5">#REF!</definedName>
    <definedName name="PM" localSheetId="5">#REF!</definedName>
    <definedName name="PMI" localSheetId="4">'[26]#REF'!$E$20</definedName>
    <definedName name="PMI">'[27]#REF'!$E$20</definedName>
    <definedName name="PMIX" localSheetId="5">#REF!</definedName>
    <definedName name="POCM" localSheetId="5">#REF!</definedName>
    <definedName name="POLY" localSheetId="5">#REF!</definedName>
    <definedName name="pom_Mfg">OFFSET('[91]po-m'!$O$1:$O$65536,0,0,COUNTA('[91]po-m'!$O$1:$O$65536),1)</definedName>
    <definedName name="pom_Month">OFFSET('[91]po-m'!$Q$1:$Q$65536,0,0,COUNTA('[91]po-m'!$Q$1:$Q$65536),1)</definedName>
    <definedName name="pom_Order_number">OFFSET('[91]po-m'!$B$1:$B$65536,0,0,COUNTA('[91]po-m'!$B$1:$B$65536),1)</definedName>
    <definedName name="pom_Order_Price">OFFSET('[91]po-m'!$L$1:$L$65536,0,0,COUNTA('[91]po-m'!$L$1:$L$65536),1)</definedName>
    <definedName name="pom_Order_qty">OFFSET('[91]po-m'!$I$1:$I$65536,0,0,COUNTA('[91]po-m'!$I$1:$I$65536),1)</definedName>
    <definedName name="pom_Order_qty_bal">OFFSET('[91]po-m'!$J$1:$J$65536,0,0,COUNTA('[91]po-m'!$J$1:$J$65536),1)</definedName>
    <definedName name="pom_Supplier">OFFSET('[91]po-m'!$N$1:$N$65536,0,0,COUNTA('[91]po-m'!$N$1:$N$65536),1)</definedName>
    <definedName name="POWER" localSheetId="5">#REF!</definedName>
    <definedName name="power02" localSheetId="1">'[5]POWER-DEPT'!#REF!</definedName>
    <definedName name="power02" localSheetId="5">'[5]POWER-DEPT'!#REF!</definedName>
    <definedName name="power02" localSheetId="2">'[5]POWER-DEPT'!#REF!</definedName>
    <definedName name="POY" localSheetId="1">#REF!</definedName>
    <definedName name="POY" localSheetId="5">#REF!</definedName>
    <definedName name="POY" localSheetId="2">#REF!</definedName>
    <definedName name="POYBE" localSheetId="1">#REF!</definedName>
    <definedName name="POYBE" localSheetId="5">#REF!</definedName>
    <definedName name="POYBE" localSheetId="2">#REF!</definedName>
    <definedName name="POYBE___0" localSheetId="1">#REF!</definedName>
    <definedName name="POYBE___0" localSheetId="5">#REF!</definedName>
    <definedName name="POYBE___0" localSheetId="2">#REF!</definedName>
    <definedName name="PPMIX" localSheetId="5">#REF!</definedName>
    <definedName name="PRDN" localSheetId="5">#REF!</definedName>
    <definedName name="PRDump" localSheetId="5">#REF!</definedName>
    <definedName name="preisfaktor" localSheetId="5">#REF!</definedName>
    <definedName name="premiere" localSheetId="5">#REF!</definedName>
    <definedName name="PREOPS" localSheetId="5">#REF!</definedName>
    <definedName name="PRICECHNG" localSheetId="5">#REF!</definedName>
    <definedName name="pricecomp" localSheetId="5">#REF!</definedName>
    <definedName name="Princ" localSheetId="5">#REF!</definedName>
    <definedName name="print" localSheetId="5">#REF!</definedName>
    <definedName name="_xlnm.Print_Area" localSheetId="8">#REF!</definedName>
    <definedName name="_xlnm.Print_Area" localSheetId="4">'Cash Flow'!$A$1:$K$78</definedName>
    <definedName name="_xlnm.Print_Area" localSheetId="1">'FA Print'!$A$1:$L$57</definedName>
    <definedName name="_xlnm.Print_Area" localSheetId="5">#REF!</definedName>
    <definedName name="_xlnm.Print_Area" localSheetId="2">'IP (Print)'!$A$1:$O$57</definedName>
    <definedName name="_xlnm.Print_Area" localSheetId="3">'ITA Print'!$A$1:$H$42</definedName>
    <definedName name="_xlnm.Print_Area" localSheetId="6">#REF!</definedName>
    <definedName name="_xlnm.Print_Area" localSheetId="0">'SCH6'!$A$1:$F$73</definedName>
    <definedName name="_xlnm.Print_Area">#REF!</definedName>
    <definedName name="Print_Area_MI" localSheetId="1">'[92] TRIAL BALANCE'!#REF!</definedName>
    <definedName name="Print_Area_MI" localSheetId="5">'[92] TRIAL BALANCE'!#REF!</definedName>
    <definedName name="PRINT_AREA_MI" localSheetId="2">#REF!</definedName>
    <definedName name="PRINT_AREA_MI" localSheetId="6">#REF!</definedName>
    <definedName name="Print_Area_Reset" localSheetId="1">OFFSET('FA Print'!Full_Print,0,0,'FA Print'!Last_Row)</definedName>
    <definedName name="Print_Area_Reset" localSheetId="5">OFFSET('Impact (2)'!Full_Print,0,0,'Impact (2)'!Last_Row)</definedName>
    <definedName name="Print_Area_Reset" localSheetId="2">OFFSET('IP (Print)'!Full_Print,0,0,'IP (Print)'!Last_Row)</definedName>
    <definedName name="Print_Area01" localSheetId="1">#REF!</definedName>
    <definedName name="Print_Area01" localSheetId="5">#REF!</definedName>
    <definedName name="Print_Area01" localSheetId="2">#REF!</definedName>
    <definedName name="Print_Area02" localSheetId="1">#REF!</definedName>
    <definedName name="Print_Area02" localSheetId="5">#REF!</definedName>
    <definedName name="Print_Area02" localSheetId="2">#REF!</definedName>
    <definedName name="Print_Area1" localSheetId="1">#REF!</definedName>
    <definedName name="Print_Area1" localSheetId="5">#REF!</definedName>
    <definedName name="Print_Area1" localSheetId="2">#REF!</definedName>
    <definedName name="Print_Area2" localSheetId="5">#REF!</definedName>
    <definedName name="_xlnm.Print_Titles" localSheetId="4">#REF!</definedName>
    <definedName name="_xlnm.Print_Titles" localSheetId="1">#REF!</definedName>
    <definedName name="_xlnm.Print_Titles" localSheetId="5">#REF!</definedName>
    <definedName name="_xlnm.Print_Titles" localSheetId="6">#REF!</definedName>
    <definedName name="_xlnm.Print_Titles">#REF!</definedName>
    <definedName name="PRINT_TITLES_MI" localSheetId="5">#REF!</definedName>
    <definedName name="PRINT_TITLES_MI" localSheetId="6">#REF!</definedName>
    <definedName name="print1" localSheetId="5">#REF!</definedName>
    <definedName name="print2" localSheetId="5">#REF!</definedName>
    <definedName name="print3" localSheetId="5">#REF!</definedName>
    <definedName name="PrintAll" localSheetId="5">[93]dec00!PrintAll</definedName>
    <definedName name="Procut_ID">OFFSET([94]Product!$A$1:$A$65536,0,0,COUNTA([94]Product!$A$1:$A$65536),1)</definedName>
    <definedName name="Procut_Name">OFFSET([94]Product!$D$1:$D$65536,0,0,COUNTA([94]Product!$D$1:$D$65536),1)</definedName>
    <definedName name="PROD">#N/A</definedName>
    <definedName name="prod_des" localSheetId="1">#REF!</definedName>
    <definedName name="prod_des" localSheetId="5">#REF!</definedName>
    <definedName name="prod_des" localSheetId="2">#REF!</definedName>
    <definedName name="Prod_tbl" localSheetId="1">#REF!</definedName>
    <definedName name="Prod_tbl" localSheetId="5">#REF!</definedName>
    <definedName name="Prod_tbl" localSheetId="2">#REF!</definedName>
    <definedName name="ProdForm" localSheetId="1" hidden="1">#REF!</definedName>
    <definedName name="ProdForm" localSheetId="5" hidden="1">#REF!</definedName>
    <definedName name="ProdForm" localSheetId="2" hidden="1">#REF!</definedName>
    <definedName name="prodndty" localSheetId="5">#REF!</definedName>
    <definedName name="prodnspun" localSheetId="5">#REF!</definedName>
    <definedName name="PRODSALES" localSheetId="5">#REF!</definedName>
    <definedName name="Product" localSheetId="5" hidden="1">#REF!</definedName>
    <definedName name="PROF_TAX" localSheetId="5">#REF!</definedName>
    <definedName name="professional" localSheetId="5">#REF!</definedName>
    <definedName name="PROFIT" localSheetId="5">#REF!</definedName>
    <definedName name="Profit___loss_account" localSheetId="5">#REF!</definedName>
    <definedName name="proj" localSheetId="1">#REF!</definedName>
    <definedName name="proj" localSheetId="5">#REF!</definedName>
    <definedName name="proj" localSheetId="2">#REF!</definedName>
    <definedName name="project" localSheetId="1">#REF!</definedName>
    <definedName name="project" localSheetId="5">#REF!</definedName>
    <definedName name="project" localSheetId="2">#REF!</definedName>
    <definedName name="PROJECT_COST" localSheetId="1">#REF!</definedName>
    <definedName name="PROJECT_COST" localSheetId="5">#REF!</definedName>
    <definedName name="PROJECT_COST" localSheetId="2">#REF!</definedName>
    <definedName name="Provision2" localSheetId="1" hidden="1">{"plansummary",#N/A,FALSE,"PlanSummary";"sales",#N/A,FALSE,"Sales Rec";"productivity",#N/A,FALSE,"Productivity Rec";"capitalspending",#N/A,FALSE,"Capital Spending"}</definedName>
    <definedName name="Provision2" localSheetId="2" hidden="1">{"plansummary",#N/A,FALSE,"PlanSummary";"sales",#N/A,FALSE,"Sales Rec";"productivity",#N/A,FALSE,"Productivity Rec";"capitalspending",#N/A,FALSE,"Capital Spending"}</definedName>
    <definedName name="PRTCON">[95]Sheet1!$H$1:$K$1</definedName>
    <definedName name="PSF" localSheetId="1">#REF!</definedName>
    <definedName name="PSF" localSheetId="5">#REF!</definedName>
    <definedName name="PSF" localSheetId="2">#REF!</definedName>
    <definedName name="PSF___0" localSheetId="1">#REF!</definedName>
    <definedName name="PSF___0" localSheetId="5">#REF!</definedName>
    <definedName name="PSF___0" localSheetId="2">#REF!</definedName>
    <definedName name="Pu" localSheetId="1">#REF!</definedName>
    <definedName name="Pu" localSheetId="5">#REF!</definedName>
    <definedName name="Pu" localSheetId="2">#REF!</definedName>
    <definedName name="pull" localSheetId="5">#REF!</definedName>
    <definedName name="PUMPBLNK" localSheetId="5">#REF!</definedName>
    <definedName name="PUMPDATA" localSheetId="5">#REF!</definedName>
    <definedName name="Puz" localSheetId="5">[25]Design!#REF!</definedName>
    <definedName name="q" localSheetId="1" hidden="1">{#N/A,#N/A,FALSE,"Proj.Cost &amp; Means of Fin."}</definedName>
    <definedName name="q" localSheetId="2" hidden="1">{#N/A,#N/A,FALSE,"Proj.Cost &amp; Means of Fin."}</definedName>
    <definedName name="qtyex" localSheetId="1">#REF!</definedName>
    <definedName name="qtyex" localSheetId="5">#REF!</definedName>
    <definedName name="qtyex" localSheetId="2">#REF!</definedName>
    <definedName name="qwwqe">#N/A</definedName>
    <definedName name="R_CHARAVARTHI" localSheetId="1">#REF!</definedName>
    <definedName name="R_CHARAVARTHI" localSheetId="5">#REF!</definedName>
    <definedName name="R_CHARAVARTHI" localSheetId="2">#REF!</definedName>
    <definedName name="R_Factor" localSheetId="1">#REF!</definedName>
    <definedName name="R_Factor" localSheetId="5">#REF!</definedName>
    <definedName name="R_Factor" localSheetId="2">#REF!</definedName>
    <definedName name="R_Pathania" localSheetId="1">#REF!</definedName>
    <definedName name="R_Pathania" localSheetId="5">#REF!</definedName>
    <definedName name="R_Pathania" localSheetId="2">#REF!</definedName>
    <definedName name="Range">#N/A</definedName>
    <definedName name="Range2">[96]Sheet2!$B$2:$B$3</definedName>
    <definedName name="Range3">[96]Sheet2!$C$2</definedName>
    <definedName name="Rate">[82]Assumption!$M$3</definedName>
    <definedName name="RATIO">#N/A</definedName>
    <definedName name="RATIOWORK">#N/A</definedName>
    <definedName name="RawAgencyPrice" localSheetId="1">#REF!</definedName>
    <definedName name="RawAgencyPrice" localSheetId="5">#REF!</definedName>
    <definedName name="RawAgencyPrice" localSheetId="2">#REF!</definedName>
    <definedName name="RawData" localSheetId="1">#REF!</definedName>
    <definedName name="RawData" localSheetId="5">#REF!</definedName>
    <definedName name="RawData" localSheetId="2">#REF!</definedName>
    <definedName name="RawHeader" localSheetId="1">#REF!</definedName>
    <definedName name="RawHeader" localSheetId="5">#REF!</definedName>
    <definedName name="RawHeader" localSheetId="2">#REF!</definedName>
    <definedName name="RBData" localSheetId="5">#REF!</definedName>
    <definedName name="RCArea" localSheetId="5" hidden="1">#REF!</definedName>
    <definedName name="RE" localSheetId="5">'[97]Trial Balance'!#REF!</definedName>
    <definedName name="REACAR">#N/A</definedName>
    <definedName name="RECAR">#N/A</definedName>
    <definedName name="RECONCUTTLER" localSheetId="1">#REF!</definedName>
    <definedName name="RECONCUTTLER" localSheetId="5">#REF!</definedName>
    <definedName name="RECONCUTTLER" localSheetId="2">#REF!</definedName>
    <definedName name="RECONPYVSPPWHQ" localSheetId="1">#REF!</definedName>
    <definedName name="RECONPYVSPPWHQ" localSheetId="5">#REF!</definedName>
    <definedName name="RECONPYVSPPWHQ" localSheetId="2">#REF!</definedName>
    <definedName name="RECONSALES" localSheetId="1">#REF!</definedName>
    <definedName name="RECONSALES" localSheetId="5">#REF!</definedName>
    <definedName name="RECONSALES" localSheetId="2">#REF!</definedName>
    <definedName name="RECONSTRATVSPP" localSheetId="5">#REF!</definedName>
    <definedName name="_xlnm.Recorder" localSheetId="1">#REF!</definedName>
    <definedName name="_xlnm.Recorder" localSheetId="5">#REF!</definedName>
    <definedName name="_xlnm.Recorder" localSheetId="2">#REF!</definedName>
    <definedName name="_xlnm.Recorder">#REF!</definedName>
    <definedName name="rect_4_415" localSheetId="1">#REF!</definedName>
    <definedName name="rect_4_415" localSheetId="5">#REF!</definedName>
    <definedName name="rect_4_415" localSheetId="2">#REF!</definedName>
    <definedName name="REF" localSheetId="1" hidden="1">{#N/A,#N/A,FALSE,"COMP"}</definedName>
    <definedName name="REF" localSheetId="2" hidden="1">{#N/A,#N/A,FALSE,"COMP"}</definedName>
    <definedName name="Refund" localSheetId="5">[98]Comp!#REF!</definedName>
    <definedName name="region" localSheetId="1">#REF!</definedName>
    <definedName name="region" localSheetId="5">#REF!</definedName>
    <definedName name="region" localSheetId="2">#REF!</definedName>
    <definedName name="regiondty" localSheetId="1">#REF!</definedName>
    <definedName name="regiondty" localSheetId="5">#REF!</definedName>
    <definedName name="regiondty" localSheetId="2">#REF!</definedName>
    <definedName name="regionytd" localSheetId="1">#REF!</definedName>
    <definedName name="regionytd" localSheetId="5">#REF!</definedName>
    <definedName name="regionytd" localSheetId="2">#REF!</definedName>
    <definedName name="rel" localSheetId="1">'[99]trial Balance'!#REF!</definedName>
    <definedName name="rel" localSheetId="5">'[99]trial Balance'!#REF!</definedName>
    <definedName name="rel" localSheetId="2">'[99]trial Balance'!#REF!</definedName>
    <definedName name="rela" localSheetId="1">'[100]Trial Balance'!#REF!</definedName>
    <definedName name="rela" localSheetId="5">'[100]Trial Balance'!#REF!</definedName>
    <definedName name="rela" localSheetId="2">'[100]Trial Balance'!#REF!</definedName>
    <definedName name="RELAT" localSheetId="5">'[101]Trial Balance'!#REF!</definedName>
    <definedName name="RELATE" localSheetId="5">'[102]Trial Balance'!#REF!</definedName>
    <definedName name="RELATED" localSheetId="5">'[103]Trial Balance'!#REF!</definedName>
    <definedName name="RENAME" localSheetId="1">#REF!</definedName>
    <definedName name="RENAME" localSheetId="5">#REF!</definedName>
    <definedName name="RENAME" localSheetId="2">#REF!</definedName>
    <definedName name="Rencl" localSheetId="5">'[104]M B-QtyRecn'!#REF!</definedName>
    <definedName name="RenclAll" localSheetId="5">'[104]M B-QtyRecn'!#REF!</definedName>
    <definedName name="rental" localSheetId="1">#REF!</definedName>
    <definedName name="rental" localSheetId="5">#REF!</definedName>
    <definedName name="rental" localSheetId="2">#REF!</definedName>
    <definedName name="REPORTING_MGR">[70]Sheet1!$C$2:$C$21</definedName>
    <definedName name="ReportTitle1" localSheetId="1">#REF!</definedName>
    <definedName name="ReportTitle1" localSheetId="5">#REF!</definedName>
    <definedName name="ReportTitle1" localSheetId="2">#REF!</definedName>
    <definedName name="RES" localSheetId="1">#REF!</definedName>
    <definedName name="RES" localSheetId="5">#REF!</definedName>
    <definedName name="RES" localSheetId="2">#REF!</definedName>
    <definedName name="Reselects" localSheetId="1">#REF!</definedName>
    <definedName name="Reselects" localSheetId="5">#REF!</definedName>
    <definedName name="Reselects" localSheetId="2">#REF!</definedName>
    <definedName name="Residual_difference" localSheetId="5">#REF!</definedName>
    <definedName name="Rev_Std_Mix" localSheetId="1">#REF!</definedName>
    <definedName name="Rev_Std_Mix" localSheetId="5">#REF!</definedName>
    <definedName name="Rev_Std_Mix" localSheetId="2">#REF!</definedName>
    <definedName name="RM" localSheetId="1">#REF!</definedName>
    <definedName name="RM" localSheetId="5">#REF!</definedName>
    <definedName name="RM" localSheetId="2">#REF!</definedName>
    <definedName name="RM___0" localSheetId="1">#REF!</definedName>
    <definedName name="RM___0" localSheetId="5">#REF!</definedName>
    <definedName name="RM___0" localSheetId="2">#REF!</definedName>
    <definedName name="RMRT" localSheetId="5">#REF!</definedName>
    <definedName name="ROE" localSheetId="5">#REF!</definedName>
    <definedName name="RowDetails1" localSheetId="1">#REF!</definedName>
    <definedName name="RowDetails1" localSheetId="5">#REF!</definedName>
    <definedName name="RowDetails1" localSheetId="2">#REF!</definedName>
    <definedName name="rr" localSheetId="1" hidden="1">{"plansummary",#N/A,FALSE,"PlanSummary";"sales",#N/A,FALSE,"Sales Rec";"productivity",#N/A,FALSE,"Productivity Rec";"capitalspending",#N/A,FALSE,"Capital Spending"}</definedName>
    <definedName name="rr" localSheetId="2" hidden="1">{"plansummary",#N/A,FALSE,"PlanSummary";"sales",#N/A,FALSE,"Sales Rec";"productivity",#N/A,FALSE,"Productivity Rec";"capitalspending",#N/A,FALSE,"Capital Spending"}</definedName>
    <definedName name="rrsr" localSheetId="1">#REF!</definedName>
    <definedName name="rrsr" localSheetId="5">#REF!</definedName>
    <definedName name="rrsr" localSheetId="2">#REF!</definedName>
    <definedName name="Rs_Lacs" localSheetId="1">'[105]INDORAMA Group June 02'!#REF!</definedName>
    <definedName name="Rs_Lacs" localSheetId="5">'[105]INDORAMA Group June 02'!#REF!</definedName>
    <definedName name="Rs_Lacs" localSheetId="2">'[105]INDORAMA Group June 02'!#REF!</definedName>
    <definedName name="s" localSheetId="1" hidden="1">{#N/A,#N/A,FALSE,"Proj.Cost &amp; Means of Fin."}</definedName>
    <definedName name="s" localSheetId="2" hidden="1">{#N/A,#N/A,FALSE,"Proj.Cost &amp; Means of Fin."}</definedName>
    <definedName name="S_10_11_12">#N/A</definedName>
    <definedName name="S_13_14___15">#N/A</definedName>
    <definedName name="S_18___19">#N/A</definedName>
    <definedName name="S_23">#N/A</definedName>
    <definedName name="S_3_4">#N/A</definedName>
    <definedName name="S_8_9">#N/A</definedName>
    <definedName name="S_Dogra" localSheetId="1">#REF!</definedName>
    <definedName name="S_Dogra" localSheetId="5">#REF!</definedName>
    <definedName name="S_Dogra" localSheetId="2">#REF!</definedName>
    <definedName name="S_Gentela" localSheetId="1">#REF!</definedName>
    <definedName name="S_Gentela" localSheetId="5">#REF!</definedName>
    <definedName name="S_Gentela" localSheetId="2">#REF!</definedName>
    <definedName name="S_Negi" localSheetId="1">#REF!</definedName>
    <definedName name="S_Negi" localSheetId="5">#REF!</definedName>
    <definedName name="S_Negi" localSheetId="2">#REF!</definedName>
    <definedName name="S_Pal" localSheetId="5">#REF!</definedName>
    <definedName name="sa" localSheetId="1" hidden="1">{#N/A,#N/A,FALSE,"Proj.Cost &amp; Means of Fin."}</definedName>
    <definedName name="sa" localSheetId="2" hidden="1">{#N/A,#N/A,FALSE,"Proj.Cost &amp; Means of Fin."}</definedName>
    <definedName name="SAL299_FULL" localSheetId="1">#REF!</definedName>
    <definedName name="SAL299_FULL" localSheetId="5">#REF!</definedName>
    <definedName name="SAL299_FULL" localSheetId="2">#REF!</definedName>
    <definedName name="salaries" localSheetId="1">#REF!</definedName>
    <definedName name="salaries" localSheetId="5">#REF!</definedName>
    <definedName name="salaries" localSheetId="2">#REF!</definedName>
    <definedName name="Sales_Var_Output" localSheetId="1">#REF!</definedName>
    <definedName name="Sales_Var_Output" localSheetId="5">#REF!</definedName>
    <definedName name="Sales_Var_Output" localSheetId="2">#REF!</definedName>
    <definedName name="SALESPLAN" localSheetId="5">#REF!</definedName>
    <definedName name="SALESPROJ" localSheetId="5">#REF!</definedName>
    <definedName name="salesvalue" localSheetId="4">'[47]P&amp;LSum'!$A$5:$X$22</definedName>
    <definedName name="salesvalue">'[48]P&amp;LSum'!$A$5:$X$22</definedName>
    <definedName name="SANGEETA_PAL" localSheetId="5">#REF!</definedName>
    <definedName name="SAPBEXsysID" hidden="1">"PPX"</definedName>
    <definedName name="SAPBEXwbID" hidden="1">"3MLCRHQXZKKPW0CTN5L78D5ZO"</definedName>
    <definedName name="SB" localSheetId="5">#REF!</definedName>
    <definedName name="SBS">#N/A</definedName>
    <definedName name="SBSYES">#N/A</definedName>
    <definedName name="SC1999AvgClaim" localSheetId="5">#REF!</definedName>
    <definedName name="SC2000AvgClaim" localSheetId="5">#REF!</definedName>
    <definedName name="SC2001AvgClaim" localSheetId="5">#REF!</definedName>
    <definedName name="SC2002AvgClaim" localSheetId="5">#REF!</definedName>
    <definedName name="SCH" localSheetId="5">'[106]Results PL'!#REF!</definedName>
    <definedName name="SCH__2" localSheetId="1">#REF!</definedName>
    <definedName name="SCH__2" localSheetId="5">#REF!</definedName>
    <definedName name="SCH__2" localSheetId="2">#REF!</definedName>
    <definedName name="SCH_11" localSheetId="1">#REF!</definedName>
    <definedName name="SCH_11" localSheetId="5">#REF!</definedName>
    <definedName name="SCH_11" localSheetId="2">#REF!</definedName>
    <definedName name="SCH1_5" localSheetId="1">#REF!</definedName>
    <definedName name="SCH1_5" localSheetId="5">#REF!</definedName>
    <definedName name="SCH1_5" localSheetId="2">#REF!</definedName>
    <definedName name="SCH6_10" localSheetId="5">#REF!</definedName>
    <definedName name="Sched_C">[107]Results!$A$84:$A$141</definedName>
    <definedName name="Sched_Pay" localSheetId="5">#REF!</definedName>
    <definedName name="Schedule_1.1" localSheetId="5">#REF!</definedName>
    <definedName name="Schedule_1.2" localSheetId="5">#REF!</definedName>
    <definedName name="Schedule_11" localSheetId="5">#REF!</definedName>
    <definedName name="Schedule_12" localSheetId="5">[108]PL!#REF!</definedName>
    <definedName name="Schedule_13" localSheetId="1">#REF!</definedName>
    <definedName name="Schedule_13" localSheetId="5">#REF!</definedName>
    <definedName name="Schedule_13" localSheetId="2">#REF!</definedName>
    <definedName name="Schedule_17" localSheetId="1">#REF!</definedName>
    <definedName name="Schedule_17" localSheetId="5">#REF!</definedName>
    <definedName name="Schedule_17" localSheetId="2">#REF!</definedName>
    <definedName name="Schedule_4" localSheetId="1">#REF!</definedName>
    <definedName name="Schedule_4" localSheetId="5">#REF!</definedName>
    <definedName name="Schedule_4" localSheetId="2">#REF!</definedName>
    <definedName name="Schedule_5" localSheetId="5">#REF!</definedName>
    <definedName name="Schedule_9" localSheetId="5">#REF!</definedName>
    <definedName name="Scheduled_Extra_Payments" localSheetId="5">#REF!</definedName>
    <definedName name="Scheduled_Interest_Rate" localSheetId="5">#REF!</definedName>
    <definedName name="Scheduled_Monthly_Payment" localSheetId="5">#REF!</definedName>
    <definedName name="SCOPE">#N/A</definedName>
    <definedName name="SD">'[109]Table 5'!$E$1</definedName>
    <definedName name="SDASD" localSheetId="1">#REF!</definedName>
    <definedName name="SDASD" localSheetId="5">#REF!</definedName>
    <definedName name="SDASD" localSheetId="2">#REF!</definedName>
    <definedName name="se" localSheetId="4" hidden="1">{#N/A,#N/A,FALSE,"Aging Summary";#N/A,#N/A,FALSE,"Ratio Analysis";#N/A,#N/A,FALSE,"Test 120 Day Accts";#N/A,#N/A,FALSE,"Tickmarks"}</definedName>
    <definedName name="se" hidden="1">{#N/A,#N/A,FALSE,"Aging Summary";#N/A,#N/A,FALSE,"Ratio Analysis";#N/A,#N/A,FALSE,"Test 120 Day Accts";#N/A,#N/A,FALSE,"Tickmarks"}</definedName>
    <definedName name="SE1999AvgClaim" localSheetId="1">#REF!</definedName>
    <definedName name="SE1999AvgClaim" localSheetId="5">#REF!</definedName>
    <definedName name="SE1999AvgClaim" localSheetId="2">#REF!</definedName>
    <definedName name="SE2000AvgClaim" localSheetId="1">#REF!</definedName>
    <definedName name="SE2000AvgClaim" localSheetId="5">#REF!</definedName>
    <definedName name="SE2000AvgClaim" localSheetId="2">#REF!</definedName>
    <definedName name="SE2002AvgClaim" localSheetId="5">#REF!</definedName>
    <definedName name="SellingExp" localSheetId="5">#REF!</definedName>
    <definedName name="send" localSheetId="5">#REF!</definedName>
    <definedName name="Service_Charges" localSheetId="5">#REF!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2">#N/A</definedName>
    <definedName name="SHARED_FORMULA_3">#N/A</definedName>
    <definedName name="SHARED_FORMULA_4">#N/A</definedName>
    <definedName name="SHARED_FORMULA_5">#N/A</definedName>
    <definedName name="SHARED_FORMULA_6">#N/A</definedName>
    <definedName name="SHARED_FORMULA_7">#N/A</definedName>
    <definedName name="SHARED_FORMULA_8">#N/A</definedName>
    <definedName name="SHARED_FORMULA_9">#N/A</definedName>
    <definedName name="sheet4" localSheetId="4" hidden="1">{TRUE,TRUE,-1.25,-15.5,484.5,276.75,FALSE,TRUE,TRUE,TRUE,0,1,44,1,122,3,1,4,TRUE,TRUE,3,TRUE,1,TRUE,75,"Swvu.pénzbefolyás.","ACwvu.pénzbefolyás.",#N/A,FALSE,FALSE,0.393700787401575,0.393700787401575,0.590551181102362,0.590551181102362,2,"&amp;LAlapanyaggzártó Üzletág&amp;C&amp;A","&amp;P. oldal",FALSE,FALSE,FALSE,TRUE,1,#N/A,1,40,"=R2C2:R129C46","=R1","Rwvu.pénzbefolyás.",#N/A,FALSE,FALSE,FALSE,9,65532,65532,FALSE,FALSE,TRUE,TRUE,TRUE}</definedName>
    <definedName name="sheet4" hidden="1">{TRUE,TRUE,-1.25,-15.5,484.5,276.75,FALSE,TRUE,TRUE,TRUE,0,1,44,1,122,3,1,4,TRUE,TRUE,3,TRUE,1,TRUE,75,"Swvu.pénzbefolyás.","ACwvu.pénzbefolyás.",#N/A,FALSE,FALSE,0.393700787401575,0.393700787401575,0.590551181102362,0.590551181102362,2,"&amp;LAlapanyaggzártó Üzletág&amp;C&amp;A","&amp;P. oldal",FALSE,FALSE,FALSE,TRUE,1,#N/A,1,40,"=R2C2:R129C46","=R1","Rwvu.pénzbefolyás.",#N/A,FALSE,FALSE,FALSE,9,65532,65532,FALSE,FALSE,TRUE,TRUE,TRUE}</definedName>
    <definedName name="ShortTermDebt">[80]Financials!$J$148:$R$148</definedName>
    <definedName name="Site_Fees" localSheetId="1">#REF!</definedName>
    <definedName name="Site_Fees" localSheetId="5">#REF!</definedName>
    <definedName name="Site_Fees" localSheetId="2">#REF!</definedName>
    <definedName name="SIW" localSheetId="1">#REF!</definedName>
    <definedName name="SIW" localSheetId="5">#REF!</definedName>
    <definedName name="SIW" localSheetId="2">#REF!</definedName>
    <definedName name="SIWneu" localSheetId="1">#REF!</definedName>
    <definedName name="SIWneu" localSheetId="5">#REF!</definedName>
    <definedName name="SIWneu" localSheetId="2">#REF!</definedName>
    <definedName name="sixty_pct" localSheetId="5">#REF!</definedName>
    <definedName name="sixty_pctneu" localSheetId="5">#REF!</definedName>
    <definedName name="sk" localSheetId="1" hidden="1">{#N/A,#N/A,FALSE,"Proj.Cost &amp; Means of Fin."}</definedName>
    <definedName name="sk" localSheetId="2" hidden="1">{#N/A,#N/A,FALSE,"Proj.Cost &amp; Means of Fin."}</definedName>
    <definedName name="SpecialPrice" localSheetId="1" hidden="1">#REF!</definedName>
    <definedName name="SpecialPrice" localSheetId="5" hidden="1">#REF!</definedName>
    <definedName name="SpecialPrice" localSheetId="2" hidden="1">#REF!</definedName>
    <definedName name="spundisp" localSheetId="1">#REF!</definedName>
    <definedName name="spundisp" localSheetId="5">#REF!</definedName>
    <definedName name="spundisp" localSheetId="2">#REF!</definedName>
    <definedName name="SREX" localSheetId="1">#REF!</definedName>
    <definedName name="SREX" localSheetId="5">#REF!</definedName>
    <definedName name="SREX" localSheetId="2">#REF!</definedName>
    <definedName name="SRLC" localSheetId="1">#REF!</definedName>
    <definedName name="SRLC" localSheetId="5">#REF!</definedName>
    <definedName name="SRLC" localSheetId="2">#REF!</definedName>
    <definedName name="State" localSheetId="5">#REF!</definedName>
    <definedName name="stckdty" localSheetId="5">#REF!</definedName>
    <definedName name="stckspun" localSheetId="5">#REF!</definedName>
    <definedName name="Std_Mix" localSheetId="5">#REF!</definedName>
    <definedName name="Std_Rate" localSheetId="5">#REF!</definedName>
    <definedName name="StockI_Column">OFFSET('[110]Stcok-I'!$A$1,0,0,COUNTA('[110]Stcok-I'!$A$1:$A$65536),1)</definedName>
    <definedName name="StockI_Column1">OFFSET('[110]Stcok-I'!$A$1,0,0,COUNTA('[110]Stcok-I'!$A$1:$A$65536),1)</definedName>
    <definedName name="StockI_Qty">OFFSET('[110]Stcok-I'!$H$1,0,0,COUNTA('[110]Stcok-I'!$H$1:$H$65536),1)</definedName>
    <definedName name="StockI_qty1">OFFSET('[110]Stcok-I'!$H$1,0,0,COUNTA('[110]Stcok-I'!$H$1:$H$65536),1)</definedName>
    <definedName name="Stockm_Column">OFFSET('[111]Stcok-M'!$A$1,0,0,COUNTA('[111]Stcok-M'!$A$1:$A$65536),1)</definedName>
    <definedName name="Stockm_Qty">OFFSET('[111]Stcok-M'!$F$1,0,0,COUNTA('[111]Stcok-M'!$F$1:$F$65536),1)</definedName>
    <definedName name="STORES">[112]Stores!$A$7:$F$23</definedName>
    <definedName name="STRAT__UP" localSheetId="1">#REF!</definedName>
    <definedName name="STRAT__UP" localSheetId="5">#REF!</definedName>
    <definedName name="STRAT__UP" localSheetId="2">#REF!</definedName>
    <definedName name="strike" localSheetId="5">[113]!strike</definedName>
    <definedName name="structure" localSheetId="1">#REF!</definedName>
    <definedName name="structure" localSheetId="5">#REF!</definedName>
    <definedName name="structure" localSheetId="2">#REF!</definedName>
    <definedName name="sum">[114]BSHEET!$C$89</definedName>
    <definedName name="summ" localSheetId="1">#REF!</definedName>
    <definedName name="summ" localSheetId="5">#REF!</definedName>
    <definedName name="summ" localSheetId="2">#REF!</definedName>
    <definedName name="SUMM_K" localSheetId="1">#REF!</definedName>
    <definedName name="SUMM_K" localSheetId="5">#REF!</definedName>
    <definedName name="SUMM_K" localSheetId="2">#REF!</definedName>
    <definedName name="SummAll" localSheetId="1">#REF!</definedName>
    <definedName name="SummAll" localSheetId="5">#REF!</definedName>
    <definedName name="SummAll" localSheetId="2">#REF!</definedName>
    <definedName name="SummED" localSheetId="5">#REF!</definedName>
    <definedName name="summplan" localSheetId="5">#REF!</definedName>
    <definedName name="T" localSheetId="5">#REF!</definedName>
    <definedName name="Table" localSheetId="5">#REF!</definedName>
    <definedName name="Tax" localSheetId="1">[98]Comp!#REF!</definedName>
    <definedName name="Tax" localSheetId="5">[98]Comp!#REF!</definedName>
    <definedName name="Tax" localSheetId="2">[98]Comp!#REF!</definedName>
    <definedName name="TAX_COMP" localSheetId="1">#REF!</definedName>
    <definedName name="TAX_COMP" localSheetId="5">#REF!</definedName>
    <definedName name="TAX_COMP" localSheetId="2">#REF!</definedName>
    <definedName name="TAXCOMP" localSheetId="1">#REF!</definedName>
    <definedName name="TAXCOMP" localSheetId="5">#REF!</definedName>
    <definedName name="TAXCOMP" localSheetId="2">#REF!</definedName>
    <definedName name="taxes" localSheetId="1">#REF!</definedName>
    <definedName name="taxes" localSheetId="5">#REF!</definedName>
    <definedName name="taxes" localSheetId="2">#REF!</definedName>
    <definedName name="TaxTV">10%</definedName>
    <definedName name="TaxXL">5%</definedName>
    <definedName name="TB" localSheetId="5">#REF!</definedName>
    <definedName name="tbl_ProdInfo" localSheetId="5" hidden="1">#REF!</definedName>
    <definedName name="tcs" localSheetId="1">'[20]Other notes'!#REF!</definedName>
    <definedName name="tcs" localSheetId="5">'[20]Other notes'!#REF!</definedName>
    <definedName name="tcs" localSheetId="2">'[20]Other notes'!#REF!</definedName>
    <definedName name="Telephone" localSheetId="1">#REF!</definedName>
    <definedName name="Telephone" localSheetId="5">#REF!</definedName>
    <definedName name="Telephone" localSheetId="2">#REF!</definedName>
    <definedName name="Ten" localSheetId="1">#REF!</definedName>
    <definedName name="Ten" localSheetId="5">#REF!</definedName>
    <definedName name="Ten" localSheetId="2">#REF!</definedName>
    <definedName name="TEST1" localSheetId="1">#REF!</definedName>
    <definedName name="TEST1" localSheetId="5">#REF!</definedName>
    <definedName name="TEST1" localSheetId="2">#REF!</definedName>
    <definedName name="TEST1" localSheetId="6">#REF!</definedName>
    <definedName name="TEST2" localSheetId="1">#REF!</definedName>
    <definedName name="TEST2" localSheetId="5">#REF!</definedName>
    <definedName name="TEST2" localSheetId="2">#REF!</definedName>
    <definedName name="TEST24" localSheetId="1">#REF!</definedName>
    <definedName name="TEST24" localSheetId="5">#REF!</definedName>
    <definedName name="TEST24" localSheetId="2">#REF!</definedName>
    <definedName name="TEST25" localSheetId="5">#REF!</definedName>
    <definedName name="TEST26" localSheetId="5">#REF!</definedName>
    <definedName name="TEST27" localSheetId="5">#REF!</definedName>
    <definedName name="TEST28" localSheetId="5">#REF!</definedName>
    <definedName name="TEST3" localSheetId="5">#REF!</definedName>
    <definedName name="TEST4" localSheetId="5">#REF!</definedName>
    <definedName name="TEST5" localSheetId="5">#REF!</definedName>
    <definedName name="TEST6" localSheetId="5">#REF!</definedName>
    <definedName name="TEST7" localSheetId="5">#REF!</definedName>
    <definedName name="TEST8" localSheetId="5">#REF!</definedName>
    <definedName name="TEST9" localSheetId="5">#REF!</definedName>
    <definedName name="TESTHKEY" localSheetId="5">#REF!</definedName>
    <definedName name="TESTHKEY" localSheetId="6">#REF!</definedName>
    <definedName name="TESTKEYS" localSheetId="5">#REF!</definedName>
    <definedName name="TESTKEYS" localSheetId="6">#REF!</definedName>
    <definedName name="TESTVKEY" localSheetId="5">#REF!</definedName>
    <definedName name="TFO" localSheetId="5">#REF!</definedName>
    <definedName name="Threshold" localSheetId="5">#REF!</definedName>
    <definedName name="todate" localSheetId="5">#REF!</definedName>
    <definedName name="Total_Act_Qty" localSheetId="5">#REF!</definedName>
    <definedName name="Total_Actual_Sales_Qty" localSheetId="5">#REF!</definedName>
    <definedName name="Total_Interest" localSheetId="5">#REF!</definedName>
    <definedName name="Total_Pay" localSheetId="5">#REF!</definedName>
    <definedName name="Total_Payment" localSheetId="1">Scheduled_Payment+Extra_Payment</definedName>
    <definedName name="Total_Payment" localSheetId="5">Scheduled_Payment+Extra_Payment</definedName>
    <definedName name="Total_Payment" localSheetId="2">Scheduled_Payment+Extra_Payment</definedName>
    <definedName name="TotalExNonExHeadCount" localSheetId="1">#REF!</definedName>
    <definedName name="TotalExNonExHeadCount" localSheetId="5">#REF!</definedName>
    <definedName name="TotalExNonExHeadCount" localSheetId="2">#REF!</definedName>
    <definedName name="TotalFunctionHeadCount" localSheetId="1">#REF!</definedName>
    <definedName name="TotalFunctionHeadCount" localSheetId="5">#REF!</definedName>
    <definedName name="TotalFunctionHeadCount" localSheetId="2">#REF!</definedName>
    <definedName name="travel" localSheetId="1">#REF!</definedName>
    <definedName name="travel" localSheetId="5">#REF!</definedName>
    <definedName name="travel" localSheetId="2">#REF!</definedName>
    <definedName name="Treasury" localSheetId="5">[61]SBU!#REF!</definedName>
    <definedName name="TRIAL" localSheetId="1">#REF!</definedName>
    <definedName name="TRIAL" localSheetId="5">#REF!</definedName>
    <definedName name="TRIAL" localSheetId="2">#REF!</definedName>
    <definedName name="trialfinal">[43]FA_Final!$A:$I</definedName>
    <definedName name="TRP">[82]Assumption!$M$9</definedName>
    <definedName name="TRUCK" localSheetId="1">#REF!</definedName>
    <definedName name="TRUCK" localSheetId="5">#REF!</definedName>
    <definedName name="TRUCK" localSheetId="2">#REF!</definedName>
    <definedName name="twentytwo_pct" localSheetId="1">#REF!</definedName>
    <definedName name="twentytwo_pct" localSheetId="5">#REF!</definedName>
    <definedName name="twentytwo_pct" localSheetId="2">#REF!</definedName>
    <definedName name="twentytwo_pctneu" localSheetId="1">#REF!</definedName>
    <definedName name="twentytwo_pctneu" localSheetId="5">#REF!</definedName>
    <definedName name="twentytwo_pctneu" localSheetId="2">#REF!</definedName>
    <definedName name="ty" localSheetId="1" hidden="1">{"plansummary",#N/A,FALSE,"PlanSummary";"sales",#N/A,FALSE,"Sales Rec";"productivity",#N/A,FALSE,"Productivity Rec";"capitalspending",#N/A,FALSE,"Capital Spending"}</definedName>
    <definedName name="ty" localSheetId="2" hidden="1">{"plansummary",#N/A,FALSE,"PlanSummary";"sales",#N/A,FALSE,"Sales Rec";"productivity",#N/A,FALSE,"Productivity Rec";"capitalspending",#N/A,FALSE,"Capital Spending"}</definedName>
    <definedName name="U" localSheetId="1">#REF!</definedName>
    <definedName name="U" localSheetId="5">#REF!</definedName>
    <definedName name="U" localSheetId="2">#REF!</definedName>
    <definedName name="UD" localSheetId="1">[61]Intaccrual!#REF!</definedName>
    <definedName name="UD" localSheetId="5">[61]Intaccrual!#REF!</definedName>
    <definedName name="UD" localSheetId="2">[61]Intaccrual!#REF!</definedName>
    <definedName name="Uniform" localSheetId="1">#REF!</definedName>
    <definedName name="Uniform" localSheetId="5">#REF!</definedName>
    <definedName name="Uniform" localSheetId="2">#REF!</definedName>
    <definedName name="Units">[115]Introduction!$E$13</definedName>
    <definedName name="unnamed" localSheetId="1">'[116]Leasehold imp A30'!#REF!</definedName>
    <definedName name="unnamed" localSheetId="5">'[116]Leasehold imp A30'!#REF!</definedName>
    <definedName name="unnamed" localSheetId="2">'[116]Leasehold imp A30'!#REF!</definedName>
    <definedName name="Unrealised" localSheetId="1">#REF!</definedName>
    <definedName name="Unrealised" localSheetId="5">#REF!</definedName>
    <definedName name="Unrealised" localSheetId="2">#REF!</definedName>
    <definedName name="UPLOAD" localSheetId="1">#REF!</definedName>
    <definedName name="UPLOAD" localSheetId="5">#REF!</definedName>
    <definedName name="UPLOAD" localSheetId="2">#REF!</definedName>
    <definedName name="USD" localSheetId="1">#REF!</definedName>
    <definedName name="USD" localSheetId="5">#REF!</definedName>
    <definedName name="USD" localSheetId="2">#REF!</definedName>
    <definedName name="usd_to_inr" localSheetId="1">'[117]Global Assmptions'!#REF!</definedName>
    <definedName name="usd_to_inr" localSheetId="5">'[117]Global Assmptions'!#REF!</definedName>
    <definedName name="usd_to_inr" localSheetId="2">'[117]Global Assmptions'!#REF!</definedName>
    <definedName name="uytt">#N/A</definedName>
    <definedName name="V" localSheetId="1">#REF!</definedName>
    <definedName name="V" localSheetId="5">#REF!</definedName>
    <definedName name="V" localSheetId="2">#REF!</definedName>
    <definedName name="V_Gawade" localSheetId="1">#REF!</definedName>
    <definedName name="V_Gawade" localSheetId="5">#REF!</definedName>
    <definedName name="V_Gawade" localSheetId="2">#REF!</definedName>
    <definedName name="Valid_Dates">[118]tables!$J$4:$J$34</definedName>
    <definedName name="Valid_Months">[118]tables!$G$4:$G$15</definedName>
    <definedName name="Valid_Years">[118]tables!$A$4:$A$7</definedName>
    <definedName name="VALTHSALA" localSheetId="1">#REF!</definedName>
    <definedName name="VALTHSALA" localSheetId="5">#REF!</definedName>
    <definedName name="VALTHSALA" localSheetId="2">#REF!</definedName>
    <definedName name="Values_Entered" localSheetId="1">IF('FA Print'!Loan_Amount*Interest_Rate*Loan_Years*'FA Print'!Loan_Start&gt;0,1,0)</definedName>
    <definedName name="Values_Entered" localSheetId="5">IF('Impact (2)'!Loan_Amount*'Impact (2)'!Interest_Rate*'Impact (2)'!Loan_Years*'Impact (2)'!Loan_Start&gt;0,1,0)</definedName>
    <definedName name="Values_Entered" localSheetId="2">IF('IP (Print)'!Loan_Amount*Interest_Rate*Loan_Years*'IP (Print)'!Loan_Start&gt;0,1,0)</definedName>
    <definedName name="variance" localSheetId="1">#REF!</definedName>
    <definedName name="variance" localSheetId="5">#REF!</definedName>
    <definedName name="variance" localSheetId="2">#REF!</definedName>
    <definedName name="VCCBLNK" localSheetId="1">#REF!</definedName>
    <definedName name="VCCBLNK" localSheetId="5">#REF!</definedName>
    <definedName name="VCCBLNK" localSheetId="2">#REF!</definedName>
    <definedName name="VCCDATA" localSheetId="1">#REF!</definedName>
    <definedName name="VCCDATA" localSheetId="5">#REF!</definedName>
    <definedName name="VCCDATA" localSheetId="2">#REF!</definedName>
    <definedName name="versionno">1</definedName>
    <definedName name="VINOD_GAWADE" localSheetId="1">#REF!</definedName>
    <definedName name="VINOD_GAWADE" localSheetId="5">#REF!</definedName>
    <definedName name="VINOD_GAWADE" localSheetId="2">#REF!</definedName>
    <definedName name="Vivek" localSheetId="1">#REF!</definedName>
    <definedName name="Vivek" localSheetId="5">#REF!</definedName>
    <definedName name="Vivek" localSheetId="2">#REF!</definedName>
    <definedName name="Vodafine_sales" localSheetId="1">[23]Sens!#REF!</definedName>
    <definedName name="Vodafine_sales" localSheetId="5">[23]Sens!#REF!</definedName>
    <definedName name="Vodafine_sales" localSheetId="2">[23]Sens!#REF!</definedName>
    <definedName name="Volume" localSheetId="1">[51]Assumptions!#REF!</definedName>
    <definedName name="Volume" localSheetId="5">[51]Assumptions!#REF!</definedName>
    <definedName name="Volume" localSheetId="2">[51]Assumptions!#REF!</definedName>
    <definedName name="VPCSTD">#N/A</definedName>
    <definedName name="VPGYP">#N/A</definedName>
    <definedName name="VPOFRV">#N/A</definedName>
    <definedName name="VRX1999AvgClaim" localSheetId="1">#REF!</definedName>
    <definedName name="VRX1999AvgClaim" localSheetId="5">#REF!</definedName>
    <definedName name="VRX1999AvgClaim" localSheetId="2">#REF!</definedName>
    <definedName name="VRX2000AvgClaim" localSheetId="1">#REF!</definedName>
    <definedName name="VRX2000AvgClaim" localSheetId="5">#REF!</definedName>
    <definedName name="VRX2000AvgClaim" localSheetId="2">#REF!</definedName>
    <definedName name="VRX2001AvgClaim" localSheetId="1">#REF!</definedName>
    <definedName name="VRX2001AvgClaim" localSheetId="5">#REF!</definedName>
    <definedName name="VRX2001AvgClaim" localSheetId="2">#REF!</definedName>
    <definedName name="VRX2002AvgClaim" localSheetId="5">#REF!</definedName>
    <definedName name="wacc" localSheetId="1">[23]Sens!#REF!</definedName>
    <definedName name="wacc" localSheetId="5">[23]Sens!#REF!</definedName>
    <definedName name="wacc" localSheetId="2">[23]Sens!#REF!</definedName>
    <definedName name="WBMAX" localSheetId="1">#REF!</definedName>
    <definedName name="WBMAX" localSheetId="5">#REF!</definedName>
    <definedName name="WBMAX" localSheetId="2">#REF!</definedName>
    <definedName name="WE1999AvgClaim" localSheetId="1">#REF!</definedName>
    <definedName name="WE1999AvgClaim" localSheetId="5">#REF!</definedName>
    <definedName name="WE1999AvgClaim" localSheetId="2">#REF!</definedName>
    <definedName name="WE2000AvgClaim" localSheetId="1">#REF!</definedName>
    <definedName name="WE2000AvgClaim" localSheetId="5">#REF!</definedName>
    <definedName name="WE2000AvgClaim" localSheetId="2">#REF!</definedName>
    <definedName name="WE2001AvgClaim" localSheetId="5">#REF!</definedName>
    <definedName name="WE2002AvgClaim" localSheetId="5">#REF!</definedName>
    <definedName name="weeklydty" localSheetId="5">#REF!</definedName>
    <definedName name="weeklyspun" localSheetId="5">#REF!</definedName>
    <definedName name="wetrew">#N/A</definedName>
    <definedName name="wett">#N/A</definedName>
    <definedName name="WIP" localSheetId="4">'[26]#REF'!$E$22</definedName>
    <definedName name="WIP">'[27]#REF'!$E$22</definedName>
    <definedName name="WIPCOST" localSheetId="5">[79]TOT_COST!#REF!</definedName>
    <definedName name="WORKER" localSheetId="1">#REF!</definedName>
    <definedName name="WORKER" localSheetId="5">#REF!</definedName>
    <definedName name="WORKER" localSheetId="2">#REF!</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Balance._.Sheet." localSheetId="4" hidden="1">{#N/A,#N/A,FALSE,"Balance Sheet";#N/A,#N/A,FALSE,"P&amp;L Account";#N/A,#N/A,FALSE,"sch1,2,3,4";#N/A,#N/A,FALSE,"Sch 5";#N/A,#N/A,FALSE,"sch 6";#N/A,#N/A,FALSE,"sch 7";#N/A,#N/A,FALSE,"Sch 8,9, 10";#N/A,#N/A,FALSE,"sch11, 12"}</definedName>
    <definedName name="wrn.Balance._.Sheet." hidden="1">{#N/A,#N/A,FALSE,"Balance Sheet";#N/A,#N/A,FALSE,"P&amp;L Account";#N/A,#N/A,FALSE,"sch1,2,3,4";#N/A,#N/A,FALSE,"Sch 5";#N/A,#N/A,FALSE,"sch 6";#N/A,#N/A,FALSE,"sch 7";#N/A,#N/A,FALSE,"Sch 8,9, 10";#N/A,#N/A,FALSE,"sch11, 12"}</definedName>
    <definedName name="wrn.export." localSheetId="4" hidden="1">{"pénzbefolyás",#N/A,FALSE,"1995 évi kötések"}</definedName>
    <definedName name="wrn.export." hidden="1">{"pénzbefolyás",#N/A,FALSE,"1995 évi kötések"}</definedName>
    <definedName name="wrn.Financials._.April._.02._.Rs._.000." localSheetId="1"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inancials._.April._.02._.Rs._.000." localSheetId="2" hidden="1">{"BS - Rs'000",#N/A,FALSE,"Balance  ";"BS - Schedule Rs'000",#N/A,FALSE,"Balance  ";"BS - Trial locationwise",#N/A,FALSE,"Balance  ";"P&amp;L - Rs'000",#N/A,FALSE,"Profit and Loss";"P&amp;L - Schedule Rs '000",#N/A,FALSE,"Profit and Loss";"P&amp;L - Trial Locationwise",#N/A,FALSE,"Profit and Loss";"Fixed Assets Schedule",#N/A,FALSE,"sch";"Cash Flow",#N/A,FALSE,"Cash Flow"}</definedName>
    <definedName name="wrn.FORM1." localSheetId="1" hidden="1">{#N/A,#N/A,FALSE,"COMP"}</definedName>
    <definedName name="wrn.FORM1." localSheetId="2" hidden="1">{#N/A,#N/A,FALSE,"COMP"}</definedName>
    <definedName name="wrn.Full._.Report." localSheetId="4" hidden="1">{#N/A,#N/A,TRUE,"Front";#N/A,#N/A,TRUE,"Simple Letter";#N/A,#N/A,TRUE,"Inside";#N/A,#N/A,TRUE,"Contents";#N/A,#N/A,TRUE,"Basis";#N/A,#N/A,TRUE,"Inclusions";#N/A,#N/A,TRUE,"Exclusions";#N/A,#N/A,TRUE,"Areas";#N/A,#N/A,TRUE,"Summary";#N/A,#N/A,TRUE,"Detail"}</definedName>
    <definedName name="wrn.Full._.Report." hidden="1">{#N/A,#N/A,TRUE,"Front";#N/A,#N/A,TRUE,"Simple Letter";#N/A,#N/A,TRUE,"Inside";#N/A,#N/A,TRUE,"Contents";#N/A,#N/A,TRUE,"Basis";#N/A,#N/A,TRUE,"Inclusions";#N/A,#N/A,TRUE,"Exclusions";#N/A,#N/A,TRUE,"Areas";#N/A,#N/A,TRUE,"Summary";#N/A,#N/A,TRUE,"Detail"}</definedName>
    <definedName name="wrn.MDS1." localSheetId="1"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MDS1." localSheetId="2" hidden="1">{#N/A,#N/A,FALSE,"cash &amp; bk-smry";#N/A,#N/A,FALSE,"Bank -acc";#N/A,#N/A,FALSE,"Reco-bkbal";#N/A,#N/A,FALSE,"Fixed-dep";#N/A,#N/A,FALSE,"Bank-trf";#N/A,#N/A,FALSE,"Margin money";#N/A,#N/A,FALSE,"Dbtrs-sumry";#N/A,#N/A,FALSE,"sales summary";#N/A,#N/A,FALSE,"Dbtrs-ageing";#N/A,#N/A,FALSE,"subs-coll";#N/A,#N/A,FALSE,"Dbtrs-c'bility";#N/A,#N/A,FALSE,"Dbtrs-confirms";#N/A,#N/A,FALSE,"for_curr_debt";#N/A,#N/A,FALSE,"Credit notes";#N/A,#N/A,FALSE,"invsum";#N/A,#N/A,FALSE,"inven-break";#N/A,#N/A,FALSE,"valuation";#N/A,#N/A,FALSE,"inv-cut off"}</definedName>
    <definedName name="wrn.pp97schedules." localSheetId="1" hidden="1">{"plansummary",#N/A,FALSE,"PlanSummary";"sales",#N/A,FALSE,"Sales Rec";"productivity",#N/A,FALSE,"Productivity Rec";"capitalspending",#N/A,FALSE,"Capital Spending"}</definedName>
    <definedName name="wrn.pp97schedules." localSheetId="2" hidden="1">{"plansummary",#N/A,FALSE,"PlanSummary";"sales",#N/A,FALSE,"Sales Rec";"productivity",#N/A,FALSE,"Productivity Rec";"capitalspending",#N/A,FALSE,"Capital Spending"}</definedName>
    <definedName name="wrn.Project._.Report._.for._.Recrection._.Centre." localSheetId="1" hidden="1">{#N/A,#N/A,FALSE,"Proj.Cost &amp; Means of Fin."}</definedName>
    <definedName name="wrn.Project._.Report._.for._.Recrection._.Centre." localSheetId="2" hidden="1">{#N/A,#N/A,FALSE,"Proj.Cost &amp; Means of Fin."}</definedName>
    <definedName name="X" localSheetId="1">#REF!</definedName>
    <definedName name="X" localSheetId="5">#REF!</definedName>
    <definedName name="X" localSheetId="2">#REF!</definedName>
    <definedName name="XRefColumnsCount" hidden="1">2</definedName>
    <definedName name="XRefCopyRangeCount" hidden="1">7</definedName>
    <definedName name="XRefPaste1Row" localSheetId="1" hidden="1">#REF!</definedName>
    <definedName name="XRefPaste1Row" localSheetId="5" hidden="1">#REF!</definedName>
    <definedName name="XRefPaste1Row" localSheetId="2" hidden="1">#REF!</definedName>
    <definedName name="XRefPaste2Row" localSheetId="1" hidden="1">#REF!</definedName>
    <definedName name="XRefPaste2Row" localSheetId="5" hidden="1">#REF!</definedName>
    <definedName name="XRefPaste2Row" localSheetId="2" hidden="1">#REF!</definedName>
    <definedName name="XRefPaste3Row" localSheetId="1" hidden="1">#REF!</definedName>
    <definedName name="XRefPaste3Row" localSheetId="5" hidden="1">#REF!</definedName>
    <definedName name="XRefPaste3Row" localSheetId="2" hidden="1">#REF!</definedName>
    <definedName name="XSER255">[119]xSeries255!$A$13:$M$42,[119]xSeries255!$A$45:$M$448</definedName>
    <definedName name="xud" localSheetId="1">[83]Intaccrual!#REF!</definedName>
    <definedName name="xud" localSheetId="5">[83]Intaccrual!#REF!</definedName>
    <definedName name="xud" localSheetId="2">[83]Intaccrual!#REF!</definedName>
    <definedName name="Y" localSheetId="1">#REF!</definedName>
    <definedName name="Y" localSheetId="5">#REF!</definedName>
    <definedName name="Y" localSheetId="2">#REF!</definedName>
    <definedName name="yearone">[120]Introduction!$E$16</definedName>
    <definedName name="YSTable">'[46]YS-Bud'!$A$11:$Y$133</definedName>
    <definedName name="yy">#N/A</definedName>
    <definedName name="Z" localSheetId="1">#REF!</definedName>
    <definedName name="Z" localSheetId="5">#REF!</definedName>
    <definedName name="Z" localSheetId="2">#REF!</definedName>
    <definedName name="Z_746852D3_BFD6_47E8_9DA9_56CF052FA174_.wvu.Rows" localSheetId="1" hidden="1">#REF!</definedName>
    <definedName name="Z_746852D3_BFD6_47E8_9DA9_56CF052FA174_.wvu.Rows" localSheetId="5" hidden="1">#REF!</definedName>
    <definedName name="Z_746852D3_BFD6_47E8_9DA9_56CF052FA174_.wvu.Rows" localSheetId="2" hidden="1">#REF!</definedName>
    <definedName name="Z_DE54EB4E_7288_4CBC_B1F8_54C2468A83E6_.wvu.Cols" localSheetId="1" hidden="1">#REF!,#REF!</definedName>
    <definedName name="Z_DE54EB4E_7288_4CBC_B1F8_54C2468A83E6_.wvu.Cols" localSheetId="5" hidden="1">#REF!,#REF!</definedName>
    <definedName name="Z_DE54EB4E_7288_4CBC_B1F8_54C2468A83E6_.wvu.Cols" localSheetId="2" hidden="1">#REF!,#REF!</definedName>
    <definedName name="Z_DE54EB4E_7288_4CBC_B1F8_54C2468A83E6_.wvu.PrintArea" localSheetId="1" hidden="1">#REF!</definedName>
    <definedName name="Z_DE54EB4E_7288_4CBC_B1F8_54C2468A83E6_.wvu.PrintArea" localSheetId="5" hidden="1">#REF!</definedName>
    <definedName name="Z_DE54EB4E_7288_4CBC_B1F8_54C2468A83E6_.wvu.PrintArea" localSheetId="2" hidden="1">#REF!</definedName>
    <definedName name="Z_DE54EB4E_7288_4CBC_B1F8_54C2468A83E6_.wvu.Rows" localSheetId="1" hidden="1">#REF!,#REF!,#REF!,#REF!</definedName>
    <definedName name="Z_DE54EB4E_7288_4CBC_B1F8_54C2468A83E6_.wvu.Rows" localSheetId="5" hidden="1">#REF!,#REF!,#REF!,#REF!</definedName>
    <definedName name="Z_DE54EB4E_7288_4CBC_B1F8_54C2468A83E6_.wvu.Rows" localSheetId="2" hidden="1">#REF!,#REF!,#REF!,#REF!</definedName>
    <definedName name="Zip" localSheetId="1">#REF!</definedName>
    <definedName name="Zip" localSheetId="5">#REF!</definedName>
    <definedName name="Zip" localSheetId="2">#REF!</definedName>
    <definedName name="כגע" localSheetId="4" hidden="1">{"pénzbefolyás",#N/A,FALSE,"1995 évi kötések"}</definedName>
    <definedName name="כגע" hidden="1">{"pénzbefolyás",#N/A,FALSE,"1995 évi kötések"}</definedName>
    <definedName name="מקור_המתקנת">[121]Parameters_English!$U$48:$U$76</definedName>
    <definedName name="מקור_מתקנות_איכות_הסביבה">[121]Parameters_English!$W$47:$W$59</definedName>
    <definedName name="עלות">[122]Parameters_English!$U$2:$U$10</definedName>
    <definedName name="רקעקרע" localSheetId="4" hidden="1">{TRUE,TRUE,-1.25,-15.5,484.5,276.75,FALSE,TRUE,TRUE,TRUE,0,1,44,1,122,3,1,4,TRUE,TRUE,3,TRUE,1,TRUE,75,"Swvu.pénzbefolyás.","ACwvu.pénzbefolyás.",#N/A,FALSE,FALSE,0.393700787401575,0.393700787401575,0.590551181102362,0.590551181102362,2,"&amp;LAlapanyaggzártó Üzletág&amp;C&amp;A","&amp;P. oldal",FALSE,FALSE,FALSE,TRUE,1,#N/A,1,40,"=R2C2:R129C46","=R1","Rwvu.pénzbefolyás.",#N/A,FALSE,FALSE,FALSE,9,65532,65532,FALSE,FALSE,TRUE,TRUE,TRUE}</definedName>
    <definedName name="רקעקרע" hidden="1">{TRUE,TRUE,-1.25,-15.5,484.5,276.75,FALSE,TRUE,TRUE,TRUE,0,1,44,1,122,3,1,4,TRUE,TRUE,3,TRUE,1,TRUE,75,"Swvu.pénzbefolyás.","ACwvu.pénzbefolyás.",#N/A,FALSE,FALSE,0.393700787401575,0.393700787401575,0.590551181102362,0.590551181102362,2,"&amp;LAlapanyaggzártó Üzletág&amp;C&amp;A","&amp;P. oldal",FALSE,FALSE,FALSE,TRUE,1,#N/A,1,40,"=R2C2:R129C46","=R1","Rwvu.pénzbefolyás.",#N/A,FALSE,FALSE,FALSE,9,65532,65532,FALSE,FALSE,TRUE,TRUE,TRUE}</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56" i="78"/>
  <c r="J8" s="1"/>
  <c r="I56"/>
  <c r="I8" s="1"/>
  <c r="F56"/>
  <c r="F8" s="1"/>
  <c r="E56"/>
  <c r="E8" s="1"/>
  <c r="D56"/>
  <c r="D8" s="1"/>
  <c r="C56"/>
  <c r="C8" s="1"/>
  <c r="H55"/>
  <c r="G55"/>
  <c r="H53"/>
  <c r="G53"/>
  <c r="H20" i="63"/>
  <c r="H27" i="78"/>
  <c r="H32"/>
  <c r="G18"/>
  <c r="H56" l="1"/>
  <c r="H8" s="1"/>
  <c r="K55"/>
  <c r="K53"/>
  <c r="G56"/>
  <c r="G8" s="1"/>
  <c r="K56" l="1"/>
  <c r="O40" i="79" l="1"/>
  <c r="M40"/>
  <c r="E73" l="1"/>
  <c r="O49" s="1"/>
  <c r="D73"/>
  <c r="M49" s="1"/>
  <c r="C73"/>
  <c r="K49" s="1"/>
  <c r="O39"/>
  <c r="O38"/>
  <c r="M39"/>
  <c r="M38"/>
  <c r="M41" l="1"/>
  <c r="O41"/>
  <c r="H24" i="63" l="1"/>
  <c r="H13"/>
  <c r="M24" i="79"/>
  <c r="O24" s="1"/>
  <c r="M26"/>
  <c r="G32" i="78"/>
  <c r="E32"/>
  <c r="E30"/>
  <c r="K31" l="1"/>
  <c r="K30"/>
  <c r="K17"/>
  <c r="K16"/>
  <c r="H26" l="1"/>
  <c r="G26"/>
  <c r="K26" l="1"/>
  <c r="H12" l="1"/>
  <c r="G12"/>
  <c r="K12" l="1"/>
  <c r="M50" i="79" l="1"/>
  <c r="K50"/>
  <c r="O50"/>
  <c r="G11" i="78" l="1"/>
  <c r="H11"/>
  <c r="E65" i="79" l="1"/>
  <c r="E66" i="78"/>
  <c r="E68" s="1"/>
  <c r="D65" i="79"/>
  <c r="D66" i="78"/>
  <c r="D68" s="1"/>
  <c r="M29" i="79" l="1"/>
  <c r="K29"/>
  <c r="I29"/>
  <c r="O26"/>
  <c r="O25"/>
  <c r="M23"/>
  <c r="M27" s="1"/>
  <c r="K23"/>
  <c r="I23"/>
  <c r="I27" s="1"/>
  <c r="G23"/>
  <c r="G27" s="1"/>
  <c r="O22"/>
  <c r="O21"/>
  <c r="O20"/>
  <c r="O19"/>
  <c r="O18"/>
  <c r="O14"/>
  <c r="O13"/>
  <c r="O12"/>
  <c r="M11"/>
  <c r="M15" s="1"/>
  <c r="K11"/>
  <c r="K15" s="1"/>
  <c r="I11"/>
  <c r="G11"/>
  <c r="G15" s="1"/>
  <c r="O10"/>
  <c r="O9"/>
  <c r="O8"/>
  <c r="O7"/>
  <c r="J35" i="78"/>
  <c r="I35"/>
  <c r="F35"/>
  <c r="E35"/>
  <c r="D35"/>
  <c r="C35"/>
  <c r="K32"/>
  <c r="K29"/>
  <c r="L28"/>
  <c r="L33" s="1"/>
  <c r="J28"/>
  <c r="J33" s="1"/>
  <c r="I28"/>
  <c r="I33" s="1"/>
  <c r="F28"/>
  <c r="F33" s="1"/>
  <c r="E28"/>
  <c r="D28"/>
  <c r="D33" s="1"/>
  <c r="C28"/>
  <c r="C33" s="1"/>
  <c r="K27"/>
  <c r="K23"/>
  <c r="K25"/>
  <c r="K24"/>
  <c r="H28"/>
  <c r="H33" s="1"/>
  <c r="G28"/>
  <c r="G33" s="1"/>
  <c r="K18"/>
  <c r="K15"/>
  <c r="L14"/>
  <c r="L19" s="1"/>
  <c r="J14"/>
  <c r="J19" s="1"/>
  <c r="I14"/>
  <c r="F14"/>
  <c r="E14"/>
  <c r="E19" s="1"/>
  <c r="D14"/>
  <c r="D19" s="1"/>
  <c r="C14"/>
  <c r="K13"/>
  <c r="K9"/>
  <c r="K11"/>
  <c r="K10"/>
  <c r="H14"/>
  <c r="G35"/>
  <c r="M31" i="79" l="1"/>
  <c r="C36" i="78"/>
  <c r="I36"/>
  <c r="O29" i="79"/>
  <c r="F36" i="78"/>
  <c r="K30" i="79"/>
  <c r="E36" i="78"/>
  <c r="I30" i="79"/>
  <c r="G31"/>
  <c r="O23"/>
  <c r="O27" s="1"/>
  <c r="G30"/>
  <c r="O11"/>
  <c r="O15" s="1"/>
  <c r="K27"/>
  <c r="K31" s="1"/>
  <c r="H19" i="78"/>
  <c r="H37" s="1"/>
  <c r="H36"/>
  <c r="H35"/>
  <c r="D36"/>
  <c r="J36"/>
  <c r="F19"/>
  <c r="F37" s="1"/>
  <c r="J37"/>
  <c r="G14"/>
  <c r="G36" s="1"/>
  <c r="I19"/>
  <c r="I37" s="1"/>
  <c r="K8"/>
  <c r="K22"/>
  <c r="K28" s="1"/>
  <c r="K33" s="1"/>
  <c r="I15" i="79"/>
  <c r="I31" s="1"/>
  <c r="M30"/>
  <c r="D37" i="78"/>
  <c r="C19"/>
  <c r="C37" s="1"/>
  <c r="E33"/>
  <c r="E37" s="1"/>
  <c r="G19" l="1"/>
  <c r="G37" s="1"/>
  <c r="K35"/>
  <c r="O31" i="79"/>
  <c r="O30"/>
  <c r="K14" i="78"/>
  <c r="K36" l="1"/>
  <c r="K19"/>
  <c r="K37" s="1"/>
  <c r="H12" i="63" l="1"/>
  <c r="N157" l="1"/>
  <c r="F12" i="77"/>
  <c r="F17"/>
  <c r="F14"/>
  <c r="G28" i="63" l="1"/>
  <c r="H25"/>
  <c r="H23"/>
  <c r="G22"/>
  <c r="G26" s="1"/>
  <c r="H21"/>
  <c r="H19"/>
  <c r="H18"/>
  <c r="H14"/>
  <c r="H10"/>
  <c r="H8"/>
  <c r="H7"/>
  <c r="H28" l="1"/>
  <c r="H22"/>
  <c r="H26" s="1"/>
  <c r="M35" i="78" l="1"/>
  <c r="O35" s="1"/>
  <c r="A4" i="63" l="1"/>
  <c r="F22" i="77" l="1"/>
  <c r="F28" l="1"/>
  <c r="F26"/>
  <c r="F21" l="1"/>
  <c r="G21" s="1"/>
  <c r="F24"/>
  <c r="F9"/>
  <c r="F8" l="1"/>
  <c r="F15" l="1"/>
  <c r="G15" s="1"/>
  <c r="B303" i="63"/>
  <c r="B295"/>
  <c r="F27" i="77" l="1"/>
  <c r="F23" l="1"/>
  <c r="G23" s="1"/>
  <c r="F13" l="1"/>
  <c r="G13" s="1"/>
  <c r="F10" l="1"/>
  <c r="F11" l="1"/>
  <c r="G11" l="1"/>
  <c r="K32" i="54" l="1"/>
  <c r="K36" s="1"/>
  <c r="I37" s="1"/>
  <c r="K18"/>
  <c r="K22" s="1"/>
  <c r="T42"/>
  <c r="T41"/>
  <c r="T40"/>
  <c r="T39"/>
  <c r="T38"/>
  <c r="T35"/>
  <c r="T34"/>
  <c r="T33"/>
  <c r="R31"/>
  <c r="R44" s="1"/>
  <c r="Q31"/>
  <c r="Q44" s="1"/>
  <c r="O31"/>
  <c r="O44" s="1"/>
  <c r="N31"/>
  <c r="N44" s="1"/>
  <c r="M31"/>
  <c r="M44" s="1"/>
  <c r="L31"/>
  <c r="L44" s="1"/>
  <c r="J31"/>
  <c r="J44" s="1"/>
  <c r="G31"/>
  <c r="G44" s="1"/>
  <c r="D31"/>
  <c r="D44" s="1"/>
  <c r="C31"/>
  <c r="C44" s="1"/>
  <c r="T29"/>
  <c r="T28"/>
  <c r="T27"/>
  <c r="T26"/>
  <c r="T25"/>
  <c r="T24"/>
  <c r="T21"/>
  <c r="T20"/>
  <c r="P31"/>
  <c r="S31"/>
  <c r="S44" s="1"/>
  <c r="F31"/>
  <c r="F44" s="1"/>
  <c r="E31"/>
  <c r="E44" s="1"/>
  <c r="E8"/>
  <c r="H8" s="1"/>
  <c r="T18" l="1"/>
  <c r="T32"/>
  <c r="P44"/>
  <c r="I23"/>
  <c r="T23" s="1"/>
  <c r="T37"/>
  <c r="K31"/>
  <c r="T17"/>
  <c r="T19"/>
  <c r="T36"/>
  <c r="T22"/>
  <c r="H31"/>
  <c r="H44" s="1"/>
  <c r="I31" l="1"/>
  <c r="I44" s="1"/>
  <c r="K44"/>
  <c r="T44" l="1"/>
  <c r="T31"/>
  <c r="L157" i="63" l="1"/>
  <c r="B26" i="47"/>
  <c r="B19"/>
  <c r="B27" i="45"/>
  <c r="B19"/>
  <c r="B9" i="47" l="1"/>
  <c r="B10" s="1"/>
  <c r="C36"/>
  <c r="B36"/>
  <c r="C31"/>
  <c r="B31"/>
  <c r="C26"/>
  <c r="D26" s="1"/>
  <c r="C19"/>
  <c r="D19" s="1"/>
  <c r="C14"/>
  <c r="B14"/>
  <c r="C10"/>
  <c r="B37" i="45"/>
  <c r="C37"/>
  <c r="C32"/>
  <c r="B32"/>
  <c r="C19"/>
  <c r="D19" s="1"/>
  <c r="C14"/>
  <c r="B14"/>
  <c r="C10"/>
  <c r="C26"/>
  <c r="B9"/>
  <c r="B10" s="1"/>
  <c r="C24"/>
  <c r="K33" i="44"/>
  <c r="D32" i="45" l="1"/>
  <c r="D37"/>
  <c r="C27"/>
  <c r="D27" s="1"/>
  <c r="B38" i="47"/>
  <c r="D14" i="45"/>
  <c r="B39"/>
  <c r="D10"/>
  <c r="D36" i="47"/>
  <c r="D31"/>
  <c r="C38"/>
  <c r="D14"/>
  <c r="D10"/>
  <c r="C39" i="45" l="1"/>
  <c r="D39" s="1"/>
  <c r="D38" i="47"/>
  <c r="F33" i="44" l="1"/>
  <c r="F35" s="1"/>
  <c r="M32"/>
  <c r="G32"/>
  <c r="Q32" s="1"/>
  <c r="I31"/>
  <c r="M31" s="1"/>
  <c r="G31"/>
  <c r="I30"/>
  <c r="M30" s="1"/>
  <c r="G30"/>
  <c r="M29"/>
  <c r="G29"/>
  <c r="M28"/>
  <c r="G28"/>
  <c r="Q28" s="1"/>
  <c r="M27"/>
  <c r="G27"/>
  <c r="I26"/>
  <c r="M26" s="1"/>
  <c r="G26"/>
  <c r="I25"/>
  <c r="M25" s="1"/>
  <c r="G25"/>
  <c r="I24"/>
  <c r="M24" s="1"/>
  <c r="G24"/>
  <c r="M23"/>
  <c r="G23"/>
  <c r="Q23" s="1"/>
  <c r="I22"/>
  <c r="M22" s="1"/>
  <c r="G22"/>
  <c r="N22" s="1"/>
  <c r="I21"/>
  <c r="M21" s="1"/>
  <c r="G21"/>
  <c r="M20"/>
  <c r="G20"/>
  <c r="I19"/>
  <c r="M19" s="1"/>
  <c r="G19"/>
  <c r="M18"/>
  <c r="G18"/>
  <c r="Q18" s="1"/>
  <c r="I17"/>
  <c r="M17" s="1"/>
  <c r="G17"/>
  <c r="M16"/>
  <c r="G16"/>
  <c r="I15"/>
  <c r="M15" s="1"/>
  <c r="G15"/>
  <c r="I14"/>
  <c r="M14" s="1"/>
  <c r="G14"/>
  <c r="I13"/>
  <c r="M13" s="1"/>
  <c r="G13"/>
  <c r="M12"/>
  <c r="G12"/>
  <c r="Q12" s="1"/>
  <c r="M11"/>
  <c r="G11"/>
  <c r="M10"/>
  <c r="G10"/>
  <c r="Q10" s="1"/>
  <c r="I9"/>
  <c r="M9" s="1"/>
  <c r="G9"/>
  <c r="N9" s="1"/>
  <c r="I8"/>
  <c r="M8" s="1"/>
  <c r="G8"/>
  <c r="I7"/>
  <c r="M7" s="1"/>
  <c r="G7"/>
  <c r="I6"/>
  <c r="M6" s="1"/>
  <c r="G6"/>
  <c r="N6" s="1"/>
  <c r="I5"/>
  <c r="M5" s="1"/>
  <c r="G5"/>
  <c r="N5" s="1"/>
  <c r="M4"/>
  <c r="G4"/>
  <c r="L3"/>
  <c r="L33" s="1"/>
  <c r="I3"/>
  <c r="G3"/>
  <c r="Q15" l="1"/>
  <c r="Q17"/>
  <c r="Q21"/>
  <c r="Q24"/>
  <c r="Q30"/>
  <c r="Q8"/>
  <c r="Q14"/>
  <c r="Q25"/>
  <c r="Q31"/>
  <c r="O22"/>
  <c r="P22" s="1"/>
  <c r="Q7"/>
  <c r="O9"/>
  <c r="P9" s="1"/>
  <c r="Q3"/>
  <c r="O5"/>
  <c r="P5" s="1"/>
  <c r="Q6"/>
  <c r="N8"/>
  <c r="O8" s="1"/>
  <c r="Q13"/>
  <c r="N21"/>
  <c r="O21" s="1"/>
  <c r="N31"/>
  <c r="O31" s="1"/>
  <c r="Q5"/>
  <c r="O6"/>
  <c r="P6" s="1"/>
  <c r="N7"/>
  <c r="O7" s="1"/>
  <c r="Q9"/>
  <c r="N17"/>
  <c r="O17" s="1"/>
  <c r="Q19"/>
  <c r="Q22"/>
  <c r="Q26"/>
  <c r="N30"/>
  <c r="O30" s="1"/>
  <c r="M3"/>
  <c r="N4"/>
  <c r="O4" s="1"/>
  <c r="N3"/>
  <c r="Q4"/>
  <c r="N10"/>
  <c r="O10" s="1"/>
  <c r="Q11"/>
  <c r="N12"/>
  <c r="O12" s="1"/>
  <c r="N13"/>
  <c r="O13" s="1"/>
  <c r="N14"/>
  <c r="O14" s="1"/>
  <c r="N15"/>
  <c r="O15" s="1"/>
  <c r="Q16"/>
  <c r="N18"/>
  <c r="O18" s="1"/>
  <c r="N19"/>
  <c r="O19" s="1"/>
  <c r="Q20"/>
  <c r="N23"/>
  <c r="O23" s="1"/>
  <c r="N24"/>
  <c r="O24" s="1"/>
  <c r="N25"/>
  <c r="O25" s="1"/>
  <c r="N26"/>
  <c r="O26" s="1"/>
  <c r="Q27"/>
  <c r="N28"/>
  <c r="O28" s="1"/>
  <c r="Q29"/>
  <c r="N32"/>
  <c r="O32" s="1"/>
  <c r="N11"/>
  <c r="O11" s="1"/>
  <c r="N16"/>
  <c r="O16" s="1"/>
  <c r="N20"/>
  <c r="O20" s="1"/>
  <c r="N27"/>
  <c r="O27" s="1"/>
  <c r="N29"/>
  <c r="O29" s="1"/>
  <c r="R9" l="1"/>
  <c r="R8"/>
  <c r="P8"/>
  <c r="R22"/>
  <c r="R6"/>
  <c r="R5"/>
  <c r="R21"/>
  <c r="P21"/>
  <c r="R30"/>
  <c r="P30"/>
  <c r="R17"/>
  <c r="P17"/>
  <c r="R7"/>
  <c r="P7"/>
  <c r="R31"/>
  <c r="P31"/>
  <c r="Q33"/>
  <c r="R29"/>
  <c r="P29"/>
  <c r="R20"/>
  <c r="P20"/>
  <c r="R11"/>
  <c r="P11"/>
  <c r="R25"/>
  <c r="P25"/>
  <c r="R23"/>
  <c r="P23"/>
  <c r="R19"/>
  <c r="P19"/>
  <c r="R14"/>
  <c r="P14"/>
  <c r="R12"/>
  <c r="P12"/>
  <c r="R10"/>
  <c r="P10"/>
  <c r="R27"/>
  <c r="P27"/>
  <c r="R16"/>
  <c r="P16"/>
  <c r="R32"/>
  <c r="P32"/>
  <c r="R28"/>
  <c r="P28"/>
  <c r="R26"/>
  <c r="P26"/>
  <c r="R24"/>
  <c r="P24"/>
  <c r="R18"/>
  <c r="P18"/>
  <c r="R15"/>
  <c r="P15"/>
  <c r="R13"/>
  <c r="P13"/>
  <c r="R4"/>
  <c r="P4"/>
  <c r="M33"/>
  <c r="O3"/>
  <c r="N33"/>
  <c r="O33" l="1"/>
  <c r="R3"/>
  <c r="R33" s="1"/>
  <c r="P3"/>
  <c r="P33" s="1"/>
  <c r="H243" i="15" l="1"/>
  <c r="E70"/>
  <c r="E385"/>
  <c r="C16" i="22"/>
  <c r="F51"/>
  <c r="C1" i="31"/>
  <c r="C237"/>
  <c r="V356" i="15"/>
  <c r="V382"/>
  <c r="F9" i="16"/>
  <c r="V406" i="15"/>
  <c r="V469"/>
  <c r="V465"/>
  <c r="V481" s="1"/>
  <c r="V449"/>
  <c r="V442"/>
  <c r="V446" s="1"/>
  <c r="V484"/>
  <c r="V492" s="1"/>
  <c r="V375"/>
  <c r="V373"/>
  <c r="E265" i="31"/>
  <c r="V320" i="15"/>
  <c r="E133" i="16"/>
  <c r="E139"/>
  <c r="F140" s="1"/>
  <c r="E333" i="15"/>
  <c r="H275"/>
  <c r="F51"/>
  <c r="A4" i="14"/>
  <c r="D7"/>
  <c r="E7"/>
  <c r="E15"/>
  <c r="F22"/>
  <c r="F31" s="1"/>
  <c r="F23"/>
  <c r="F24"/>
  <c r="F29"/>
  <c r="A78"/>
  <c r="C80"/>
  <c r="E80"/>
  <c r="A85"/>
  <c r="E99"/>
  <c r="F100" s="1"/>
  <c r="D102"/>
  <c r="F102"/>
  <c r="E106"/>
  <c r="E107"/>
  <c r="E111"/>
  <c r="H46" i="15"/>
  <c r="I49" s="1"/>
  <c r="I60" s="1"/>
  <c r="E87" i="14" s="1"/>
  <c r="I169" i="15"/>
  <c r="E109" i="14" s="1"/>
  <c r="I174" i="15"/>
  <c r="E110" i="14" s="1"/>
  <c r="H191" i="15"/>
  <c r="H193" s="1"/>
  <c r="H196" s="1"/>
  <c r="H198"/>
  <c r="I265"/>
  <c r="E119" i="14" s="1"/>
  <c r="I255" i="15"/>
  <c r="E117" i="14" s="1"/>
  <c r="H143" i="15"/>
  <c r="H145" s="1"/>
  <c r="I146" s="1"/>
  <c r="E108" i="14" s="1"/>
  <c r="F344" i="15"/>
  <c r="D23" i="14" s="1"/>
  <c r="P365" i="15"/>
  <c r="P369" s="1"/>
  <c r="P366"/>
  <c r="P367"/>
  <c r="P368"/>
  <c r="P340"/>
  <c r="P344" s="1"/>
  <c r="P341"/>
  <c r="P342"/>
  <c r="P343"/>
  <c r="P347"/>
  <c r="P361" s="1"/>
  <c r="P348"/>
  <c r="P349"/>
  <c r="P350"/>
  <c r="P351"/>
  <c r="P352"/>
  <c r="P353"/>
  <c r="P354"/>
  <c r="P355"/>
  <c r="P356"/>
  <c r="P357"/>
  <c r="P358"/>
  <c r="P359"/>
  <c r="P360"/>
  <c r="E290"/>
  <c r="E291"/>
  <c r="E257" i="16"/>
  <c r="C97" i="14" s="1"/>
  <c r="F259" i="16"/>
  <c r="C100" i="14" s="1"/>
  <c r="E256" i="16"/>
  <c r="C96" i="14" s="1"/>
  <c r="F411" i="15"/>
  <c r="F431" s="1"/>
  <c r="D27" i="14" s="1"/>
  <c r="F412" i="15"/>
  <c r="F414"/>
  <c r="P458"/>
  <c r="P462" s="1"/>
  <c r="P459"/>
  <c r="P460"/>
  <c r="P461"/>
  <c r="F416"/>
  <c r="F417"/>
  <c r="F418"/>
  <c r="F424"/>
  <c r="F426"/>
  <c r="F427"/>
  <c r="F428"/>
  <c r="F429"/>
  <c r="E110" i="16"/>
  <c r="D43" i="14" s="1"/>
  <c r="F393" i="15"/>
  <c r="F408" s="1"/>
  <c r="D26" i="14" s="1"/>
  <c r="D397" i="15"/>
  <c r="E398" s="1"/>
  <c r="D400"/>
  <c r="D398"/>
  <c r="D399"/>
  <c r="E400" s="1"/>
  <c r="F403"/>
  <c r="P435"/>
  <c r="P439" s="1"/>
  <c r="P436"/>
  <c r="P437"/>
  <c r="P438"/>
  <c r="P442"/>
  <c r="P446" s="1"/>
  <c r="P443"/>
  <c r="P444"/>
  <c r="P445"/>
  <c r="P449"/>
  <c r="P453" s="1"/>
  <c r="P450"/>
  <c r="P451"/>
  <c r="P452"/>
  <c r="E449"/>
  <c r="F450" s="1"/>
  <c r="F488" s="1"/>
  <c r="P465"/>
  <c r="P481" s="1"/>
  <c r="P466"/>
  <c r="P467"/>
  <c r="P468"/>
  <c r="P469"/>
  <c r="P470"/>
  <c r="P471"/>
  <c r="P472"/>
  <c r="P473"/>
  <c r="P474"/>
  <c r="P475"/>
  <c r="P476"/>
  <c r="P477"/>
  <c r="P479"/>
  <c r="P480"/>
  <c r="P484"/>
  <c r="P492" s="1"/>
  <c r="P485"/>
  <c r="P486"/>
  <c r="P487"/>
  <c r="P488"/>
  <c r="P489"/>
  <c r="P490"/>
  <c r="P491"/>
  <c r="E454"/>
  <c r="F456"/>
  <c r="E458"/>
  <c r="E459"/>
  <c r="F461"/>
  <c r="F462"/>
  <c r="F463"/>
  <c r="P494"/>
  <c r="P504" s="1"/>
  <c r="P495"/>
  <c r="P496"/>
  <c r="P497"/>
  <c r="P498"/>
  <c r="P499"/>
  <c r="P500"/>
  <c r="P501"/>
  <c r="P502"/>
  <c r="P503"/>
  <c r="F486"/>
  <c r="P542"/>
  <c r="P546" s="1"/>
  <c r="P543"/>
  <c r="P544"/>
  <c r="P545"/>
  <c r="E195" i="16"/>
  <c r="E170"/>
  <c r="E472" i="15"/>
  <c r="F475"/>
  <c r="F477"/>
  <c r="F478"/>
  <c r="P508"/>
  <c r="P513" s="1"/>
  <c r="P509"/>
  <c r="P510"/>
  <c r="P511"/>
  <c r="P512"/>
  <c r="P516"/>
  <c r="P520" s="1"/>
  <c r="P517"/>
  <c r="P518"/>
  <c r="P519"/>
  <c r="E482"/>
  <c r="P523"/>
  <c r="P538" s="1"/>
  <c r="P524"/>
  <c r="P525"/>
  <c r="P526"/>
  <c r="P527"/>
  <c r="P528"/>
  <c r="P529"/>
  <c r="P530"/>
  <c r="P531"/>
  <c r="P532"/>
  <c r="P533"/>
  <c r="P534"/>
  <c r="P535"/>
  <c r="P536"/>
  <c r="P537"/>
  <c r="F485"/>
  <c r="E298"/>
  <c r="E304" s="1"/>
  <c r="E299"/>
  <c r="E300"/>
  <c r="E301"/>
  <c r="E302"/>
  <c r="A302" s="1"/>
  <c r="E303"/>
  <c r="A303" s="1"/>
  <c r="E307"/>
  <c r="E317" s="1"/>
  <c r="E308"/>
  <c r="D312"/>
  <c r="D313"/>
  <c r="E314"/>
  <c r="E315"/>
  <c r="P317"/>
  <c r="P337" s="1"/>
  <c r="P318"/>
  <c r="P319"/>
  <c r="P320"/>
  <c r="P321"/>
  <c r="P322"/>
  <c r="P323"/>
  <c r="P324"/>
  <c r="P325"/>
  <c r="P326"/>
  <c r="P327"/>
  <c r="P328"/>
  <c r="P329"/>
  <c r="P330"/>
  <c r="P331"/>
  <c r="P332"/>
  <c r="P333"/>
  <c r="P334"/>
  <c r="P335"/>
  <c r="P336"/>
  <c r="E494"/>
  <c r="E493"/>
  <c r="F285"/>
  <c r="E99" i="16"/>
  <c r="E19" i="15" s="1"/>
  <c r="E100" i="16"/>
  <c r="E21" i="15" s="1"/>
  <c r="F159" i="16"/>
  <c r="F175" i="15" s="1"/>
  <c r="C111" i="14" s="1"/>
  <c r="F263" i="16"/>
  <c r="E172" i="15" s="1"/>
  <c r="F174" s="1"/>
  <c r="C110" i="14" s="1"/>
  <c r="F207" i="16"/>
  <c r="E173" i="15" s="1"/>
  <c r="E164" i="16"/>
  <c r="E141"/>
  <c r="E152" i="15" s="1"/>
  <c r="E143" i="16"/>
  <c r="E153" i="15" s="1"/>
  <c r="E142" i="16"/>
  <c r="E154" i="15" s="1"/>
  <c r="E150" i="16"/>
  <c r="E142" i="15" s="1"/>
  <c r="E146" s="1"/>
  <c r="E154" i="16"/>
  <c r="E144" i="15" s="1"/>
  <c r="E225" i="16"/>
  <c r="F226" s="1"/>
  <c r="E188" i="15" s="1"/>
  <c r="E191" s="1"/>
  <c r="E226" i="16"/>
  <c r="E169"/>
  <c r="E171" s="1"/>
  <c r="E172"/>
  <c r="E174"/>
  <c r="E175"/>
  <c r="E177"/>
  <c r="E178"/>
  <c r="E179"/>
  <c r="E180"/>
  <c r="F182"/>
  <c r="E200" i="15" s="1"/>
  <c r="E181" i="16"/>
  <c r="E183"/>
  <c r="E184"/>
  <c r="E185"/>
  <c r="E186"/>
  <c r="E187"/>
  <c r="E188"/>
  <c r="E189"/>
  <c r="E190"/>
  <c r="E191"/>
  <c r="E193"/>
  <c r="E192"/>
  <c r="E194" s="1"/>
  <c r="E197"/>
  <c r="E198"/>
  <c r="E199"/>
  <c r="E200"/>
  <c r="E201"/>
  <c r="E202"/>
  <c r="E208"/>
  <c r="E209"/>
  <c r="E210"/>
  <c r="E211"/>
  <c r="E212"/>
  <c r="E213"/>
  <c r="E214"/>
  <c r="E215"/>
  <c r="E216"/>
  <c r="E217"/>
  <c r="E220"/>
  <c r="F204"/>
  <c r="E195" i="15" s="1"/>
  <c r="F214" i="16"/>
  <c r="D197" i="15" s="1"/>
  <c r="E85" i="16"/>
  <c r="E87"/>
  <c r="E231"/>
  <c r="E232"/>
  <c r="E234"/>
  <c r="E235"/>
  <c r="E236"/>
  <c r="E237"/>
  <c r="E238"/>
  <c r="F176"/>
  <c r="E202" i="15" s="1"/>
  <c r="E91" i="16"/>
  <c r="E259" i="15" s="1"/>
  <c r="F265" s="1"/>
  <c r="C119" i="14" s="1"/>
  <c r="E92" i="16"/>
  <c r="E260" i="15" s="1"/>
  <c r="E13" i="16"/>
  <c r="F22" s="1"/>
  <c r="E250" i="15" s="1"/>
  <c r="F255" s="1"/>
  <c r="E14" i="16"/>
  <c r="E15"/>
  <c r="E16"/>
  <c r="E17"/>
  <c r="E18"/>
  <c r="E19"/>
  <c r="E20"/>
  <c r="E22"/>
  <c r="E76"/>
  <c r="F81" s="1"/>
  <c r="E251" i="15" s="1"/>
  <c r="E77" i="16"/>
  <c r="E78"/>
  <c r="E79"/>
  <c r="E80"/>
  <c r="E81"/>
  <c r="F72"/>
  <c r="E252" i="15" s="1"/>
  <c r="E65" i="16"/>
  <c r="F68" s="1"/>
  <c r="E253" i="15" s="1"/>
  <c r="E66" i="16"/>
  <c r="E67"/>
  <c r="E68"/>
  <c r="F23"/>
  <c r="E254" i="15" s="1"/>
  <c r="E28" i="16"/>
  <c r="F61" s="1"/>
  <c r="E255" i="15" s="1"/>
  <c r="E29" i="16"/>
  <c r="E30"/>
  <c r="E31"/>
  <c r="E32"/>
  <c r="E33"/>
  <c r="E34"/>
  <c r="E35"/>
  <c r="E36"/>
  <c r="E37"/>
  <c r="E38"/>
  <c r="E39"/>
  <c r="E40"/>
  <c r="E41"/>
  <c r="E42"/>
  <c r="E43"/>
  <c r="E44"/>
  <c r="E45"/>
  <c r="E46"/>
  <c r="E47"/>
  <c r="E48"/>
  <c r="E49"/>
  <c r="E50"/>
  <c r="E51"/>
  <c r="E52"/>
  <c r="E53"/>
  <c r="E54"/>
  <c r="E55"/>
  <c r="E56"/>
  <c r="E57"/>
  <c r="E58"/>
  <c r="E59"/>
  <c r="E60"/>
  <c r="E61"/>
  <c r="E244"/>
  <c r="F247" s="1"/>
  <c r="F133" i="15" s="1"/>
  <c r="E245" i="16"/>
  <c r="E246"/>
  <c r="E247"/>
  <c r="E90"/>
  <c r="E264" i="15" s="1"/>
  <c r="D49" i="14" s="1"/>
  <c r="E107" i="16"/>
  <c r="E263" i="15" s="1"/>
  <c r="D47" i="14" s="1"/>
  <c r="P372" i="15"/>
  <c r="P386" s="1"/>
  <c r="P373"/>
  <c r="P374"/>
  <c r="P375"/>
  <c r="P376"/>
  <c r="P377"/>
  <c r="P378"/>
  <c r="P379"/>
  <c r="P380"/>
  <c r="P381"/>
  <c r="P382"/>
  <c r="P383"/>
  <c r="P384"/>
  <c r="P385"/>
  <c r="E351"/>
  <c r="E352"/>
  <c r="F352" s="1"/>
  <c r="P390"/>
  <c r="P398" s="1"/>
  <c r="P391"/>
  <c r="P392"/>
  <c r="P393"/>
  <c r="P394"/>
  <c r="P395"/>
  <c r="P396"/>
  <c r="P397"/>
  <c r="E357"/>
  <c r="P402"/>
  <c r="P415" s="1"/>
  <c r="P403"/>
  <c r="P404"/>
  <c r="P405"/>
  <c r="P406"/>
  <c r="P407"/>
  <c r="P408"/>
  <c r="P409"/>
  <c r="P410"/>
  <c r="P411"/>
  <c r="P412"/>
  <c r="P413"/>
  <c r="P414"/>
  <c r="E361"/>
  <c r="P419"/>
  <c r="P423" s="1"/>
  <c r="P420"/>
  <c r="P421"/>
  <c r="P422"/>
  <c r="P427"/>
  <c r="P431" s="1"/>
  <c r="P428"/>
  <c r="P429"/>
  <c r="P430"/>
  <c r="E94" i="16"/>
  <c r="E371" i="15" s="1"/>
  <c r="F372" s="1"/>
  <c r="E102" i="16"/>
  <c r="E45" i="15"/>
  <c r="E103" i="16"/>
  <c r="E101"/>
  <c r="E106"/>
  <c r="F58" i="15" s="1"/>
  <c r="E5"/>
  <c r="H5"/>
  <c r="F11"/>
  <c r="F15"/>
  <c r="I21"/>
  <c r="E35"/>
  <c r="H35"/>
  <c r="E85"/>
  <c r="I88"/>
  <c r="F116"/>
  <c r="F224"/>
  <c r="I224"/>
  <c r="E226"/>
  <c r="H226"/>
  <c r="F230"/>
  <c r="E231"/>
  <c r="H231"/>
  <c r="E275"/>
  <c r="I287"/>
  <c r="I291"/>
  <c r="H304"/>
  <c r="K315"/>
  <c r="H317"/>
  <c r="O317"/>
  <c r="O337" s="1"/>
  <c r="Q317"/>
  <c r="Q337" s="1"/>
  <c r="R317"/>
  <c r="R337" s="1"/>
  <c r="S317"/>
  <c r="S337" s="1"/>
  <c r="T317"/>
  <c r="T337" s="1"/>
  <c r="U317"/>
  <c r="U337" s="1"/>
  <c r="O318"/>
  <c r="Q318"/>
  <c r="R318"/>
  <c r="S318"/>
  <c r="T318"/>
  <c r="U318"/>
  <c r="O319"/>
  <c r="Q319"/>
  <c r="R319"/>
  <c r="S319"/>
  <c r="T319"/>
  <c r="U319"/>
  <c r="S321"/>
  <c r="T321"/>
  <c r="U322"/>
  <c r="Q323"/>
  <c r="R323"/>
  <c r="S323"/>
  <c r="T323"/>
  <c r="U323"/>
  <c r="O324"/>
  <c r="Q324"/>
  <c r="R324"/>
  <c r="S324"/>
  <c r="T324"/>
  <c r="U324"/>
  <c r="O325"/>
  <c r="Q325"/>
  <c r="R325"/>
  <c r="S325"/>
  <c r="T325"/>
  <c r="U325"/>
  <c r="O326"/>
  <c r="Q326"/>
  <c r="R326"/>
  <c r="S326"/>
  <c r="T326"/>
  <c r="U326"/>
  <c r="O327"/>
  <c r="Q327"/>
  <c r="S327"/>
  <c r="T327"/>
  <c r="U327"/>
  <c r="O328"/>
  <c r="Q328"/>
  <c r="R328"/>
  <c r="S328"/>
  <c r="T328"/>
  <c r="U328"/>
  <c r="O329"/>
  <c r="Q329"/>
  <c r="R329"/>
  <c r="S329"/>
  <c r="T329"/>
  <c r="U329"/>
  <c r="O330"/>
  <c r="Q330"/>
  <c r="S330"/>
  <c r="T330"/>
  <c r="U330"/>
  <c r="O331"/>
  <c r="Q331"/>
  <c r="R331"/>
  <c r="S331"/>
  <c r="U331"/>
  <c r="R332"/>
  <c r="T332"/>
  <c r="U332"/>
  <c r="O333"/>
  <c r="Q333"/>
  <c r="R333"/>
  <c r="S333"/>
  <c r="T333"/>
  <c r="U333"/>
  <c r="O334"/>
  <c r="Q334"/>
  <c r="R334"/>
  <c r="S334"/>
  <c r="T334"/>
  <c r="U334"/>
  <c r="O335"/>
  <c r="Q335"/>
  <c r="R335"/>
  <c r="S335"/>
  <c r="T335"/>
  <c r="U335"/>
  <c r="O336"/>
  <c r="Q336"/>
  <c r="S336"/>
  <c r="T336"/>
  <c r="U336"/>
  <c r="A339"/>
  <c r="O340"/>
  <c r="Q340"/>
  <c r="Q344" s="1"/>
  <c r="R340"/>
  <c r="R344" s="1"/>
  <c r="S340"/>
  <c r="S344" s="1"/>
  <c r="T340"/>
  <c r="T344" s="1"/>
  <c r="I341"/>
  <c r="O341"/>
  <c r="Q341"/>
  <c r="R341"/>
  <c r="S341"/>
  <c r="T341"/>
  <c r="U341"/>
  <c r="O342"/>
  <c r="Q342"/>
  <c r="R342"/>
  <c r="S342"/>
  <c r="T342"/>
  <c r="U342"/>
  <c r="O343"/>
  <c r="Q343"/>
  <c r="R343"/>
  <c r="S343"/>
  <c r="T343"/>
  <c r="U343"/>
  <c r="O344"/>
  <c r="O347"/>
  <c r="O361" s="1"/>
  <c r="Q347"/>
  <c r="Q361" s="1"/>
  <c r="R347"/>
  <c r="R361" s="1"/>
  <c r="S347"/>
  <c r="S361" s="1"/>
  <c r="T347"/>
  <c r="T361" s="1"/>
  <c r="U347"/>
  <c r="U361" s="1"/>
  <c r="O348"/>
  <c r="R348"/>
  <c r="S348"/>
  <c r="O349"/>
  <c r="R349"/>
  <c r="S349"/>
  <c r="T349"/>
  <c r="O350"/>
  <c r="Q350"/>
  <c r="R350"/>
  <c r="S350"/>
  <c r="T350"/>
  <c r="U350"/>
  <c r="I351"/>
  <c r="O351"/>
  <c r="Q351"/>
  <c r="R351"/>
  <c r="S351"/>
  <c r="T351"/>
  <c r="U351"/>
  <c r="O352"/>
  <c r="R352"/>
  <c r="T352"/>
  <c r="O353"/>
  <c r="Q353"/>
  <c r="R353"/>
  <c r="T353"/>
  <c r="O354"/>
  <c r="Q354"/>
  <c r="S354"/>
  <c r="T354"/>
  <c r="U354"/>
  <c r="O355"/>
  <c r="R355"/>
  <c r="S355"/>
  <c r="T355"/>
  <c r="U355"/>
  <c r="O356"/>
  <c r="Q356"/>
  <c r="R356"/>
  <c r="S356"/>
  <c r="T356"/>
  <c r="U356"/>
  <c r="I357"/>
  <c r="O357"/>
  <c r="R357"/>
  <c r="S357"/>
  <c r="T357"/>
  <c r="U357"/>
  <c r="O358"/>
  <c r="Q358"/>
  <c r="R358"/>
  <c r="S358"/>
  <c r="T358"/>
  <c r="U358"/>
  <c r="O359"/>
  <c r="Q359"/>
  <c r="R359"/>
  <c r="S359"/>
  <c r="T359"/>
  <c r="U359"/>
  <c r="O360"/>
  <c r="Q360"/>
  <c r="R360"/>
  <c r="S360"/>
  <c r="T360"/>
  <c r="U360"/>
  <c r="I361"/>
  <c r="O365"/>
  <c r="O369" s="1"/>
  <c r="Q365"/>
  <c r="Q369" s="1"/>
  <c r="R365"/>
  <c r="R369" s="1"/>
  <c r="S365"/>
  <c r="S369" s="1"/>
  <c r="O366"/>
  <c r="Q366"/>
  <c r="R366"/>
  <c r="S366"/>
  <c r="T366"/>
  <c r="U366"/>
  <c r="I367"/>
  <c r="O367"/>
  <c r="Q367"/>
  <c r="S367"/>
  <c r="T367"/>
  <c r="O368"/>
  <c r="Q368"/>
  <c r="R368"/>
  <c r="S368"/>
  <c r="T368"/>
  <c r="U368"/>
  <c r="I372"/>
  <c r="O372"/>
  <c r="O386" s="1"/>
  <c r="O373"/>
  <c r="Q373"/>
  <c r="R373"/>
  <c r="S373"/>
  <c r="T373"/>
  <c r="U373"/>
  <c r="O374"/>
  <c r="Q374"/>
  <c r="R374"/>
  <c r="S374"/>
  <c r="T374"/>
  <c r="U374"/>
  <c r="O375"/>
  <c r="Q375"/>
  <c r="R375"/>
  <c r="S375"/>
  <c r="T375"/>
  <c r="U375"/>
  <c r="O376"/>
  <c r="O377"/>
  <c r="Q377"/>
  <c r="S377"/>
  <c r="T377"/>
  <c r="U377"/>
  <c r="O378"/>
  <c r="Q378"/>
  <c r="R378"/>
  <c r="S378"/>
  <c r="T378"/>
  <c r="U378"/>
  <c r="O379"/>
  <c r="Q379"/>
  <c r="R379"/>
  <c r="S379"/>
  <c r="T379"/>
  <c r="U379"/>
  <c r="O380"/>
  <c r="Q380"/>
  <c r="R380"/>
  <c r="S380"/>
  <c r="T380"/>
  <c r="U380"/>
  <c r="O381"/>
  <c r="Q381"/>
  <c r="S381"/>
  <c r="T381"/>
  <c r="U381"/>
  <c r="O382"/>
  <c r="Q382"/>
  <c r="R382"/>
  <c r="S382"/>
  <c r="T382"/>
  <c r="U382"/>
  <c r="U383"/>
  <c r="O384"/>
  <c r="Q384"/>
  <c r="R384"/>
  <c r="S384"/>
  <c r="T384"/>
  <c r="U384"/>
  <c r="R385"/>
  <c r="U385"/>
  <c r="O390"/>
  <c r="O398" s="1"/>
  <c r="Q390"/>
  <c r="R390"/>
  <c r="R398" s="1"/>
  <c r="S390"/>
  <c r="S398" s="1"/>
  <c r="T390"/>
  <c r="T398" s="1"/>
  <c r="U390"/>
  <c r="U398" s="1"/>
  <c r="O391"/>
  <c r="Q391"/>
  <c r="R391"/>
  <c r="S391"/>
  <c r="T391"/>
  <c r="U391"/>
  <c r="O392"/>
  <c r="Q392"/>
  <c r="R392"/>
  <c r="S392"/>
  <c r="T392"/>
  <c r="U392"/>
  <c r="O393"/>
  <c r="Q393"/>
  <c r="R393"/>
  <c r="S393"/>
  <c r="T393"/>
  <c r="U393"/>
  <c r="O394"/>
  <c r="Q394"/>
  <c r="R394"/>
  <c r="S394"/>
  <c r="T394"/>
  <c r="U394"/>
  <c r="O395"/>
  <c r="Q395"/>
  <c r="R395"/>
  <c r="S395"/>
  <c r="T395"/>
  <c r="U395"/>
  <c r="O396"/>
  <c r="Q396"/>
  <c r="R396"/>
  <c r="S396"/>
  <c r="T396"/>
  <c r="U396"/>
  <c r="O397"/>
  <c r="Q397"/>
  <c r="R397"/>
  <c r="S397"/>
  <c r="T397"/>
  <c r="U397"/>
  <c r="H398"/>
  <c r="H400"/>
  <c r="O402"/>
  <c r="O415" s="1"/>
  <c r="Q402"/>
  <c r="Q415" s="1"/>
  <c r="R402"/>
  <c r="R415" s="1"/>
  <c r="S402"/>
  <c r="S415" s="1"/>
  <c r="T402"/>
  <c r="T415" s="1"/>
  <c r="O403"/>
  <c r="Q403"/>
  <c r="R403"/>
  <c r="S403"/>
  <c r="T403"/>
  <c r="U403"/>
  <c r="O404"/>
  <c r="Q404"/>
  <c r="R404"/>
  <c r="S404"/>
  <c r="T404"/>
  <c r="O405"/>
  <c r="Q405"/>
  <c r="R405"/>
  <c r="S405"/>
  <c r="T405"/>
  <c r="U405"/>
  <c r="O406"/>
  <c r="R406"/>
  <c r="S406"/>
  <c r="O407"/>
  <c r="R407"/>
  <c r="S407"/>
  <c r="T407"/>
  <c r="O408"/>
  <c r="Q408"/>
  <c r="R408"/>
  <c r="S408"/>
  <c r="T408"/>
  <c r="U408"/>
  <c r="O409"/>
  <c r="Q409"/>
  <c r="R409"/>
  <c r="S409"/>
  <c r="T409"/>
  <c r="U409"/>
  <c r="U411"/>
  <c r="T412"/>
  <c r="U412"/>
  <c r="O414"/>
  <c r="Q414"/>
  <c r="R414"/>
  <c r="S414"/>
  <c r="T414"/>
  <c r="U414"/>
  <c r="O419"/>
  <c r="O423" s="1"/>
  <c r="Q419"/>
  <c r="Q423" s="1"/>
  <c r="R419"/>
  <c r="R423" s="1"/>
  <c r="S419"/>
  <c r="S423" s="1"/>
  <c r="T419"/>
  <c r="T423" s="1"/>
  <c r="U419"/>
  <c r="U423" s="1"/>
  <c r="O420"/>
  <c r="Q420"/>
  <c r="R420"/>
  <c r="S420"/>
  <c r="T420"/>
  <c r="U420"/>
  <c r="E421"/>
  <c r="O421"/>
  <c r="Q421"/>
  <c r="R421"/>
  <c r="S421"/>
  <c r="T421"/>
  <c r="U421"/>
  <c r="E422"/>
  <c r="O422"/>
  <c r="Q422"/>
  <c r="R422"/>
  <c r="S422"/>
  <c r="T422"/>
  <c r="U422"/>
  <c r="E424"/>
  <c r="I424"/>
  <c r="I431" s="1"/>
  <c r="O427"/>
  <c r="O431" s="1"/>
  <c r="Q427"/>
  <c r="Q431" s="1"/>
  <c r="R427"/>
  <c r="R431" s="1"/>
  <c r="S427"/>
  <c r="S431" s="1"/>
  <c r="T427"/>
  <c r="T431" s="1"/>
  <c r="U427"/>
  <c r="U431" s="1"/>
  <c r="O428"/>
  <c r="Q428"/>
  <c r="R428"/>
  <c r="S428"/>
  <c r="T428"/>
  <c r="U428"/>
  <c r="O429"/>
  <c r="Q429"/>
  <c r="R429"/>
  <c r="S429"/>
  <c r="T429"/>
  <c r="U429"/>
  <c r="O430"/>
  <c r="Q430"/>
  <c r="R430"/>
  <c r="S430"/>
  <c r="T430"/>
  <c r="U430"/>
  <c r="O435"/>
  <c r="O439" s="1"/>
  <c r="R435"/>
  <c r="R439" s="1"/>
  <c r="S435"/>
  <c r="T436"/>
  <c r="O437"/>
  <c r="Q437"/>
  <c r="R437"/>
  <c r="S437"/>
  <c r="T437"/>
  <c r="U437"/>
  <c r="O438"/>
  <c r="Q438"/>
  <c r="R438"/>
  <c r="S438"/>
  <c r="T438"/>
  <c r="U438"/>
  <c r="O442"/>
  <c r="O446" s="1"/>
  <c r="R442"/>
  <c r="R446" s="1"/>
  <c r="S442"/>
  <c r="S446" s="1"/>
  <c r="T442"/>
  <c r="O444"/>
  <c r="Q444"/>
  <c r="R444"/>
  <c r="S444"/>
  <c r="T444"/>
  <c r="U444"/>
  <c r="T445"/>
  <c r="U445"/>
  <c r="O449"/>
  <c r="O453" s="1"/>
  <c r="R449"/>
  <c r="R453" s="1"/>
  <c r="S449"/>
  <c r="S453" s="1"/>
  <c r="T449"/>
  <c r="T453" s="1"/>
  <c r="I450"/>
  <c r="R450"/>
  <c r="T450"/>
  <c r="O451"/>
  <c r="Q451"/>
  <c r="R451"/>
  <c r="S451"/>
  <c r="T451"/>
  <c r="U451"/>
  <c r="O452"/>
  <c r="Q452"/>
  <c r="R452"/>
  <c r="S452"/>
  <c r="T452"/>
  <c r="U452"/>
  <c r="I454"/>
  <c r="O458"/>
  <c r="Q458"/>
  <c r="Q462" s="1"/>
  <c r="R458"/>
  <c r="R462" s="1"/>
  <c r="S458"/>
  <c r="S462" s="1"/>
  <c r="U458"/>
  <c r="U462" s="1"/>
  <c r="I459"/>
  <c r="R459"/>
  <c r="S459"/>
  <c r="T459"/>
  <c r="O460"/>
  <c r="Q460"/>
  <c r="R460"/>
  <c r="S460"/>
  <c r="T460"/>
  <c r="U460"/>
  <c r="O461"/>
  <c r="Q461"/>
  <c r="R461"/>
  <c r="S461"/>
  <c r="T461"/>
  <c r="U461"/>
  <c r="O465"/>
  <c r="O481" s="1"/>
  <c r="Q465"/>
  <c r="Q481" s="1"/>
  <c r="R465"/>
  <c r="R481" s="1"/>
  <c r="S465"/>
  <c r="S481" s="1"/>
  <c r="T465"/>
  <c r="T481" s="1"/>
  <c r="O466"/>
  <c r="E467"/>
  <c r="I467"/>
  <c r="O467"/>
  <c r="Q467"/>
  <c r="R467"/>
  <c r="S467"/>
  <c r="T467"/>
  <c r="O468"/>
  <c r="Q468"/>
  <c r="R468"/>
  <c r="S468"/>
  <c r="T468"/>
  <c r="U468"/>
  <c r="O469"/>
  <c r="R469"/>
  <c r="S469"/>
  <c r="T469"/>
  <c r="U469"/>
  <c r="O470"/>
  <c r="R470"/>
  <c r="S470"/>
  <c r="O471"/>
  <c r="Q471"/>
  <c r="R471"/>
  <c r="S471"/>
  <c r="T471"/>
  <c r="U471"/>
  <c r="I472"/>
  <c r="O472"/>
  <c r="Q472"/>
  <c r="R472"/>
  <c r="S472"/>
  <c r="T472"/>
  <c r="O474"/>
  <c r="Q474"/>
  <c r="R474"/>
  <c r="S474"/>
  <c r="T474"/>
  <c r="U474"/>
  <c r="O475"/>
  <c r="T475"/>
  <c r="U475"/>
  <c r="T476"/>
  <c r="O477"/>
  <c r="Q477"/>
  <c r="R477"/>
  <c r="S477"/>
  <c r="T477"/>
  <c r="U477"/>
  <c r="O479"/>
  <c r="Q479"/>
  <c r="R479"/>
  <c r="S479"/>
  <c r="T479"/>
  <c r="U479"/>
  <c r="O480"/>
  <c r="Q480"/>
  <c r="R480"/>
  <c r="S480"/>
  <c r="T480"/>
  <c r="U480"/>
  <c r="I482"/>
  <c r="O484"/>
  <c r="O492" s="1"/>
  <c r="R484"/>
  <c r="R492" s="1"/>
  <c r="S484"/>
  <c r="S492" s="1"/>
  <c r="O485"/>
  <c r="Q485"/>
  <c r="R485"/>
  <c r="S485"/>
  <c r="T485"/>
  <c r="U485"/>
  <c r="O486"/>
  <c r="R486"/>
  <c r="S486"/>
  <c r="T486"/>
  <c r="O487"/>
  <c r="Q487"/>
  <c r="R487"/>
  <c r="S487"/>
  <c r="T487"/>
  <c r="U487"/>
  <c r="O489"/>
  <c r="Q489"/>
  <c r="R489"/>
  <c r="S489"/>
  <c r="T489"/>
  <c r="U489"/>
  <c r="O490"/>
  <c r="Q490"/>
  <c r="R490"/>
  <c r="S490"/>
  <c r="T490"/>
  <c r="O491"/>
  <c r="R491"/>
  <c r="T491"/>
  <c r="I493"/>
  <c r="O494"/>
  <c r="O504" s="1"/>
  <c r="Q494"/>
  <c r="Q504" s="1"/>
  <c r="R494"/>
  <c r="R504" s="1"/>
  <c r="S494"/>
  <c r="S504" s="1"/>
  <c r="T494"/>
  <c r="T504" s="1"/>
  <c r="U494"/>
  <c r="U504" s="1"/>
  <c r="I495"/>
  <c r="O495"/>
  <c r="Q495"/>
  <c r="R495"/>
  <c r="S495"/>
  <c r="T495"/>
  <c r="U495"/>
  <c r="O496"/>
  <c r="Q496"/>
  <c r="R496"/>
  <c r="S496"/>
  <c r="T496"/>
  <c r="U496"/>
  <c r="O497"/>
  <c r="Q497"/>
  <c r="R497"/>
  <c r="S497"/>
  <c r="T497"/>
  <c r="U497"/>
  <c r="O498"/>
  <c r="R498"/>
  <c r="S498"/>
  <c r="T498"/>
  <c r="Q499"/>
  <c r="R499"/>
  <c r="S499"/>
  <c r="T499"/>
  <c r="U499"/>
  <c r="O500"/>
  <c r="Q500"/>
  <c r="R500"/>
  <c r="S500"/>
  <c r="T500"/>
  <c r="U500"/>
  <c r="T501"/>
  <c r="O502"/>
  <c r="Q502"/>
  <c r="R502"/>
  <c r="S502"/>
  <c r="T502"/>
  <c r="U502"/>
  <c r="O503"/>
  <c r="Q503"/>
  <c r="R503"/>
  <c r="S503"/>
  <c r="T503"/>
  <c r="U503"/>
  <c r="O508"/>
  <c r="O513" s="1"/>
  <c r="Q508"/>
  <c r="Q513" s="1"/>
  <c r="R508"/>
  <c r="R513" s="1"/>
  <c r="S508"/>
  <c r="S513" s="1"/>
  <c r="T508"/>
  <c r="T513" s="1"/>
  <c r="U508"/>
  <c r="U513" s="1"/>
  <c r="O509"/>
  <c r="Q509"/>
  <c r="R509"/>
  <c r="S509"/>
  <c r="T509"/>
  <c r="U509"/>
  <c r="O510"/>
  <c r="R510"/>
  <c r="T510"/>
  <c r="U510"/>
  <c r="O511"/>
  <c r="Q511"/>
  <c r="R511"/>
  <c r="S511"/>
  <c r="T511"/>
  <c r="U511"/>
  <c r="O512"/>
  <c r="Q512"/>
  <c r="R512"/>
  <c r="S512"/>
  <c r="T512"/>
  <c r="U512"/>
  <c r="O516"/>
  <c r="O520" s="1"/>
  <c r="Q516"/>
  <c r="Q520" s="1"/>
  <c r="R516"/>
  <c r="R520" s="1"/>
  <c r="S516"/>
  <c r="S520" s="1"/>
  <c r="T516"/>
  <c r="T520" s="1"/>
  <c r="U516"/>
  <c r="U520" s="1"/>
  <c r="O517"/>
  <c r="Q517"/>
  <c r="R517"/>
  <c r="S517"/>
  <c r="T517"/>
  <c r="U517"/>
  <c r="T518"/>
  <c r="U518"/>
  <c r="Q519"/>
  <c r="R519"/>
  <c r="S519"/>
  <c r="T519"/>
  <c r="O523"/>
  <c r="O538" s="1"/>
  <c r="Q523"/>
  <c r="Q538" s="1"/>
  <c r="R523"/>
  <c r="R538" s="1"/>
  <c r="S523"/>
  <c r="S538" s="1"/>
  <c r="T523"/>
  <c r="T538" s="1"/>
  <c r="O524"/>
  <c r="Q524"/>
  <c r="R524"/>
  <c r="T524"/>
  <c r="U524"/>
  <c r="O525"/>
  <c r="Q525"/>
  <c r="R525"/>
  <c r="S525"/>
  <c r="T525"/>
  <c r="U525"/>
  <c r="O526"/>
  <c r="Q526"/>
  <c r="R526"/>
  <c r="S526"/>
  <c r="T526"/>
  <c r="U526"/>
  <c r="O527"/>
  <c r="Q527"/>
  <c r="R527"/>
  <c r="S527"/>
  <c r="T527"/>
  <c r="U527"/>
  <c r="O528"/>
  <c r="Q528"/>
  <c r="R528"/>
  <c r="S528"/>
  <c r="T528"/>
  <c r="U528"/>
  <c r="O529"/>
  <c r="Q529"/>
  <c r="R529"/>
  <c r="S529"/>
  <c r="T529"/>
  <c r="U529"/>
  <c r="O530"/>
  <c r="Q530"/>
  <c r="R530"/>
  <c r="S530"/>
  <c r="T530"/>
  <c r="U530"/>
  <c r="O531"/>
  <c r="Q531"/>
  <c r="R531"/>
  <c r="S531"/>
  <c r="T531"/>
  <c r="U531"/>
  <c r="O532"/>
  <c r="Q532"/>
  <c r="R532"/>
  <c r="S532"/>
  <c r="T532"/>
  <c r="U532"/>
  <c r="O533"/>
  <c r="Q533"/>
  <c r="R533"/>
  <c r="S533"/>
  <c r="T533"/>
  <c r="U533"/>
  <c r="O534"/>
  <c r="Q534"/>
  <c r="R534"/>
  <c r="S534"/>
  <c r="T534"/>
  <c r="U534"/>
  <c r="O535"/>
  <c r="Q535"/>
  <c r="R535"/>
  <c r="S535"/>
  <c r="T535"/>
  <c r="U535"/>
  <c r="O536"/>
  <c r="Q536"/>
  <c r="R536"/>
  <c r="T536"/>
  <c r="U536"/>
  <c r="O537"/>
  <c r="Q537"/>
  <c r="R537"/>
  <c r="S537"/>
  <c r="T537"/>
  <c r="U537"/>
  <c r="S542"/>
  <c r="S546" s="1"/>
  <c r="U542"/>
  <c r="U546" s="1"/>
  <c r="O543"/>
  <c r="Q543"/>
  <c r="R543"/>
  <c r="S543"/>
  <c r="T543"/>
  <c r="U543"/>
  <c r="O544"/>
  <c r="Q544"/>
  <c r="R544"/>
  <c r="S544"/>
  <c r="T544"/>
  <c r="U544"/>
  <c r="O545"/>
  <c r="Q545"/>
  <c r="R545"/>
  <c r="S545"/>
  <c r="T545"/>
  <c r="U545"/>
  <c r="F548"/>
  <c r="F550"/>
  <c r="F552"/>
  <c r="O542"/>
  <c r="O546" s="1"/>
  <c r="R383"/>
  <c r="F82"/>
  <c r="U352"/>
  <c r="U519"/>
  <c r="O499"/>
  <c r="F104"/>
  <c r="N414"/>
  <c r="E423"/>
  <c r="U321"/>
  <c r="R327"/>
  <c r="N525"/>
  <c r="N341"/>
  <c r="N373"/>
  <c r="N374"/>
  <c r="N391"/>
  <c r="N393"/>
  <c r="N403"/>
  <c r="N405"/>
  <c r="N420"/>
  <c r="N444"/>
  <c r="N471"/>
  <c r="N485"/>
  <c r="N487"/>
  <c r="N496"/>
  <c r="N497"/>
  <c r="N503"/>
  <c r="N509"/>
  <c r="N512"/>
  <c r="N517"/>
  <c r="N526"/>
  <c r="N527"/>
  <c r="N528"/>
  <c r="N529"/>
  <c r="N530"/>
  <c r="N531"/>
  <c r="N532"/>
  <c r="N533"/>
  <c r="N534"/>
  <c r="N535"/>
  <c r="N537"/>
  <c r="N543"/>
  <c r="N499"/>
  <c r="N343"/>
  <c r="N368"/>
  <c r="N367"/>
  <c r="N419"/>
  <c r="N423" s="1"/>
  <c r="N477"/>
  <c r="N489"/>
  <c r="N500"/>
  <c r="N502"/>
  <c r="N508"/>
  <c r="N513" s="1"/>
  <c r="N408"/>
  <c r="N390"/>
  <c r="N398" s="1"/>
  <c r="N351"/>
  <c r="N342"/>
  <c r="N495"/>
  <c r="N402"/>
  <c r="N415" s="1"/>
  <c r="N347"/>
  <c r="N361" s="1"/>
  <c r="N396"/>
  <c r="N544"/>
  <c r="N428"/>
  <c r="N479"/>
  <c r="N480"/>
  <c r="N319"/>
  <c r="N325"/>
  <c r="N327"/>
  <c r="N427"/>
  <c r="N431" s="1"/>
  <c r="N494"/>
  <c r="N504" s="1"/>
  <c r="N318"/>
  <c r="V414"/>
  <c r="T320"/>
  <c r="T542"/>
  <c r="T546" s="1"/>
  <c r="R330"/>
  <c r="R377"/>
  <c r="R381"/>
  <c r="R411"/>
  <c r="R367"/>
  <c r="R436"/>
  <c r="R475"/>
  <c r="R354"/>
  <c r="R501"/>
  <c r="R376"/>
  <c r="R372"/>
  <c r="R386" s="1"/>
  <c r="O321"/>
  <c r="O476"/>
  <c r="O519"/>
  <c r="Q486"/>
  <c r="Q407"/>
  <c r="Q459"/>
  <c r="Q332"/>
  <c r="Q469"/>
  <c r="Q355"/>
  <c r="Q357"/>
  <c r="Q349"/>
  <c r="Q449"/>
  <c r="Q453" s="1"/>
  <c r="S536"/>
  <c r="S376"/>
  <c r="S383"/>
  <c r="S385"/>
  <c r="S372"/>
  <c r="S386" s="1"/>
  <c r="S450"/>
  <c r="S491"/>
  <c r="S510"/>
  <c r="S466"/>
  <c r="S524"/>
  <c r="S353"/>
  <c r="S332"/>
  <c r="S501"/>
  <c r="V319"/>
  <c r="V318"/>
  <c r="V525"/>
  <c r="R321"/>
  <c r="V374"/>
  <c r="V403"/>
  <c r="V420"/>
  <c r="V405"/>
  <c r="V485"/>
  <c r="V543"/>
  <c r="V444"/>
  <c r="V496"/>
  <c r="V487"/>
  <c r="V509"/>
  <c r="V471"/>
  <c r="V497"/>
  <c r="V391"/>
  <c r="V341"/>
  <c r="V393"/>
  <c r="V499"/>
  <c r="V408"/>
  <c r="K352"/>
  <c r="V396"/>
  <c r="V479"/>
  <c r="V512"/>
  <c r="V544"/>
  <c r="V503"/>
  <c r="V428"/>
  <c r="V537"/>
  <c r="V535"/>
  <c r="V533"/>
  <c r="V532"/>
  <c r="V534"/>
  <c r="V531"/>
  <c r="V530"/>
  <c r="V529"/>
  <c r="V325"/>
  <c r="V528"/>
  <c r="V527"/>
  <c r="V526"/>
  <c r="V327"/>
  <c r="V419"/>
  <c r="V390"/>
  <c r="V398" s="1"/>
  <c r="V427"/>
  <c r="V431" s="1"/>
  <c r="V347"/>
  <c r="N349"/>
  <c r="N350"/>
  <c r="N376"/>
  <c r="N406"/>
  <c r="N407"/>
  <c r="N466"/>
  <c r="N467"/>
  <c r="N469"/>
  <c r="N470"/>
  <c r="N354"/>
  <c r="N395"/>
  <c r="N436"/>
  <c r="N473"/>
  <c r="N475"/>
  <c r="N491"/>
  <c r="N511"/>
  <c r="N510"/>
  <c r="N519"/>
  <c r="N516"/>
  <c r="N520" s="1"/>
  <c r="N524"/>
  <c r="N394"/>
  <c r="N340"/>
  <c r="N344" s="1"/>
  <c r="N459"/>
  <c r="N523"/>
  <c r="N538" s="1"/>
  <c r="N383"/>
  <c r="N331"/>
  <c r="N324"/>
  <c r="N329"/>
  <c r="N332"/>
  <c r="N498"/>
  <c r="U404"/>
  <c r="U486"/>
  <c r="U449"/>
  <c r="U453" s="1"/>
  <c r="U523"/>
  <c r="U538" s="1"/>
  <c r="U410"/>
  <c r="U488"/>
  <c r="U490"/>
  <c r="U367"/>
  <c r="U365"/>
  <c r="U369" s="1"/>
  <c r="U442"/>
  <c r="U446" s="1"/>
  <c r="U459"/>
  <c r="U348"/>
  <c r="U484"/>
  <c r="U492" s="1"/>
  <c r="U435"/>
  <c r="U439" s="1"/>
  <c r="U465"/>
  <c r="U481" s="1"/>
  <c r="U498"/>
  <c r="Q320"/>
  <c r="Q321"/>
  <c r="Q322"/>
  <c r="Q372"/>
  <c r="Q386" s="1"/>
  <c r="Q376"/>
  <c r="Q484"/>
  <c r="Q492" s="1"/>
  <c r="Q442"/>
  <c r="Q446" s="1"/>
  <c r="Q435"/>
  <c r="Q466"/>
  <c r="Q470"/>
  <c r="Q348"/>
  <c r="Q406"/>
  <c r="Q498"/>
  <c r="Q383"/>
  <c r="Q385"/>
  <c r="Q410"/>
  <c r="Q411"/>
  <c r="Q488"/>
  <c r="Q443"/>
  <c r="Q436"/>
  <c r="Q450"/>
  <c r="Q445"/>
  <c r="Q352"/>
  <c r="Q412"/>
  <c r="Q413"/>
  <c r="Q518"/>
  <c r="Q476"/>
  <c r="Q475"/>
  <c r="Q510"/>
  <c r="Q473"/>
  <c r="Q491"/>
  <c r="T322"/>
  <c r="T372"/>
  <c r="T386" s="1"/>
  <c r="T376"/>
  <c r="T484"/>
  <c r="T492" s="1"/>
  <c r="T365"/>
  <c r="T369" s="1"/>
  <c r="T435"/>
  <c r="T439" s="1"/>
  <c r="T458"/>
  <c r="T462" s="1"/>
  <c r="T466"/>
  <c r="T470"/>
  <c r="T348"/>
  <c r="T331"/>
  <c r="T406"/>
  <c r="T383"/>
  <c r="T385"/>
  <c r="T411"/>
  <c r="T488"/>
  <c r="T443"/>
  <c r="T473"/>
  <c r="T413"/>
  <c r="T410"/>
  <c r="O320"/>
  <c r="O323"/>
  <c r="O322"/>
  <c r="O383"/>
  <c r="O385"/>
  <c r="O410"/>
  <c r="O411"/>
  <c r="O488"/>
  <c r="O443"/>
  <c r="O450"/>
  <c r="O436"/>
  <c r="O445"/>
  <c r="O459"/>
  <c r="O473"/>
  <c r="O332"/>
  <c r="O412"/>
  <c r="O413"/>
  <c r="O518"/>
  <c r="O501"/>
  <c r="S322"/>
  <c r="S410"/>
  <c r="S411"/>
  <c r="S488"/>
  <c r="S443"/>
  <c r="S436"/>
  <c r="S445"/>
  <c r="S473"/>
  <c r="S475"/>
  <c r="S476"/>
  <c r="S352"/>
  <c r="S412"/>
  <c r="S413"/>
  <c r="S518"/>
  <c r="R320"/>
  <c r="R336"/>
  <c r="R322"/>
  <c r="R466"/>
  <c r="R488"/>
  <c r="R445"/>
  <c r="R473"/>
  <c r="R412"/>
  <c r="R518"/>
  <c r="K285"/>
  <c r="U372"/>
  <c r="U386" s="1"/>
  <c r="U376"/>
  <c r="U402"/>
  <c r="U415" s="1"/>
  <c r="U466"/>
  <c r="U467"/>
  <c r="U470"/>
  <c r="U340"/>
  <c r="U344" s="1"/>
  <c r="U406"/>
  <c r="U407"/>
  <c r="U443"/>
  <c r="U436"/>
  <c r="U450"/>
  <c r="U491"/>
  <c r="U472"/>
  <c r="U473"/>
  <c r="U476"/>
  <c r="U353"/>
  <c r="U413"/>
  <c r="U501"/>
  <c r="V517"/>
  <c r="V324"/>
  <c r="N326"/>
  <c r="V326"/>
  <c r="V329"/>
  <c r="N375"/>
  <c r="V376"/>
  <c r="N404"/>
  <c r="N484"/>
  <c r="N492" s="1"/>
  <c r="N486"/>
  <c r="V486"/>
  <c r="N366"/>
  <c r="V366"/>
  <c r="N442"/>
  <c r="N446" s="1"/>
  <c r="N449"/>
  <c r="N453" s="1"/>
  <c r="N458"/>
  <c r="N462" s="1"/>
  <c r="V458"/>
  <c r="V508"/>
  <c r="V513" s="1"/>
  <c r="V467"/>
  <c r="V340"/>
  <c r="V344" s="1"/>
  <c r="V523"/>
  <c r="V538" s="1"/>
  <c r="V350"/>
  <c r="V331"/>
  <c r="V407"/>
  <c r="V516"/>
  <c r="V520" s="1"/>
  <c r="V498"/>
  <c r="V383"/>
  <c r="N365"/>
  <c r="N369" s="1"/>
  <c r="V365"/>
  <c r="V369" s="1"/>
  <c r="N435"/>
  <c r="N439" s="1"/>
  <c r="V435"/>
  <c r="N322"/>
  <c r="V322"/>
  <c r="S320"/>
  <c r="R542"/>
  <c r="R546" s="1"/>
  <c r="R443"/>
  <c r="R410"/>
  <c r="R476"/>
  <c r="R413"/>
  <c r="V470"/>
  <c r="N490"/>
  <c r="N320"/>
  <c r="N321"/>
  <c r="V321"/>
  <c r="N465"/>
  <c r="N481" s="1"/>
  <c r="V502"/>
  <c r="V368"/>
  <c r="K478"/>
  <c r="K485"/>
  <c r="V343"/>
  <c r="K344"/>
  <c r="K393"/>
  <c r="K477"/>
  <c r="K428"/>
  <c r="V491"/>
  <c r="V473"/>
  <c r="V511"/>
  <c r="V510"/>
  <c r="V475"/>
  <c r="K458"/>
  <c r="V477"/>
  <c r="K429"/>
  <c r="V342"/>
  <c r="V354"/>
  <c r="V395"/>
  <c r="V519"/>
  <c r="K482"/>
  <c r="V367"/>
  <c r="K424"/>
  <c r="K463"/>
  <c r="V490"/>
  <c r="V524"/>
  <c r="V489"/>
  <c r="V459"/>
  <c r="V394"/>
  <c r="V436"/>
  <c r="V500"/>
  <c r="V351"/>
  <c r="V332"/>
  <c r="V495"/>
  <c r="V480"/>
  <c r="Q542"/>
  <c r="Q501"/>
  <c r="E88"/>
  <c r="F109"/>
  <c r="F113"/>
  <c r="F98"/>
  <c r="N328"/>
  <c r="V328"/>
  <c r="K357"/>
  <c r="N379"/>
  <c r="V379"/>
  <c r="K397"/>
  <c r="N380"/>
  <c r="V380"/>
  <c r="N385"/>
  <c r="V385"/>
  <c r="K372"/>
  <c r="N358"/>
  <c r="N476"/>
  <c r="N411"/>
  <c r="V411"/>
  <c r="K398"/>
  <c r="K351"/>
  <c r="K361"/>
  <c r="N445"/>
  <c r="N443"/>
  <c r="N518"/>
  <c r="N501"/>
  <c r="N412"/>
  <c r="N474"/>
  <c r="N472"/>
  <c r="N410"/>
  <c r="V410"/>
  <c r="N378"/>
  <c r="V378"/>
  <c r="V409"/>
  <c r="N353"/>
  <c r="N488"/>
  <c r="K456"/>
  <c r="N413"/>
  <c r="N409"/>
  <c r="V536"/>
  <c r="K414"/>
  <c r="V445"/>
  <c r="V518"/>
  <c r="K418"/>
  <c r="V443"/>
  <c r="V476"/>
  <c r="K449"/>
  <c r="V353"/>
  <c r="V488"/>
  <c r="K403"/>
  <c r="K426"/>
  <c r="K416"/>
  <c r="K417"/>
  <c r="K461"/>
  <c r="V413"/>
  <c r="K462"/>
  <c r="V472"/>
  <c r="V412"/>
  <c r="V358"/>
  <c r="K411"/>
  <c r="V501"/>
  <c r="K427"/>
  <c r="F27" i="16"/>
  <c r="F256" i="15" s="1"/>
  <c r="N334"/>
  <c r="N333"/>
  <c r="N335"/>
  <c r="N536"/>
  <c r="N384"/>
  <c r="N356"/>
  <c r="N357"/>
  <c r="N359"/>
  <c r="N360"/>
  <c r="N355"/>
  <c r="N438"/>
  <c r="N452"/>
  <c r="N461"/>
  <c r="N330"/>
  <c r="U320"/>
  <c r="V333"/>
  <c r="V384"/>
  <c r="V357"/>
  <c r="V355"/>
  <c r="V330"/>
  <c r="U349"/>
  <c r="N460"/>
  <c r="N430"/>
  <c r="N429"/>
  <c r="V430"/>
  <c r="V429"/>
  <c r="N437"/>
  <c r="K399"/>
  <c r="N317"/>
  <c r="N337" s="1"/>
  <c r="N451"/>
  <c r="N450"/>
  <c r="N468"/>
  <c r="N377"/>
  <c r="N372"/>
  <c r="N386" s="1"/>
  <c r="N352"/>
  <c r="N348"/>
  <c r="K475"/>
  <c r="V352"/>
  <c r="V474"/>
  <c r="V404"/>
  <c r="V360"/>
  <c r="V460"/>
  <c r="V438"/>
  <c r="V452"/>
  <c r="V450"/>
  <c r="V317"/>
  <c r="V349"/>
  <c r="V348"/>
  <c r="N545"/>
  <c r="N542"/>
  <c r="N546" s="1"/>
  <c r="V545"/>
  <c r="V542"/>
  <c r="V546" s="1"/>
  <c r="L315"/>
  <c r="N397"/>
  <c r="N392"/>
  <c r="V397"/>
  <c r="V392"/>
  <c r="L285"/>
  <c r="N422"/>
  <c r="N421"/>
  <c r="V421"/>
  <c r="E93" i="16"/>
  <c r="E261" i="15" s="1"/>
  <c r="A2" i="16"/>
  <c r="B56"/>
  <c r="A120"/>
  <c r="E108"/>
  <c r="G189"/>
  <c r="G256"/>
  <c r="G257"/>
  <c r="E157"/>
  <c r="F250"/>
  <c r="F252"/>
  <c r="E86"/>
  <c r="E105"/>
  <c r="E104"/>
  <c r="B66" i="22"/>
  <c r="C66"/>
  <c r="E67"/>
  <c r="E66"/>
  <c r="D67"/>
  <c r="C67"/>
  <c r="D66"/>
  <c r="F27" i="14"/>
  <c r="G207" i="16"/>
  <c r="H442" i="15"/>
  <c r="H385"/>
  <c r="E12" i="14"/>
  <c r="N323" i="15"/>
  <c r="N381"/>
  <c r="N336"/>
  <c r="N382"/>
  <c r="V494"/>
  <c r="V504" s="1"/>
  <c r="V468"/>
  <c r="V466"/>
  <c r="F26" i="16"/>
  <c r="H70" i="15"/>
  <c r="F286"/>
  <c r="H333"/>
  <c r="H182"/>
  <c r="V402"/>
  <c r="V415" s="1"/>
  <c r="H211"/>
  <c r="E316"/>
  <c r="V372"/>
  <c r="V377"/>
  <c r="E211"/>
  <c r="E125"/>
  <c r="F404"/>
  <c r="E350"/>
  <c r="F351" s="1"/>
  <c r="F374" s="1"/>
  <c r="D25" i="14" s="1"/>
  <c r="F406" i="15"/>
  <c r="F484"/>
  <c r="E480"/>
  <c r="F482" s="1"/>
  <c r="E450"/>
  <c r="E356"/>
  <c r="F357" s="1"/>
  <c r="F405"/>
  <c r="E162" i="16"/>
  <c r="F164" s="1"/>
  <c r="E174" i="15" s="1"/>
  <c r="E134" i="16"/>
  <c r="E166" i="15" s="1"/>
  <c r="E360"/>
  <c r="F361" s="1"/>
  <c r="F467"/>
  <c r="E453"/>
  <c r="F415"/>
  <c r="E341"/>
  <c r="E340"/>
  <c r="F341" s="1"/>
  <c r="D22" i="14" s="1"/>
  <c r="D31" s="1"/>
  <c r="F346" i="15"/>
  <c r="D24" i="14" s="1"/>
  <c r="E367" i="15"/>
  <c r="E365"/>
  <c r="E481"/>
  <c r="F240" i="16"/>
  <c r="F136" i="15" s="1"/>
  <c r="C107" i="14" s="1"/>
  <c r="E372" i="15"/>
  <c r="J85" i="14"/>
  <c r="F464" i="15"/>
  <c r="W316"/>
  <c r="F17" i="14"/>
  <c r="C25" i="22"/>
  <c r="F26" i="14"/>
  <c r="F25"/>
  <c r="F28"/>
  <c r="E230" i="16"/>
  <c r="F238" s="1"/>
  <c r="E201" i="15" s="1"/>
  <c r="E140" i="16"/>
  <c r="E130"/>
  <c r="E156" i="15" s="1"/>
  <c r="E149" i="16"/>
  <c r="E151" s="1"/>
  <c r="E155" s="1"/>
  <c r="G154"/>
  <c r="E131"/>
  <c r="E158" i="15" s="1"/>
  <c r="E135" i="16"/>
  <c r="E169" i="15" s="1"/>
  <c r="C41" i="22"/>
  <c r="C35"/>
  <c r="G149" i="16"/>
  <c r="E111"/>
  <c r="C85" i="14"/>
  <c r="D87" s="1"/>
  <c r="D92" s="1"/>
  <c r="F35" i="22"/>
  <c r="E109" i="16"/>
  <c r="F249"/>
  <c r="C38" i="22"/>
  <c r="F25"/>
  <c r="C21"/>
  <c r="F21" s="1"/>
  <c r="E233" i="16"/>
  <c r="V437" i="15"/>
  <c r="E196" i="16" l="1"/>
  <c r="F52" i="15"/>
  <c r="F157" i="16"/>
  <c r="S439" i="15"/>
  <c r="I317"/>
  <c r="F87" i="16"/>
  <c r="E173"/>
  <c r="F459" i="15"/>
  <c r="E190"/>
  <c r="E192" s="1"/>
  <c r="E193" s="1"/>
  <c r="E196" s="1"/>
  <c r="F202" s="1"/>
  <c r="C112" i="14" s="1"/>
  <c r="F95" i="16"/>
  <c r="F287" i="15"/>
  <c r="F543" s="1"/>
  <c r="A352"/>
  <c r="F291"/>
  <c r="C15" i="14" s="1"/>
  <c r="D15" s="1"/>
  <c r="D18" s="1"/>
  <c r="D33" s="1"/>
  <c r="C99"/>
  <c r="D100" s="1"/>
  <c r="D124" s="1"/>
  <c r="D146" s="1"/>
  <c r="F317" i="15"/>
  <c r="D17" i="14" s="1"/>
  <c r="E471" i="15"/>
  <c r="F472" s="1"/>
  <c r="E466"/>
  <c r="I488"/>
  <c r="V439"/>
  <c r="F111" i="16"/>
  <c r="D198" i="15"/>
  <c r="E198" s="1"/>
  <c r="F494"/>
  <c r="E313"/>
  <c r="E43"/>
  <c r="E46" s="1"/>
  <c r="E151"/>
  <c r="F169" s="1"/>
  <c r="C109" i="14" s="1"/>
  <c r="F495" i="15"/>
  <c r="D29" i="14" s="1"/>
  <c r="F454" i="15"/>
  <c r="F143" i="16"/>
  <c r="E141" i="15"/>
  <c r="E143" s="1"/>
  <c r="E145" s="1"/>
  <c r="F146" s="1"/>
  <c r="C108" i="14" s="1"/>
  <c r="F367" i="15"/>
  <c r="F400"/>
  <c r="F257" i="16"/>
  <c r="E262" i="15"/>
  <c r="F88"/>
  <c r="I267"/>
  <c r="I202"/>
  <c r="E112" i="14" s="1"/>
  <c r="E113" s="1"/>
  <c r="F124"/>
  <c r="I400" i="15"/>
  <c r="I408" s="1"/>
  <c r="I374"/>
  <c r="E120" i="14"/>
  <c r="F203" i="15"/>
  <c r="C106" i="14"/>
  <c r="C113" s="1"/>
  <c r="F15"/>
  <c r="F18" s="1"/>
  <c r="F33" s="1"/>
  <c r="F37" s="1"/>
  <c r="F45" s="1"/>
  <c r="F51" s="1"/>
  <c r="Q546" i="15"/>
  <c r="O462"/>
  <c r="T446"/>
  <c r="Q439"/>
  <c r="Q398"/>
  <c r="E442"/>
  <c r="H125"/>
  <c r="E243"/>
  <c r="E182"/>
  <c r="V335"/>
  <c r="V359"/>
  <c r="D35" i="14"/>
  <c r="V361" i="15"/>
  <c r="V334"/>
  <c r="E132" i="16"/>
  <c r="E163" i="15" s="1"/>
  <c r="F135" i="16"/>
  <c r="F268" s="1"/>
  <c r="V451" i="15"/>
  <c r="V453" s="1"/>
  <c r="V461"/>
  <c r="V462" s="1"/>
  <c r="F114" i="16"/>
  <c r="D28" i="14"/>
  <c r="V422" i="15"/>
  <c r="V423" s="1"/>
  <c r="F21"/>
  <c r="E85" i="14" s="1"/>
  <c r="F87" s="1"/>
  <c r="F92" s="1"/>
  <c r="C117"/>
  <c r="C120" s="1"/>
  <c r="F267" i="15"/>
  <c r="V336"/>
  <c r="V323"/>
  <c r="V337" s="1"/>
  <c r="V381"/>
  <c r="V386" s="1"/>
  <c r="C12" i="14" l="1"/>
  <c r="F220" i="16"/>
  <c r="E189" i="15" s="1"/>
  <c r="F146" i="14"/>
  <c r="J325" i="15"/>
  <c r="I203"/>
  <c r="F544"/>
  <c r="F545" s="1"/>
  <c r="F553" s="1"/>
  <c r="D122" i="14"/>
  <c r="F122"/>
  <c r="F273" i="16"/>
  <c r="D37" i="14"/>
  <c r="D45" s="1"/>
  <c r="D51" s="1"/>
  <c r="E49" i="15" s="1"/>
  <c r="F49" s="1"/>
  <c r="F60" s="1"/>
  <c r="C87" i="14" s="1"/>
  <c r="F25" i="77" l="1"/>
  <c r="G25" s="1"/>
  <c r="H9" i="63"/>
  <c r="H11" s="1"/>
  <c r="G11"/>
  <c r="G29" l="1"/>
  <c r="G15"/>
  <c r="G30" s="1"/>
  <c r="H15"/>
  <c r="H30" s="1"/>
  <c r="H29"/>
  <c r="F16" i="77"/>
  <c r="F45" i="22"/>
  <c r="C45"/>
  <c r="G17" i="77" l="1"/>
  <c r="F29"/>
  <c r="C48" i="22" l="1"/>
  <c r="F48"/>
  <c r="C51" l="1"/>
</calcChain>
</file>

<file path=xl/sharedStrings.xml><?xml version="1.0" encoding="utf-8"?>
<sst xmlns="http://schemas.openxmlformats.org/spreadsheetml/2006/main" count="2023" uniqueCount="1147">
  <si>
    <t>CURRENT ASSETS,LOANS &amp; ADVANCES</t>
  </si>
  <si>
    <t>SHARE CAPITAL:</t>
  </si>
  <si>
    <t>PAID UP CAPITAL LESS CALLS IN ARREARS</t>
  </si>
  <si>
    <t>CALLS IN ARREARS  , SHARE CAPITAL</t>
  </si>
  <si>
    <t>CALLS IN ARREARS , SHARE PREMIUM</t>
  </si>
  <si>
    <t>GENERAL RESERVE</t>
  </si>
  <si>
    <t>SHARE PREMIUM</t>
  </si>
  <si>
    <t>EXCHANGE</t>
  </si>
  <si>
    <t>P&amp; L APPROPRIATION A/C</t>
  </si>
  <si>
    <t>LESS THAN SIX MONTHS:</t>
  </si>
  <si>
    <t xml:space="preserve">     NEWSPAPERS  AND  PERIODICALS</t>
  </si>
  <si>
    <t xml:space="preserve">     LESS: RECOVERED</t>
  </si>
  <si>
    <t xml:space="preserve"> ISSUED </t>
  </si>
  <si>
    <t xml:space="preserve"> SUBSCRIBED AND PAID UP*</t>
  </si>
  <si>
    <t>PROVISION FOR DIVIDEND</t>
  </si>
  <si>
    <t>P&amp;L ACCOUNT</t>
  </si>
  <si>
    <t>P&amp;L ACCOUNT FOR THE YEAR</t>
  </si>
  <si>
    <t>ASSETS</t>
  </si>
  <si>
    <t>CASH WITH BANKS</t>
  </si>
  <si>
    <t>CASH WITH SCHEDULED BANKS</t>
  </si>
  <si>
    <t>FDRS WITH SCHEDULED BANKS</t>
  </si>
  <si>
    <t>SHORT TERM DEPOSITS</t>
  </si>
  <si>
    <t>CERTIFICATE OF DEPOSITS</t>
  </si>
  <si>
    <t>CASH WITH FOREIGN BANKS</t>
  </si>
  <si>
    <t>FDRS WITH FOREIGN BANKS</t>
  </si>
  <si>
    <t>CASH IN HAND</t>
  </si>
  <si>
    <t>FRANKING MACHINE</t>
  </si>
  <si>
    <t xml:space="preserve">          OTHERS</t>
  </si>
  <si>
    <t xml:space="preserve">      HIRE CHARGES OF OFFICE EQUIPMENTS</t>
  </si>
  <si>
    <t xml:space="preserve"> VI) CORPORATE COST</t>
  </si>
  <si>
    <t xml:space="preserve">       BANK CHARGES</t>
  </si>
  <si>
    <t xml:space="preserve">         &amp; RECRUITMENT</t>
  </si>
  <si>
    <t xml:space="preserve">      PUBLICITY</t>
  </si>
  <si>
    <t xml:space="preserve">      SUBSCRIPTION</t>
  </si>
  <si>
    <t xml:space="preserve">           DIRECTORS @</t>
  </si>
  <si>
    <t xml:space="preserve">           OTHERS</t>
  </si>
  <si>
    <t xml:space="preserve">      PRINTING , STATIONERY &amp; GENERAL</t>
  </si>
  <si>
    <t xml:space="preserve">          OFFICE SUPPLIES @@</t>
  </si>
  <si>
    <t xml:space="preserve">          LESS: RECOVERED</t>
  </si>
  <si>
    <t>DEPRECIATION</t>
  </si>
  <si>
    <t>expenses</t>
  </si>
  <si>
    <t>profit</t>
  </si>
  <si>
    <t xml:space="preserve">          FILING FEE</t>
  </si>
  <si>
    <t xml:space="preserve">          LEGAL &amp; PROFESSIONAL CHARGES</t>
  </si>
  <si>
    <t xml:space="preserve">          LICENCES &amp; TAXES</t>
  </si>
  <si>
    <t xml:space="preserve">          LOSS ON SALE OF ASSETS</t>
  </si>
  <si>
    <t>PAGE - 3</t>
  </si>
  <si>
    <t>VII OTHERS</t>
  </si>
  <si>
    <t xml:space="preserve">      TRAVEL &amp; CONVEYANCE</t>
  </si>
  <si>
    <t xml:space="preserve">    PROVISION FOR DOUBTFUL DEBTS:</t>
  </si>
  <si>
    <t xml:space="preserve">     BAD DEBTS WRITTEN OFF</t>
  </si>
  <si>
    <t xml:space="preserve">           STAFF</t>
  </si>
  <si>
    <t xml:space="preserve">           DIRECTORS </t>
  </si>
  <si>
    <t xml:space="preserve"> * INCLUDES RS. 53.33 LAKHS  ( NIL) BEING REVERSAL OF INCOME OF EARLIER YEARS.</t>
  </si>
  <si>
    <t>SCHEDULE `H`</t>
  </si>
  <si>
    <t>EXPENDITURE</t>
  </si>
  <si>
    <t xml:space="preserve">  I. TECHNICAL ASSISTANCE/SUB CONTRACTS</t>
  </si>
  <si>
    <t xml:space="preserve">     FOR TECHNICAL SERVICES</t>
  </si>
  <si>
    <t xml:space="preserve">     FOR OTHERS</t>
  </si>
  <si>
    <t xml:space="preserve"> II. CONSUMABLES/STORES  R&amp;D CENTRE</t>
  </si>
  <si>
    <t xml:space="preserve">  </t>
  </si>
  <si>
    <t>III. CONSTRUCTION MATERIALS &amp; EQUIPMENTS</t>
  </si>
  <si>
    <t xml:space="preserve"> IV. SALARIES &amp; BENEFITS</t>
  </si>
  <si>
    <t xml:space="preserve">       SALARIES AND ALLOWANCES</t>
  </si>
  <si>
    <t xml:space="preserve">       DIRECTORS</t>
  </si>
  <si>
    <t xml:space="preserve">       CONTRIBUTION TOWARDS EMPLOYEES`</t>
  </si>
  <si>
    <t>SERVICE TAX</t>
  </si>
  <si>
    <t>RETENTIONS RECEIVABLE</t>
  </si>
  <si>
    <t>MANAGEMENT TRAINEES/APPRENTICE</t>
  </si>
  <si>
    <t>MISCELLANEOUS EXPENSES</t>
  </si>
  <si>
    <t>MORE THAN SIX MONTHS:</t>
  </si>
  <si>
    <t>GOOD</t>
  </si>
  <si>
    <t>DOUBTFUL</t>
  </si>
  <si>
    <t xml:space="preserve">       PENSION AND PROVIDENT FUND &amp;</t>
  </si>
  <si>
    <t>Director (Finance)</t>
  </si>
  <si>
    <t>For  N.D. KAPUR &amp; CO.</t>
  </si>
  <si>
    <t>DATED :</t>
  </si>
  <si>
    <t>SCHEDULE `A`</t>
  </si>
  <si>
    <t>AUTHORISED</t>
  </si>
  <si>
    <t>OF RS. 10 EACH</t>
  </si>
  <si>
    <t>Investments</t>
  </si>
  <si>
    <t>ADVANCE TO VENDORS EI ANNEXE</t>
  </si>
  <si>
    <t>GENERAL RESERVES</t>
  </si>
  <si>
    <t>PROVISION FOR DIVIDENDS</t>
  </si>
  <si>
    <t xml:space="preserve">   WITH FOREIGN BANKS IN CURRENT</t>
  </si>
  <si>
    <t xml:space="preserve">   WITH FOREIGN BANKS IN DEPOSIT</t>
  </si>
  <si>
    <t xml:space="preserve">   INTEREST ACCRUED ON BANK DEPOSITS</t>
  </si>
  <si>
    <t xml:space="preserve">   INTEREST ACCRUED -OTHERS</t>
  </si>
  <si>
    <t>pii surplus</t>
  </si>
  <si>
    <t>corporate tax</t>
  </si>
  <si>
    <t>excess tax</t>
  </si>
  <si>
    <t>short tax</t>
  </si>
  <si>
    <t>dividend</t>
  </si>
  <si>
    <t>tax on</t>
  </si>
  <si>
    <t>ENGINEERS INDIA LIMITED</t>
  </si>
  <si>
    <t>A/C HEAD</t>
  </si>
  <si>
    <t>AMOUNT (RS.)</t>
  </si>
  <si>
    <t xml:space="preserve"> + - Profit/Loss After Tax</t>
  </si>
  <si>
    <t>TOTAL (RS.)</t>
  </si>
  <si>
    <t>UNSECURED LOANS</t>
  </si>
  <si>
    <t>SUNDRY CREDITORS:</t>
  </si>
  <si>
    <t>BOOK OVERDRAFT</t>
  </si>
  <si>
    <t>VENDORS</t>
  </si>
  <si>
    <t>SUB-CONTRACTORS</t>
  </si>
  <si>
    <t>ADVANCE TO VENDORS/OTHER TURNKEY</t>
  </si>
  <si>
    <t>+ - Profit/Loss Before Tax</t>
  </si>
  <si>
    <t>Net Current Assets</t>
  </si>
  <si>
    <t>Misc. Expenditure</t>
  </si>
  <si>
    <t>Deferred Tax (Asset) Net</t>
  </si>
  <si>
    <t>Accumulated Losses</t>
  </si>
  <si>
    <t>IV</t>
  </si>
  <si>
    <t>Turnover**</t>
  </si>
  <si>
    <t>@@@ IN DEPOSIT ACCOUNT WITH</t>
  </si>
  <si>
    <t xml:space="preserve">          i) H S B C  BANK OF MIDDLE EAST-QATAR</t>
  </si>
  <si>
    <t>WARRANTY, GUARANTY &amp; PENALTY</t>
  </si>
  <si>
    <t>BONUS</t>
  </si>
  <si>
    <t>LEAVE</t>
  </si>
  <si>
    <t>SALARY PROVISION</t>
  </si>
  <si>
    <t>--</t>
  </si>
  <si>
    <t>TRANSFER TO GENERAL RESERVE</t>
  </si>
  <si>
    <t xml:space="preserve">   CHEQUES IN HAND</t>
  </si>
  <si>
    <t xml:space="preserve">   REMITTANCE-IN-TRANSIT</t>
  </si>
  <si>
    <t xml:space="preserve">   WITH SCHEDULED BANKS  IN CURRENT </t>
  </si>
  <si>
    <t>HO</t>
  </si>
  <si>
    <t>MUM</t>
  </si>
  <si>
    <t>CAL</t>
  </si>
  <si>
    <t>VAD</t>
  </si>
  <si>
    <t>R&amp;D</t>
  </si>
  <si>
    <t>CHE</t>
  </si>
  <si>
    <t>AUR</t>
  </si>
  <si>
    <t>QAT</t>
  </si>
  <si>
    <t>CASH ACCOUNT</t>
  </si>
  <si>
    <t>RETENTIONS - DUE &amp; BILLED</t>
  </si>
  <si>
    <t>JOB REVENUE REIMB FEES</t>
  </si>
  <si>
    <t>MISC INCOME APPLICATION FEES</t>
  </si>
  <si>
    <t>MISC INCOME INTEREST EARNED</t>
  </si>
  <si>
    <t>INTERNL USE RECY JEEP CAR</t>
  </si>
  <si>
    <t>MISC INCOME PREV YEAR INCOME</t>
  </si>
  <si>
    <t>PROVISIONS:</t>
  </si>
  <si>
    <t>TAX PROVISION ON DIVIDEND</t>
  </si>
  <si>
    <t>LIGHT WATER &amp; POWER</t>
  </si>
  <si>
    <t>REPAIR &amp; MAINTENANCE MISC</t>
  </si>
  <si>
    <t>INSURANCE</t>
  </si>
  <si>
    <t>BAD DEBTS WRITTEN-OFF</t>
  </si>
  <si>
    <t>LICENCE FEE AND TAXES</t>
  </si>
  <si>
    <t>FILING FEE</t>
  </si>
  <si>
    <t>SUBSCRIPTIONS TO PROFNL BODIES</t>
  </si>
  <si>
    <t>PUBLICITY</t>
  </si>
  <si>
    <t>ENTERTAINMENT</t>
  </si>
  <si>
    <t>TENDER DOCUMENT-PURCHASE</t>
  </si>
  <si>
    <t>REMUNERATION TO AUDITORS</t>
  </si>
  <si>
    <t>LEGAL CHARGES</t>
  </si>
  <si>
    <t>SUB-CONTRACT OTHERS INDIANS</t>
  </si>
  <si>
    <t xml:space="preserve">AS FULLY PAID UP PURSUANT TO A CONTRACT WITHOUT PAYMENT BEING </t>
  </si>
  <si>
    <t>OTHERS-BILLED-CREDIT BALANCE</t>
  </si>
  <si>
    <t>RECOVERY-P.F. LOAN</t>
  </si>
  <si>
    <t>HOUSE BUILDING LOAN-CR.BAL.</t>
  </si>
  <si>
    <t>UNCLAIMED ITEMS</t>
  </si>
  <si>
    <t>INCOME TAX PAYBALE-STAFF</t>
  </si>
  <si>
    <t>OPENING W.I.P.</t>
  </si>
  <si>
    <t>DIVIDEND INCOME</t>
  </si>
  <si>
    <t>PAYROLL ALLOCATION HOURLYBASIS</t>
  </si>
  <si>
    <t>SALARY &amp; ALLOWANCES DIRECTORS</t>
  </si>
  <si>
    <t xml:space="preserve">   FOR BONUS &amp; INCENTIVE</t>
  </si>
  <si>
    <t xml:space="preserve">   FOR PROPOSED DIVIDEND</t>
  </si>
  <si>
    <t xml:space="preserve">   FOR TAX ON PROPOSED DIVIDEND</t>
  </si>
  <si>
    <t>SCHEDULE `G`</t>
  </si>
  <si>
    <t>INCOME</t>
  </si>
  <si>
    <t xml:space="preserve">  I) INCOME FROM SERVICES RENDERED</t>
  </si>
  <si>
    <t xml:space="preserve">       </t>
  </si>
  <si>
    <t>Balance Sheet Abstract and Company's General Business Profile</t>
  </si>
  <si>
    <t xml:space="preserve">   DEBTS OUTSTANDING FOR A PERIOD</t>
  </si>
  <si>
    <t xml:space="preserve">   EXCEEDING SIX MONTHS:</t>
  </si>
  <si>
    <t xml:space="preserve">   CONSIDERED GOOD</t>
  </si>
  <si>
    <t xml:space="preserve">   CONSIDERED DOUBTFUL</t>
  </si>
  <si>
    <t xml:space="preserve">   OTHER DEBTS:CONSIDERED GOOD **</t>
  </si>
  <si>
    <t xml:space="preserve">   LESS: PROVISION FOR DOUBTFUL DEBTS</t>
  </si>
  <si>
    <t>INCOME BILLED BUT NOT DUE</t>
  </si>
  <si>
    <t>SECURITY DEPOSITS-VENDORS/SUBCONTRACTORS:</t>
  </si>
  <si>
    <t>Statutory Information Pursuant to Part - IV of Schedule - VI to the Companies Act, 1956</t>
  </si>
  <si>
    <t xml:space="preserve">        INCLUDES REVERSAL OF PREVIOUS YEAR'S INCOME</t>
  </si>
  <si>
    <t xml:space="preserve">II) INCREASE/(DECREASE) IN </t>
  </si>
  <si>
    <t xml:space="preserve">     WORK-IN-PROGRESS</t>
  </si>
  <si>
    <t xml:space="preserve">       CLOSING WORK-IN-PROGRESS</t>
  </si>
  <si>
    <t xml:space="preserve"> III) OTHER INCOME</t>
  </si>
  <si>
    <t>DEPOSIT WITH CLIENTS</t>
  </si>
  <si>
    <t>SALARY &amp; ALLOWANCES STAFF</t>
  </si>
  <si>
    <t>RESI ACCOMDATION STAFF</t>
  </si>
  <si>
    <t>CONTINGENT EMP SALARY</t>
  </si>
  <si>
    <t>WORKMEN COMPENSATION INSURANCE</t>
  </si>
  <si>
    <t>GROUP INSURANCE</t>
  </si>
  <si>
    <t>EMPLOYEES CONT.TO P.F.</t>
  </si>
  <si>
    <t>EMPLOYEES SAL.SAVING SCHEME:L.I.C.</t>
  </si>
  <si>
    <t>C.T.D.(POST OFFICE)</t>
  </si>
  <si>
    <t>EMPLOYEES PAYROLL WITH HOLDINGS(HSTSI)</t>
  </si>
  <si>
    <t>FAMILY PENSION FUND EMP.</t>
  </si>
  <si>
    <t>THRIFT&amp;CREDIT SOCIETY-RECOVERY</t>
  </si>
  <si>
    <t>PAYROLL WITH HOLDINGS OTHERS</t>
  </si>
  <si>
    <t>TRAVELLING EXPENSES BILLABLE</t>
  </si>
  <si>
    <t>SECURITY DEPOSITS &amp; RETENTIONS</t>
  </si>
  <si>
    <t>EARNEST MONEY DEPOSITS</t>
  </si>
  <si>
    <t>EARNEST MONEY DEPOSITS-CLIENTS</t>
  </si>
  <si>
    <t>DEPOSIT PAYABLE SECURITY-SUB CONTRACTOR</t>
  </si>
  <si>
    <t>SECURITY DEPOSIT-VENDOR</t>
  </si>
  <si>
    <t>INCOME TAX:</t>
  </si>
  <si>
    <t>INCOME TAX PROVISION</t>
  </si>
  <si>
    <t>WEALTH TAX PROVISION</t>
  </si>
  <si>
    <t>INVESTMENT OTHERS</t>
  </si>
  <si>
    <t>REPAIR &amp; MAINT OWN BLDG.</t>
  </si>
  <si>
    <t>**     Includes increase/( decrease) in work-in-progress and other income.</t>
  </si>
  <si>
    <t>LESS:PROVISION FOR DOUBTFUL DEBTS</t>
  </si>
  <si>
    <t>SERVICE TAX RECEIVABLE</t>
  </si>
  <si>
    <t>UNBILLED AMOUNT ON JOBS:</t>
  </si>
  <si>
    <t>I.TAX RECOVERED SUB CONTRACT</t>
  </si>
  <si>
    <t>LOANS AND ADVANCES (I.TAX)</t>
  </si>
  <si>
    <t>OVERTIME PAYMENT STAFF</t>
  </si>
  <si>
    <t>ADDITIVES ALLOC HOURLY BASIS</t>
  </si>
  <si>
    <t>SUB-CONTRACTOR-ADVANCES</t>
  </si>
  <si>
    <t>ADV.VENDOR/CONT.R&amp;D CENTRE</t>
  </si>
  <si>
    <t>ADV.VENDOR/OTHER TRUNKEY</t>
  </si>
  <si>
    <t>MEDICAL ACCRUAL</t>
  </si>
  <si>
    <t>ADV.VENDOR EI ANNEXE</t>
  </si>
  <si>
    <t>PAYROLL WITHHOLDINGS-LIC</t>
  </si>
  <si>
    <t>DEPOSIT-HDFC,ETC.</t>
  </si>
  <si>
    <t>AMOUNT RECEIVABLE FROM UTI</t>
  </si>
  <si>
    <t>INCOME ACCRUED BUT NOT DUE-A/C 162</t>
  </si>
  <si>
    <t>COLLECTION TO BE PAID OUT</t>
  </si>
  <si>
    <t xml:space="preserve">      INCREASE  (+) / (DECREASE) (-)  IN</t>
  </si>
  <si>
    <t xml:space="preserve">       WORK-IN-PROGRESS</t>
  </si>
  <si>
    <t xml:space="preserve">      OTHER INCOME</t>
  </si>
  <si>
    <t xml:space="preserve">    TOTAL</t>
  </si>
  <si>
    <t>B. EXPENDITURE</t>
  </si>
  <si>
    <t>H</t>
  </si>
  <si>
    <t xml:space="preserve">      TECHNICAL ASSISTANCE/SUB-CONTRACTS</t>
  </si>
  <si>
    <t xml:space="preserve">      CONSUMABLES/STORES R&amp;D CENTRE</t>
  </si>
  <si>
    <t xml:space="preserve">      CONSTRUCTION MATERIALS &amp; EQUIPMENTS</t>
  </si>
  <si>
    <t xml:space="preserve">      SALARIES AND BENEFITS</t>
  </si>
  <si>
    <t xml:space="preserve">      FACILITIES</t>
  </si>
  <si>
    <t xml:space="preserve">      CORPORATE COSTS</t>
  </si>
  <si>
    <t xml:space="preserve">      OTHERS</t>
  </si>
  <si>
    <t xml:space="preserve">      DEPRECIATION &amp; FIXED ASSETS WRITTEN OFF</t>
  </si>
  <si>
    <t>PROVISION FOR INCOME TAX</t>
  </si>
  <si>
    <t>PROVISION FOR WEALTH TAX</t>
  </si>
  <si>
    <t>RESERVE &amp; SURPLUS</t>
  </si>
  <si>
    <t>RUPEES IN THOUSANDS</t>
  </si>
  <si>
    <t>100,000,000 (50,000,000) EQUITY SHARES</t>
  </si>
  <si>
    <t>OTHERS BILLED</t>
  </si>
  <si>
    <t>DEPOSIT RECEIVABLE RENT</t>
  </si>
  <si>
    <t xml:space="preserve">           DEDUCT CONTRIBUTION</t>
  </si>
  <si>
    <t xml:space="preserve">           RECEIVED FROM OTHERS</t>
  </si>
  <si>
    <t xml:space="preserve">     * INCLUDES PROVISION FOR PERFORMANCE INCENTIVE OF</t>
  </si>
  <si>
    <t xml:space="preserve">        RS. 267 LAKHS (PREVIOUS YEAR RS. 250 LAKHS)</t>
  </si>
  <si>
    <t xml:space="preserve">@IF(F412=0," ",('      " INTEREST-BANKS &amp;OTHERS"));  </t>
  </si>
  <si>
    <t>TRAINING TRAVEL ABROAD</t>
  </si>
  <si>
    <t>LIVING ALLOWANCE</t>
  </si>
  <si>
    <t>TRAVEL RECRUITMENT &amp; JOINING</t>
  </si>
  <si>
    <t>LOCAL CONVEYANCE</t>
  </si>
  <si>
    <t>LOSS ON SALE OF ASSETS</t>
  </si>
  <si>
    <t>DEPOSIT RECEIVABLE CLIENTS</t>
  </si>
  <si>
    <t>INVENTORIES MATERIALS/SUPPLY</t>
  </si>
  <si>
    <t>MARGAIN MONEY-DEPOSITS</t>
  </si>
  <si>
    <t xml:space="preserve">   SUNDRY CREDITORS</t>
  </si>
  <si>
    <t>CASH &amp; BANK BALANCES</t>
  </si>
  <si>
    <t xml:space="preserve">   CASH&amp;STAMPS IN HAND</t>
  </si>
  <si>
    <t xml:space="preserve">      ACCOUNTS @</t>
  </si>
  <si>
    <t>@      INCLUDES RS.  49.46   LAKHS(PREVIOUS YEAR RS 78.74 LAKHS) HELD ON</t>
  </si>
  <si>
    <t xml:space="preserve">         iii) BUMIPUTRA, MALAYSIA</t>
  </si>
  <si>
    <t xml:space="preserve">         iv) BURGAN BANK - KUWAIT</t>
  </si>
  <si>
    <t xml:space="preserve">         v) H S B C OF MIDDLE EAST</t>
  </si>
  <si>
    <t xml:space="preserve">         vi)DEN NORSKE  BANK -NORWEY</t>
  </si>
  <si>
    <t xml:space="preserve">@@@@ INCLUDES  DUE  FROM DIRECTORS </t>
  </si>
  <si>
    <t>I.TAX PAYBALE-VENDORS</t>
  </si>
  <si>
    <t>I.TAX PAYBALE</t>
  </si>
  <si>
    <t>A/C PAYBALE UNCLAIMED</t>
  </si>
  <si>
    <t>ACCRUAL SUPP.NET PAYROLL</t>
  </si>
  <si>
    <t>ADVANCES RECEIVED:</t>
  </si>
  <si>
    <t>RETENTION DUE&amp;BILLED</t>
  </si>
  <si>
    <t>DEPOSIT RECEIVABLE EARNEST MONEY</t>
  </si>
  <si>
    <t>EMP A/C(ADA/ADHOC DA)</t>
  </si>
  <si>
    <t>LIABILITIES</t>
  </si>
  <si>
    <t>PROVISIONS</t>
  </si>
  <si>
    <t>NET CURRENT ASSETS (E-F)</t>
  </si>
  <si>
    <t>NOTES FORMING PART OF</t>
  </si>
  <si>
    <t xml:space="preserve">      INCOME FROM SERVICES RENDERED</t>
  </si>
  <si>
    <t>MISC.DEPOSITS</t>
  </si>
  <si>
    <t>DEPOSIT RECEIVABLE TELEGRAMS</t>
  </si>
  <si>
    <t>A/CS PRL VENDOR EI ANNEXE BLDG</t>
  </si>
  <si>
    <t>PF LOAN (DR. BALANCES)</t>
  </si>
  <si>
    <t>TOTAL</t>
  </si>
  <si>
    <t>PROVISIONS FOR DOUBTFUL DEBTS</t>
  </si>
  <si>
    <t>BALANCE</t>
  </si>
  <si>
    <t>PARTICULARS</t>
  </si>
  <si>
    <t>GRAND TOTAL :</t>
  </si>
  <si>
    <t>ENGINEERS  INDIA  LIMITED</t>
  </si>
  <si>
    <t>PROFIT &amp; LOSS ACCOUNT</t>
  </si>
  <si>
    <t xml:space="preserve"> </t>
  </si>
  <si>
    <t>SCHEDULE</t>
  </si>
  <si>
    <t>A. INCOME</t>
  </si>
  <si>
    <t>G</t>
  </si>
  <si>
    <t>SHAREHOLDERS`FUNDS</t>
  </si>
  <si>
    <t>SHARE CAPITAL</t>
  </si>
  <si>
    <t>A</t>
  </si>
  <si>
    <t>RESERVES &amp; SURPLUS</t>
  </si>
  <si>
    <t>B</t>
  </si>
  <si>
    <t>APPLICATION OF FUNDS</t>
  </si>
  <si>
    <t>FIXED ASSETS</t>
  </si>
  <si>
    <t>C</t>
  </si>
  <si>
    <t>GROSS BLOCK</t>
  </si>
  <si>
    <t>LESS:DEPRECIATION</t>
  </si>
  <si>
    <t>NET BLOCK</t>
  </si>
  <si>
    <t>CAPITAL WORK-IN-PROGRESS</t>
  </si>
  <si>
    <t>INVESTMENTS</t>
  </si>
  <si>
    <t>D</t>
  </si>
  <si>
    <t>CURRENT ASSETS,</t>
  </si>
  <si>
    <t>E</t>
  </si>
  <si>
    <t>LOANS &amp; ADVANCES</t>
  </si>
  <si>
    <t>INVENTORIES</t>
  </si>
  <si>
    <t>WORK-IN-PROGRESS</t>
  </si>
  <si>
    <t>SUNDRY DEBTORS</t>
  </si>
  <si>
    <t>CASH&amp;BANK BALANCES</t>
  </si>
  <si>
    <t>OTHER CURRENT ASSETS</t>
  </si>
  <si>
    <t>SERVICE TAX  RECEIVABLE</t>
  </si>
  <si>
    <t>LOANS&amp;ADVANCES</t>
  </si>
  <si>
    <t>LESS: CURRENT LIABILITIES</t>
  </si>
  <si>
    <t>F</t>
  </si>
  <si>
    <t>AND PROVISIONS</t>
  </si>
  <si>
    <t>CURRENT LIABILITIES &amp; PROVISIONS</t>
  </si>
  <si>
    <t xml:space="preserve">LIABILITIES  </t>
  </si>
  <si>
    <t>@@ INCLUDES PURCHASE OF TENDER DOCUMENTS FOR RS.3.67 LAKHS (PREVIOUS YEAR RS.2.04 LAKHS)</t>
  </si>
  <si>
    <t xml:space="preserve">         1) 16,333 EQUITY SHARES OF RS.10 EACH FULLY</t>
  </si>
  <si>
    <t xml:space="preserve">              PAID-UP IN MANAGEMENT AND TECHNOLOGY</t>
  </si>
  <si>
    <t xml:space="preserve">              APPLICATION (INDIA) LTD.</t>
  </si>
  <si>
    <t xml:space="preserve">        INTEREST EARNED (GROSS)</t>
  </si>
  <si>
    <t xml:space="preserve">        TAX DEDUCTED AT SOURCE RS. 978.34 LAKHS(PREVIOUS</t>
  </si>
  <si>
    <t xml:space="preserve">   SECURED- CONSIDERED GOOD @@@@</t>
  </si>
  <si>
    <t xml:space="preserve">   UNSECURED-CONSIDERED GOOD @@@@</t>
  </si>
  <si>
    <t>Bonus Issue</t>
  </si>
  <si>
    <t>Private Placement</t>
  </si>
  <si>
    <t>III</t>
  </si>
  <si>
    <t>Total Liabilities</t>
  </si>
  <si>
    <t>Total Assets</t>
  </si>
  <si>
    <t>Sources of Funds</t>
  </si>
  <si>
    <t>Paid up Capital</t>
  </si>
  <si>
    <t>Reserves &amp; Surplus</t>
  </si>
  <si>
    <t>Secured Loans</t>
  </si>
  <si>
    <t>Share Application money</t>
  </si>
  <si>
    <t>Unsecured Loans</t>
  </si>
  <si>
    <t>Application of Funds</t>
  </si>
  <si>
    <t>Net Fixed Assets*</t>
  </si>
  <si>
    <t xml:space="preserve">      ENTERTAINMENT</t>
  </si>
  <si>
    <t xml:space="preserve">      EXPORT PROMOTION</t>
  </si>
  <si>
    <t xml:space="preserve"> --</t>
  </si>
  <si>
    <t xml:space="preserve">      REMUNERATION TO AUDITORS</t>
  </si>
  <si>
    <t xml:space="preserve">          FOR AUDIT  </t>
  </si>
  <si>
    <t xml:space="preserve">          FOR TAX AUDIT</t>
  </si>
  <si>
    <t>PAID-UP SHARE CAPITAL</t>
  </si>
  <si>
    <t>TDS WITHHOLD BY CLIENTS</t>
  </si>
  <si>
    <t xml:space="preserve"> +</t>
  </si>
  <si>
    <t>WORK IN PROGRESS</t>
  </si>
  <si>
    <t>STORES &amp; SPARES IN HAND AT COST:</t>
  </si>
  <si>
    <t>MATERIAL&amp;SUPPLIES</t>
  </si>
  <si>
    <t>MODEL ROOM INVENTORY</t>
  </si>
  <si>
    <t>SPARES</t>
  </si>
  <si>
    <t>INVENTORY R&amp;D CENTRE</t>
  </si>
  <si>
    <t>INVESTMENT GOVT SECURITIES</t>
  </si>
  <si>
    <t>TOOLS</t>
  </si>
  <si>
    <t>FIXED ASSETS:</t>
  </si>
  <si>
    <t>OPERATING PROPERTY</t>
  </si>
  <si>
    <t>LESS:DEPRICATION</t>
  </si>
  <si>
    <t>UNALLOCABLE CAPITAL EXP.</t>
  </si>
  <si>
    <t xml:space="preserve">     LESS: OPENING  BALANCE</t>
  </si>
  <si>
    <t>*</t>
  </si>
  <si>
    <t xml:space="preserve">     PROV. FOR DOUBTFULL ADVANCES:</t>
  </si>
  <si>
    <t>AMOUNT WRITTEN OFF</t>
  </si>
  <si>
    <t xml:space="preserve">    PROV. FOR LOSSES -NO CONTRACT JOBS</t>
  </si>
  <si>
    <t xml:space="preserve">    TRAINING EXPENSES</t>
  </si>
  <si>
    <t>PROFIT AFTER TAX</t>
  </si>
  <si>
    <t>PROVISION FOR TAX  OF</t>
  </si>
  <si>
    <t>PROPOSED DIVIDEND</t>
  </si>
  <si>
    <t>TAX ON PROPOSED DIVIDEND</t>
  </si>
  <si>
    <t>(S . RAMANA MOORTHY)</t>
  </si>
  <si>
    <t>(K . C . MATHUR)</t>
  </si>
  <si>
    <t>( D.S.CHAKRABARTI ]</t>
  </si>
  <si>
    <t>(  KESHAV SARAN  )</t>
  </si>
  <si>
    <t>Executive Director{F &amp; A)</t>
  </si>
  <si>
    <t xml:space="preserve">     MAINTENANCE OF VEHICLES</t>
  </si>
  <si>
    <t xml:space="preserve">     CLOSING BALANCE</t>
  </si>
  <si>
    <t xml:space="preserve">SIGNIFICANT  ACCOUNTING  </t>
  </si>
  <si>
    <t>POLICIES</t>
  </si>
  <si>
    <t>I</t>
  </si>
  <si>
    <t xml:space="preserve">NOTES FORMING PART OF </t>
  </si>
  <si>
    <t>J</t>
  </si>
  <si>
    <t>THE ACCOUNTS</t>
  </si>
  <si>
    <t>Company Secretary</t>
  </si>
  <si>
    <t>Chairman &amp; Managing Director</t>
  </si>
  <si>
    <t xml:space="preserve"> As per our report of even date  attached.</t>
  </si>
  <si>
    <t>CHARTERED ACCOUNTANTS</t>
  </si>
  <si>
    <t xml:space="preserve"> (RAVINDER KAPUR )</t>
  </si>
  <si>
    <t>PARTNER</t>
  </si>
  <si>
    <t>NEW  DELHI</t>
  </si>
  <si>
    <t>BALANCE SHEET</t>
  </si>
  <si>
    <t>SOURCES OF FUNDS</t>
  </si>
  <si>
    <t>Registration Details</t>
  </si>
  <si>
    <t xml:space="preserve">Registration No. </t>
  </si>
  <si>
    <t xml:space="preserve">           PAID UP IN WHOLLY-OWNED SUBSIDIARY COMPANY</t>
  </si>
  <si>
    <t>SCHEDULE `E`</t>
  </si>
  <si>
    <t>SUNDRY DEBTORS:</t>
  </si>
  <si>
    <t>120&amp;123&amp;</t>
  </si>
  <si>
    <t xml:space="preserve">  V. FACILITIES</t>
  </si>
  <si>
    <t xml:space="preserve">       RENT :</t>
  </si>
  <si>
    <t xml:space="preserve">           OFFICE</t>
  </si>
  <si>
    <t xml:space="preserve">       RESIDENTIAL ACCOMMODATION</t>
  </si>
  <si>
    <t>CHEQUES IN HAND</t>
  </si>
  <si>
    <t>REMITTANCE IN TRANSIT</t>
  </si>
  <si>
    <t>DRAFT IN HAND HELD FOR  SHARE APPLL.MONEY</t>
  </si>
  <si>
    <t>PAYROLL-HIRED STAFF</t>
  </si>
  <si>
    <t>TENDER SALE RECEIPTS</t>
  </si>
  <si>
    <t>COMPENSATION FOR EXTRA WORK</t>
  </si>
  <si>
    <t>STAFF WELFARE</t>
  </si>
  <si>
    <t>P.F.ADMINISTRATION CHARGES</t>
  </si>
  <si>
    <t>TRAINING EXPENSES INDIA</t>
  </si>
  <si>
    <t>TRAINING EXPENSES ABROAD</t>
  </si>
  <si>
    <t>RS. 10 EACH FULLY PAID UP*</t>
  </si>
  <si>
    <t>LESS : CALLS IN ARREARS</t>
  </si>
  <si>
    <t xml:space="preserve">* OUT OF THE ABOVE  80,860 EQUITY SHARES OF RS.10 EACH WERE ALLOTTED </t>
  </si>
  <si>
    <t>GRAND TOTAL</t>
  </si>
  <si>
    <t xml:space="preserve">   LESS: PROV. FOR DOUBTFUL ADVANCES</t>
  </si>
  <si>
    <t xml:space="preserve">   LOANS &amp; DEPOSITS</t>
  </si>
  <si>
    <t>INTEREST ACCRUED ON TERM DEPOSITS:</t>
  </si>
  <si>
    <t xml:space="preserve">     POSTAGE &amp; TELECOMMUNICATIONS</t>
  </si>
  <si>
    <t xml:space="preserve">     COURIER ,TRANSPORTATION &amp; HANDLING</t>
  </si>
  <si>
    <t xml:space="preserve">     COMMISSION TO FOREIGN AGENTS</t>
  </si>
  <si>
    <t xml:space="preserve">     MISCELLANEOUS EXPENSES</t>
  </si>
  <si>
    <t>PROFIT AND LOSS ACCOUNT</t>
  </si>
  <si>
    <t>JOB REVENUE REIMB PRL COSTS</t>
  </si>
  <si>
    <t>JOB REVENUE REIMB OUT OF PKT.</t>
  </si>
  <si>
    <t>JOB REVENUE REIMB IND COSTS</t>
  </si>
  <si>
    <t xml:space="preserve">   UNBILLED INCOME -JOBS (AS PER CONTRACT)</t>
  </si>
  <si>
    <t xml:space="preserve">   SERVICE TAX RECEIVABLE</t>
  </si>
  <si>
    <t>PAGE - 2</t>
  </si>
  <si>
    <t xml:space="preserve">   ADVANCES RECOVERABLE IN CASH OR </t>
  </si>
  <si>
    <t xml:space="preserve">   IN KIND OR FOR VALUE TO BE RECEIVED:</t>
  </si>
  <si>
    <t xml:space="preserve">   WITH SCHEDULED BANKS IN DEPOSIT</t>
  </si>
  <si>
    <t xml:space="preserve">         i) B.E.D. ALGERIE, AIZEW,ALGERIA</t>
  </si>
  <si>
    <t xml:space="preserve">         ii) TEJARAT BANK,IRAN</t>
  </si>
  <si>
    <t xml:space="preserve">           FULLY PAID UP IN JOINT VENTURE COMPANY</t>
  </si>
  <si>
    <t>SCHEDULE `B`</t>
  </si>
  <si>
    <t>A. GENERAL RESERVE</t>
  </si>
  <si>
    <t xml:space="preserve">      BALANCE AS PER LAST</t>
  </si>
  <si>
    <t xml:space="preserve">      BALANCE SHEET</t>
  </si>
  <si>
    <t>PROFIT BEFORE TAX (A - B)</t>
  </si>
  <si>
    <t xml:space="preserve">   UNSECURED-CONSIDERED GOOD</t>
  </si>
  <si>
    <t xml:space="preserve">   ADVANCE INCOME TAX</t>
  </si>
  <si>
    <t xml:space="preserve">   DUE FROM SUBSIDIARY COMPANY</t>
  </si>
  <si>
    <t xml:space="preserve"> UNQUOTED</t>
  </si>
  <si>
    <t>INCOME ACCRUED BUT NOT DUE</t>
  </si>
  <si>
    <t>INTEREST ON FIXED DEPOSITS</t>
  </si>
  <si>
    <t xml:space="preserve">         TRAVEL-STAFF</t>
  </si>
  <si>
    <t xml:space="preserve">         OTHERS-STAFF</t>
  </si>
  <si>
    <t xml:space="preserve">         MANAGEMENT TRAINEES/APPRENTICES</t>
  </si>
  <si>
    <t xml:space="preserve">    COMPUTER CHARGES</t>
  </si>
  <si>
    <t xml:space="preserve">    SPONSORED R&amp;D PROGRAMME</t>
  </si>
  <si>
    <t xml:space="preserve">    DONATIONS</t>
  </si>
  <si>
    <t>VIII.DEPRECIATION &amp; FIXED ASSETS</t>
  </si>
  <si>
    <t xml:space="preserve">       WRITTEN OFF:</t>
  </si>
  <si>
    <t xml:space="preserve">      DEPRECIATION</t>
  </si>
  <si>
    <t xml:space="preserve">      FIXED ASSETS WRITTEN OFF</t>
  </si>
  <si>
    <t>SCHEDULE `F`</t>
  </si>
  <si>
    <t xml:space="preserve">   SECURITY DEPOSITS</t>
  </si>
  <si>
    <t xml:space="preserve">   ADVANCE RECEIVED</t>
  </si>
  <si>
    <t xml:space="preserve">   SERVICE TAX PAYABLE</t>
  </si>
  <si>
    <t xml:space="preserve">   FOR LEAVE SALARY</t>
  </si>
  <si>
    <t>SALARY WITHHOLDINGS</t>
  </si>
  <si>
    <t>CLAIMS-INSURANCE ETC.</t>
  </si>
  <si>
    <t>ADVANCES-OTHERS</t>
  </si>
  <si>
    <t>ADVANCES-CLIENTS</t>
  </si>
  <si>
    <t>LOANS TO EMP.</t>
  </si>
  <si>
    <t>OTHERS-BILLED</t>
  </si>
  <si>
    <t>DUE FROM EILAP &amp;</t>
  </si>
  <si>
    <t>DUE FROM SUBSIDIARY COMPANY</t>
  </si>
  <si>
    <t>DUE FROM CEIL</t>
  </si>
  <si>
    <t>OTHERS-UNBILLED</t>
  </si>
  <si>
    <t>RENT-ADVANCE</t>
  </si>
  <si>
    <t>RENT ADVANCE HO LEASE</t>
  </si>
  <si>
    <t>DEFFERED COST ( V.R.S.)</t>
  </si>
  <si>
    <t>PREPAID ITEMS</t>
  </si>
  <si>
    <t>RECOVERY CO. OWNED FLATS</t>
  </si>
  <si>
    <t>56196600 (18759200)  EQUITY SHARES OF  RS. 10 EACH</t>
  </si>
  <si>
    <t xml:space="preserve">56,157,400 (18,720,000) EQUITY SHARES OF </t>
  </si>
  <si>
    <t>PC LOAN</t>
  </si>
  <si>
    <t xml:space="preserve">   CLAIMS RECEIVABLE</t>
  </si>
  <si>
    <t xml:space="preserve">    *    AT COST AS VALUED AND CERTIFIED BY THE MANAGEMENT</t>
  </si>
  <si>
    <t xml:space="preserve">CLOSING </t>
  </si>
  <si>
    <t xml:space="preserve">MAXIMUM </t>
  </si>
  <si>
    <t xml:space="preserve">         BEHALF OF CLIENTS .</t>
  </si>
  <si>
    <t>@@  IN CURRENT ACCOUNT WITH:</t>
  </si>
  <si>
    <t>UNSECURED INCOME BILLED TO CLIENTS:</t>
  </si>
  <si>
    <t>ADVANCE FROM CLIENTS</t>
  </si>
  <si>
    <t>CLIENTS CR. BALANCES</t>
  </si>
  <si>
    <t xml:space="preserve">       LESS: OPENING WORK-IN-PROGRESS</t>
  </si>
  <si>
    <t>PROVISION FOR ESTIMATED LIABILITIES</t>
  </si>
  <si>
    <t>A/C PAYABLE VENDOR/CONTRACTOR/R&amp;D CENTRE</t>
  </si>
  <si>
    <t>A/C PAYABLE-NOMINATED HOSPITAL</t>
  </si>
  <si>
    <t>UNBILLED-CREDIT BALANCE</t>
  </si>
  <si>
    <t>OTHERS-UNBILLED-CREDIT BALANCE</t>
  </si>
  <si>
    <t>SERVICE TAX PAYABLE</t>
  </si>
  <si>
    <t>OTHER LIABILITIES:</t>
  </si>
  <si>
    <t>SHARE APPLICATION MONEY</t>
  </si>
  <si>
    <t>SHARE APPLICATION MONEY EXCESS RECEIVED</t>
  </si>
  <si>
    <t>ADVANCE TO EMPLOYEES</t>
  </si>
  <si>
    <t>LOAN TO EMP.</t>
  </si>
  <si>
    <t>SALARY WITH HOLDINGS</t>
  </si>
  <si>
    <t>CLAIMS INSURANCE ETC.-CR.BAL.</t>
  </si>
  <si>
    <t>ACCOUNT RECEIVABLES-OTHERS</t>
  </si>
  <si>
    <t>INCOME ACCRUED BUT NOT DUE-A/C 131, 135 &amp; 136</t>
  </si>
  <si>
    <t>INCOME DUE BUT NOT RECEIVED (PII)</t>
  </si>
  <si>
    <t>UNPAID-DR.BAL.</t>
  </si>
  <si>
    <t>VENDORS &amp; SERVICES( CONSIDERED GOOD)</t>
  </si>
  <si>
    <t>VENDORS &amp; SERVICES(CONSIDERED DOUBTFULL)</t>
  </si>
  <si>
    <t>Dividend Rate %</t>
  </si>
  <si>
    <t>V</t>
  </si>
  <si>
    <t>Generic Names of Three Principal Products/Services of Company (as per monetary terms)</t>
  </si>
  <si>
    <t>a)  Item Code No. (ITC Code)</t>
  </si>
  <si>
    <t>Consultancy</t>
  </si>
  <si>
    <t xml:space="preserve">     Product Description</t>
  </si>
  <si>
    <t>Company</t>
  </si>
  <si>
    <t>b)  Item Code No. (ITC Code)</t>
  </si>
  <si>
    <t>Hence</t>
  </si>
  <si>
    <t>Not Applicable</t>
  </si>
  <si>
    <t>c)  Item Code No. (ITC Code)</t>
  </si>
  <si>
    <t>Note:  ITC code of products as per Indian Trade Classification based on harmonised commodity description</t>
  </si>
  <si>
    <t xml:space="preserve">          and coding system by Ministey or Commerce (Directorate General of Commercial Intelligence &amp; Statistics).</t>
  </si>
  <si>
    <t>*       Includes capital work-in-progress.</t>
  </si>
  <si>
    <t>PAYROLL ACCRUALS-DR.BAL.</t>
  </si>
  <si>
    <t>INCOME TAX PAID IN EXCESS OF PROVISIONS</t>
  </si>
  <si>
    <t>LESS: PROVISION FOR DOUBTFUL ADVANCES</t>
  </si>
  <si>
    <t xml:space="preserve">              AGAINST ADVANCES</t>
  </si>
  <si>
    <t>ADVANCE TAX PAID &amp; TDS</t>
  </si>
  <si>
    <t>NET PAYROLL</t>
  </si>
  <si>
    <t>A/C RECOVERABLE-CLIENTS UNBILLED</t>
  </si>
  <si>
    <t>INCOME DUE BUT NOT BILLED</t>
  </si>
  <si>
    <t>ON LUMPSUM&amp;FIXED FEE JOBS</t>
  </si>
  <si>
    <t>ADVANCES RECOVERABLE IN CASH</t>
  </si>
  <si>
    <t>OR IN KIND-UNSECURED:</t>
  </si>
  <si>
    <t>ADVANCES TO EMPLOYEES-CURRENT</t>
  </si>
  <si>
    <t xml:space="preserve"> (CONSIDERED DOUBTFULL)</t>
  </si>
  <si>
    <t>LESS:DOUBTFUL</t>
  </si>
  <si>
    <t xml:space="preserve"> ( CONSIDERED GOOD)</t>
  </si>
  <si>
    <t>LOAN TO EMP.-VEHICLES</t>
  </si>
  <si>
    <t>CONTRIBUTION TO PF</t>
  </si>
  <si>
    <t>CONTRIBUTION TO FPS</t>
  </si>
  <si>
    <t>LOANS &amp; ADVANCES - SECURED</t>
  </si>
  <si>
    <t>INCOME ACCRUED BUT NOT DUE-A/C 137</t>
  </si>
  <si>
    <t>LOAN TO EMP.-BULIDING</t>
  </si>
  <si>
    <t>SECURITY DEPOSITS:</t>
  </si>
  <si>
    <t>RETENTIONS RECEIVABLES</t>
  </si>
  <si>
    <t>RENT-DEPOSITS</t>
  </si>
  <si>
    <t>DEPOSITS WITH AUTHORITIES</t>
  </si>
  <si>
    <t>UTILITIES</t>
  </si>
  <si>
    <t>HIRE CHARGES OFFICE EQPT</t>
  </si>
  <si>
    <t>OYT DEPOSITS</t>
  </si>
  <si>
    <t>LEAVE TRAVEL CONCESSION</t>
  </si>
  <si>
    <t>CONTRIBUTION TO GRATUITY FUND</t>
  </si>
  <si>
    <t>BONUS STAFF</t>
  </si>
  <si>
    <t>PTG STAT OFFICE SUPPLY</t>
  </si>
  <si>
    <t>NEWSPAPER/PERIODICALS/JOURNALS</t>
  </si>
  <si>
    <t>PRINTROOM/REPRODUCTION CHARGES</t>
  </si>
  <si>
    <t>CONSTRUCTION MATL CONSUMABLE</t>
  </si>
  <si>
    <t>COLUMN</t>
  </si>
  <si>
    <t>C,D</t>
  </si>
  <si>
    <t>F,G</t>
  </si>
  <si>
    <t>RS. IN THOUSANDS</t>
  </si>
  <si>
    <t>I,J</t>
  </si>
  <si>
    <t>L,M</t>
  </si>
  <si>
    <t>O,P</t>
  </si>
  <si>
    <t>R,S</t>
  </si>
  <si>
    <t>U,V</t>
  </si>
  <si>
    <t>X,Y</t>
  </si>
  <si>
    <t>EARLIER YEARS  REVERSED  (EXCESS)/ SHORT</t>
  </si>
  <si>
    <t>RS IN THOUSANDS</t>
  </si>
  <si>
    <t>SUB-CONT TECH SERVICES FOREIGN</t>
  </si>
  <si>
    <t>@GRANDTOTAL(I116..I78)+I116; 2092305.33</t>
  </si>
  <si>
    <t xml:space="preserve">   STORES, SPARES&amp;CHEMICALS IN HAND*</t>
  </si>
  <si>
    <t>WORK IN PROGRESS*</t>
  </si>
  <si>
    <t>SUNDRY DEBTORS(UNSECURED)</t>
  </si>
  <si>
    <t>PAYROLL WITHHOLDING DEPT/OTHER</t>
  </si>
  <si>
    <t xml:space="preserve">RECEIVED IN CASH AND 5,5187,400 EQUITY SHARES OF RS 10 EACH WERE </t>
  </si>
  <si>
    <t>@ROUND(@GRANDTOTAL(F116..F78),0)+F116; 0</t>
  </si>
  <si>
    <t xml:space="preserve">      ADVERTISEMENT FOR TENDERS </t>
  </si>
  <si>
    <t xml:space="preserve">          FOR TRAVELLING   </t>
  </si>
  <si>
    <t>ACCRUAL NET PAYROLL</t>
  </si>
  <si>
    <t>COMPANY CONTRIBUTION TO P.F.</t>
  </si>
  <si>
    <t>FAMILY PENSION FUND EMPLOYER.</t>
  </si>
  <si>
    <t>PAYROLL ACCRUALS</t>
  </si>
  <si>
    <t>PROV. FOR LOSSES-NO CONTRACT JOBS</t>
  </si>
  <si>
    <t>OUT OF POCKET EXPENSES</t>
  </si>
  <si>
    <t>MEDICAL PAYABLE-EMP.</t>
  </si>
  <si>
    <t>DIVIDEND PAYABLE</t>
  </si>
  <si>
    <t>PROVISION FOR LIAB.-EMP.</t>
  </si>
  <si>
    <t>COLLECTIONS TO BE PAID OUT</t>
  </si>
  <si>
    <t>ALLOTTED AS FULLY PAID BONUS SHARES BY WAY OF CAPITALISATION OF</t>
  </si>
  <si>
    <t>GENERAL RESERVE.</t>
  </si>
  <si>
    <t xml:space="preserve">    **  INCLUDES RS. 72.32  LAKHS(PREVIOUS YEAR RS 69.09 LAKHS) DUE FROM M/S EIL ASIA PACIFIC </t>
  </si>
  <si>
    <t xml:space="preserve">          SDN BHD , A WHOLLY OWNED SUBSIDIARY COMPANY FOR SERVICES RENDERED    </t>
  </si>
  <si>
    <t>O.Y.T.DEPOSITS</t>
  </si>
  <si>
    <t>BANKING AND EXCHANGE</t>
  </si>
  <si>
    <t>FOREIGN TRAVEL-EMPLOYEES</t>
  </si>
  <si>
    <t>BUSINESS TRAVEL - DIRECTORS</t>
  </si>
  <si>
    <t>BUSINESS TRAVEL - OTHERS</t>
  </si>
  <si>
    <t>TRAINING TRAVEL INDIA</t>
  </si>
  <si>
    <t xml:space="preserve">          LIMITED ( WHOLLY-OWNED SUBSIDIARY COMPANY)</t>
  </si>
  <si>
    <t>@SUBTOTAL(F113..F109); 0</t>
  </si>
  <si>
    <t>MISC.INCOME OTHER INCOME</t>
  </si>
  <si>
    <t>ACCRUAL MEDICAL</t>
  </si>
  <si>
    <t>BRANCHES</t>
  </si>
  <si>
    <t>@SUBTOTAL(I113..I109); 2304</t>
  </si>
  <si>
    <t>D)      BONDS</t>
  </si>
  <si>
    <t xml:space="preserve">       1) 2,000 IFCI BONDS  XIV SERIES OF FACE VALUE OF RS. 1,00,000 EACH</t>
  </si>
  <si>
    <t>EMP PAYROLL WITHHOLDING PF LOAN</t>
  </si>
  <si>
    <t xml:space="preserve">  2600 BONUS SHARES ARE PENDING TO BE ISSUED ON  1300 EQUITY SHARE ON ACCOUNT OF </t>
  </si>
  <si>
    <t>CALLS IS IN ARREARS.</t>
  </si>
  <si>
    <t xml:space="preserve">     LESS: CAPIALISED BY ISSUE OF BONUS SHARES</t>
  </si>
  <si>
    <t>INVESTMENTS( LONG TERM) (AT COST)</t>
  </si>
  <si>
    <t xml:space="preserve"> I) TRADE INVESTMENTS</t>
  </si>
  <si>
    <t>UPTO THE YEAR ENDED 31-03-1999</t>
  </si>
  <si>
    <t>@SUBTOTAL(F88..F82); 0</t>
  </si>
  <si>
    <t>@SUBTOTAL(I88..I82); 59823.33</t>
  </si>
  <si>
    <t xml:space="preserve">II. OTHER THAN TRADE INVESTMENTS </t>
  </si>
  <si>
    <t xml:space="preserve">      12,61,83,240 UNITS {1,26183,240 UNITS)  REPURCHASE PRICE</t>
  </si>
  <si>
    <t xml:space="preserve">        RS. 14.35 PER UNIT (PREVIOUS YEAR RS. 14.80 PER UNIT)</t>
  </si>
  <si>
    <t>@SUBTOTAL(F98..F98); 0</t>
  </si>
  <si>
    <t>@SUBTOTAL(I98..I98); 1829707</t>
  </si>
  <si>
    <t>B)    UNQUOTED</t>
  </si>
  <si>
    <t xml:space="preserve">      - SHARES</t>
  </si>
  <si>
    <t xml:space="preserve">      1) 10,000 ORDINARY SHARES OF POUND 1 EACH</t>
  </si>
  <si>
    <t xml:space="preserve">           AMEC ENGINEERS INDIA LTD., UK</t>
  </si>
  <si>
    <t>@SUBTOTAL(F104..F104); 0</t>
  </si>
  <si>
    <t>@SUBTOTAL(I104..I104); 471</t>
  </si>
  <si>
    <t>C)     INVESTMENT IN SUBSIDIARIES</t>
  </si>
  <si>
    <t xml:space="preserve">      1) 25,000 ORDINARY SHARES OF RM 1 EACH FULLY</t>
  </si>
  <si>
    <t xml:space="preserve">           EIL ASIA PACIFIC SDN BHD MALAYSIA</t>
  </si>
  <si>
    <t xml:space="preserve">      2) 20,000 EQUITY SHARES @ RS.100 EACH FULLY</t>
  </si>
  <si>
    <t xml:space="preserve">          PAID UP IN CERTIFICATION ENGINEERS INTERNATIONAL</t>
  </si>
  <si>
    <t xml:space="preserve">      CAPITAL GRANT RECEIVED </t>
  </si>
  <si>
    <t xml:space="preserve">      FROM OIL INDUSTRY DEVELOPMENT</t>
  </si>
  <si>
    <t xml:space="preserve">      BOARD FOR R&amp;D CENTRE</t>
  </si>
  <si>
    <t>LESS: PROVISION FOR TAX</t>
  </si>
  <si>
    <t>55-004352</t>
  </si>
  <si>
    <t>Status Code</t>
  </si>
  <si>
    <t>Balance Sheet Date</t>
  </si>
  <si>
    <t>II</t>
  </si>
  <si>
    <t>Public Issue</t>
  </si>
  <si>
    <t>Right Issue</t>
  </si>
  <si>
    <t>NIL</t>
  </si>
  <si>
    <t>Total Expenditure***</t>
  </si>
  <si>
    <t>***   Includes prior period adjustments.</t>
  </si>
  <si>
    <t xml:space="preserve">        YEAR  RS. 340.76 LAKHS)      </t>
  </si>
  <si>
    <t xml:space="preserve">            ON BANK DEPOSITS</t>
  </si>
  <si>
    <t xml:space="preserve">            ON OTHER DEPOSITS</t>
  </si>
  <si>
    <t xml:space="preserve">            ON ADVANCES TO EMPLOYEES</t>
  </si>
  <si>
    <t xml:space="preserve">            ON LOANS</t>
  </si>
  <si>
    <t xml:space="preserve">          2) PETROLEUM INDIA INTERNATIONAL(CONSORTIUM</t>
  </si>
  <si>
    <t xml:space="preserve">              OF PETROLEUM COMPANIES) - SEED MONEY</t>
  </si>
  <si>
    <t xml:space="preserve">              ADD: SHARE OF UNDISTRIBUTED PROFIT </t>
  </si>
  <si>
    <t>SCHEDULE `D`</t>
  </si>
  <si>
    <t>A) QUOTED</t>
  </si>
  <si>
    <t xml:space="preserve">   UNEARNED INCOME BILLED TO CLIENT</t>
  </si>
  <si>
    <t xml:space="preserve">   OTHER LIABILITIES</t>
  </si>
  <si>
    <t xml:space="preserve">   FOR SALARY  ARREARS</t>
  </si>
  <si>
    <t xml:space="preserve">    FOR WARRANTIES, GUARANTIES &amp; PENALTIES</t>
  </si>
  <si>
    <t xml:space="preserve">        RS. 162.25  LAKHS (PREVIOUS YEAR RS 88.95 LAKHS)</t>
  </si>
  <si>
    <t>COM</t>
  </si>
  <si>
    <t>AA,AB</t>
  </si>
  <si>
    <t xml:space="preserve">        LESS(-)/ADD(+): ADJUSTMENT OF WARRANTIES &amp; GUARANTIES</t>
  </si>
  <si>
    <t>misc. income</t>
  </si>
  <si>
    <t xml:space="preserve">@IF(($TRIAL COMB.:AD288+AA364)/1000&gt;0,($TRIAL COMB.:AD288+EAA356)/1000," ");  </t>
  </si>
  <si>
    <t xml:space="preserve">       STAFF GRATUITY/</t>
  </si>
  <si>
    <t xml:space="preserve">       *   (INCLUDES RS. 71.60  LAKHS FOR REPAIRS &amp; MAINTENANCE OF </t>
  </si>
  <si>
    <t xml:space="preserve">             OWN  BUILDING PREVIOUS YEAR RS. 45.19  LAKHS)</t>
  </si>
  <si>
    <t>EQUPT HIRE CHARGES</t>
  </si>
  <si>
    <t xml:space="preserve">                OF THE COMPANY</t>
  </si>
  <si>
    <t xml:space="preserve">                CONSIDERED GOOD</t>
  </si>
  <si>
    <t xml:space="preserve">            MISCELLANEOUS INCOME  *</t>
  </si>
  <si>
    <t>EMP PAYROLL WITHHOLDING OTHER</t>
  </si>
  <si>
    <t>ADVANCES FROM CLIENTS</t>
  </si>
  <si>
    <t xml:space="preserve">      ACCOUNTS (INCLUDES Rs.         LAKHS HELD UNDER </t>
  </si>
  <si>
    <t xml:space="preserve">       LIEN AGAINST BANK GUARANTEE (RS.129.00 LAKHS)  </t>
  </si>
  <si>
    <t xml:space="preserve">   CERTIFICATE OF DEPOSIT WITH NATIONALISED BANK</t>
  </si>
  <si>
    <t xml:space="preserve">    FACE VALUE ' NIL' LAKHS ( RS. 4357 LAKHS)</t>
  </si>
  <si>
    <t>SHORT TERM DEPOSIT PROGRAMME</t>
  </si>
  <si>
    <t xml:space="preserve">      ACCOUNTS @@</t>
  </si>
  <si>
    <t xml:space="preserve">      ACCOUNTS @@@ </t>
  </si>
  <si>
    <t xml:space="preserve">   UNSECURED-CONSIDERED DOUBTFUL @@@@</t>
  </si>
  <si>
    <t xml:space="preserve">  LESS: PROV. FOR TAXATION</t>
  </si>
  <si>
    <t xml:space="preserve">       ADMINISTRATION CHARGES THEREON:</t>
  </si>
  <si>
    <t xml:space="preserve">       STAFF</t>
  </si>
  <si>
    <t xml:space="preserve">       STAFF WELFARE</t>
  </si>
  <si>
    <t xml:space="preserve">       CONTRIBUTION TO GRATUITY FUND</t>
  </si>
  <si>
    <t xml:space="preserve">     *BONUS/EX-GRATIA/INCENTIVE</t>
  </si>
  <si>
    <t xml:space="preserve">          STAFF BONUS/INCENTIVE</t>
  </si>
  <si>
    <t xml:space="preserve">      ADD: SHORT/ (EXCESS) PROVISION</t>
  </si>
  <si>
    <t xml:space="preserve">       MISC. REPAIRS &amp; MAINTENANCE  *</t>
  </si>
  <si>
    <t xml:space="preserve">            SHARE OF PROFIT ON TRADE INVESTMENT</t>
  </si>
  <si>
    <t xml:space="preserve">            DIVIDEND INCOME (GROSS)</t>
  </si>
  <si>
    <t xml:space="preserve">           TAX DEDUCTED AT SOURCE RS. NIL  LAKHS(PREVIOUS</t>
  </si>
  <si>
    <t xml:space="preserve">           YEAR  RS. 415.03  LAKHS)  </t>
  </si>
  <si>
    <t xml:space="preserve">            FUNDS RECD.FOR EXPENDITURE</t>
  </si>
  <si>
    <t xml:space="preserve">                 AGAINST R&amp;D </t>
  </si>
  <si>
    <t xml:space="preserve">            LESS: UTILISATION</t>
  </si>
  <si>
    <t xml:space="preserve">            PROFIT ON SALE OF ASSETS</t>
  </si>
  <si>
    <t xml:space="preserve">            FROM EXCHANGE DIFFERENCE</t>
  </si>
  <si>
    <t>COLLECTIONS TO BE PAID-OUT</t>
  </si>
  <si>
    <t xml:space="preserve">     ADD: TRANSFERRED FROM </t>
  </si>
  <si>
    <t xml:space="preserve">                 PROFIT &amp; LOSS ACCOUNT</t>
  </si>
  <si>
    <t>B. SHARE PREMIUM  ACCOUNT</t>
  </si>
  <si>
    <t>C. CAPITAL RESERVE</t>
  </si>
  <si>
    <t xml:space="preserve">      TRAVEL &amp; CONVEYANCE(othjers)</t>
  </si>
  <si>
    <t>@ EXCLUDES PERQUISITES OF RS. 0.32 LAKHS ON ACCOUNT OF USE OF CAR</t>
  </si>
  <si>
    <t xml:space="preserve">     (PREVIOUS YEAR RS.0.31 LAKHS)</t>
  </si>
  <si>
    <t xml:space="preserve">       LESS: RECOVERED - STAFF</t>
  </si>
  <si>
    <t xml:space="preserve">                                       - DIRECTORS</t>
  </si>
  <si>
    <t xml:space="preserve">       LIGHT ,WATER &amp; POWER</t>
  </si>
  <si>
    <t xml:space="preserve">       INSURANCE</t>
  </si>
  <si>
    <t>CAPITAL GRANT</t>
  </si>
  <si>
    <t>INDIAN BANK - LOCAL CURRENCY CURREN</t>
  </si>
  <si>
    <t>INDIAN BANK - LOCAL CURRENCY FDR AC</t>
  </si>
  <si>
    <t>ICD SHORT TERM DEPOSIT</t>
  </si>
  <si>
    <t>FOREIGN BANK ACCOUNT</t>
  </si>
  <si>
    <t>ACCOUNTS RECEIVABLE - CLIENTS BILLE</t>
  </si>
  <si>
    <t>WCT DEDUCTED BY CLIENT</t>
  </si>
  <si>
    <t>TDS DEDUCTED BY CLIENT</t>
  </si>
  <si>
    <t>WIP - LUMPSUM JOBS</t>
  </si>
  <si>
    <t>WIP - NO CONTRACT JOBS</t>
  </si>
  <si>
    <t>VEHICLE LOAN - EMPLOYEE</t>
  </si>
  <si>
    <t>CLAIMS RECEIVABLE INSU/FREIGHT/OTHE</t>
  </si>
  <si>
    <t>LOAN TO EMPLOYEES RECOVERABLE - UNS</t>
  </si>
  <si>
    <t>LOAN TO EMP REC.UNSECURED-PC LOAN</t>
  </si>
  <si>
    <t>HOUSE BUILDING ADVANCE - SECURED</t>
  </si>
  <si>
    <t>OTHERS UNBILLED - DEBIT BALANCE</t>
  </si>
  <si>
    <t>DEPOPSIT RECEIVABLE UTILITIES</t>
  </si>
  <si>
    <t>RENT ADVANCE HEAD OFFICE LEASE</t>
  </si>
  <si>
    <t>INVESTMENT GOVERNMENT SECURITIES</t>
  </si>
  <si>
    <t>FIXED ASSETS - SURVEY EQUIPMENT</t>
  </si>
  <si>
    <t>FIXED ASSETS - AUTOMOBILE EQUIPMENT</t>
  </si>
  <si>
    <t>FIXED ASSETS - OFFICE EQUIPMENT</t>
  </si>
  <si>
    <t>FIXED ASSETS - FURNITURE &amp; FIXTURE</t>
  </si>
  <si>
    <t>FIXED ASSETS - LAND &amp; BUILDING</t>
  </si>
  <si>
    <t>FIXED ASSETS - AIR CONDITIONING</t>
  </si>
  <si>
    <t>FIXED ASSETS - LIBRARY</t>
  </si>
  <si>
    <t>FIXED ASSETS - SOFTWARE</t>
  </si>
  <si>
    <t>FIXED ASSETS - COMPUTER</t>
  </si>
  <si>
    <t>FIXED ASSETS - UNALLOCABLE CAPITAL</t>
  </si>
  <si>
    <t>EXCISE DUTY - CENVATABLE</t>
  </si>
  <si>
    <t>HVAT REFUND RECEIVABLE</t>
  </si>
  <si>
    <t>DEFERED COSTS</t>
  </si>
  <si>
    <t>FRANKING MACHINE PAYMENT/ADJUSTMENT</t>
  </si>
  <si>
    <t>ACCOUNTS PAYABLE - VENDORS/SERVICES</t>
  </si>
  <si>
    <t>ACCOUNTS PAYABLE - SUB-CONTRACTORS</t>
  </si>
  <si>
    <t>ACCOUNTS PAYABLE - COMPANY NOM.HOSP</t>
  </si>
  <si>
    <t>ACCOUNTS PAYABLE - LSTK VENDORS</t>
  </si>
  <si>
    <t>LIABILITY POST RETIRED MEDICAL</t>
  </si>
  <si>
    <t>ACCOUNTS PAYABLE - UNCLAIMED EMPLOY</t>
  </si>
  <si>
    <t>INCOME TAX - PAYROLL WITHHOLDING</t>
  </si>
  <si>
    <t>EMP PAYROLL WITHHOLDING P.F.</t>
  </si>
  <si>
    <t>EMP PAYROLL WITHHOLDING L.I.C.</t>
  </si>
  <si>
    <t>EMP PAYROLL WITHHOLDING T&amp;C</t>
  </si>
  <si>
    <t>DEPOSIT PAYABLE - RETENTION SUB-CON</t>
  </si>
  <si>
    <t>DEPOSIT PAYABLE - RETENTION VENDOR</t>
  </si>
  <si>
    <t>DEPOSIT PAYABLE - EARNESTMONEY VEND</t>
  </si>
  <si>
    <t>DEPOSIT PAYABLE - SECURITY SUB-CONT</t>
  </si>
  <si>
    <t>DEPOSIT PAYABLE - SECURITY VENDOR</t>
  </si>
  <si>
    <t>ADVANCE INCOME TAX-DEDUCTED BY CLIE</t>
  </si>
  <si>
    <t>COMPANY CONTRIBUTION TO EMPLOYEES P</t>
  </si>
  <si>
    <t>TAX ON DIVIDEND</t>
  </si>
  <si>
    <t>PROVISION FOR DEFFERRED TAX</t>
  </si>
  <si>
    <t>COMPANY CONTRIBUTION TO PENSION SCH</t>
  </si>
  <si>
    <t>PROVISION FOR FRINGE BENEFIT TAX (F</t>
  </si>
  <si>
    <t>ACTUARIAL LEAVE LIABILITY</t>
  </si>
  <si>
    <t>PROVISION FOR CUSTUM DUTY</t>
  </si>
  <si>
    <t>PROVISION FOR BONUS/PLR</t>
  </si>
  <si>
    <t>OUT OF POCKET EXPENSES PAYABLE</t>
  </si>
  <si>
    <t>ACCRUAL - SUPLEMENTARY NET PAYROLL</t>
  </si>
  <si>
    <t>PROVISION FOR G/W AND PENALTIES</t>
  </si>
  <si>
    <t>PROVISION FOR ESTIMATED LIABILITY</t>
  </si>
  <si>
    <t>DEPRECIATION RESERVE - CONSTRUCTION</t>
  </si>
  <si>
    <t>DEPRECIATION RESERVE - AUTOMOBILE E</t>
  </si>
  <si>
    <t>DEPRECIATION RESERVE - OFFICE EQUIP</t>
  </si>
  <si>
    <t>DEPRECIATION RESERVE - FURNITURE &amp;</t>
  </si>
  <si>
    <t>DEPRECIATION RESERVE - LAND &amp; BUILD</t>
  </si>
  <si>
    <t>DEPRECIATION RESERVE - AIR CONDITIO</t>
  </si>
  <si>
    <t>DEPRECIATION RESERVE - LIBRARY</t>
  </si>
  <si>
    <t>DEPRECIATION RESERVE - SOFTWARE</t>
  </si>
  <si>
    <t>DEPRECIATION RESERVE - COMPUTER</t>
  </si>
  <si>
    <t>INCOME TAX RECOVERED - SUB CONTRACT</t>
  </si>
  <si>
    <t>WORKS CONTRACT TAX PAYABLE</t>
  </si>
  <si>
    <t>SERVICE TAX PAYABLE PAYABLE</t>
  </si>
  <si>
    <t>INCOME TAX PAYABLE - FOREIGN</t>
  </si>
  <si>
    <t>WCT ON CONSTRUCTION CONTRACT</t>
  </si>
  <si>
    <t>CLAIM RECIEVABLE-LEAVE ENCASHMENT</t>
  </si>
  <si>
    <t>CLAIM RECIEVABLE -PRMB</t>
  </si>
  <si>
    <t>SHARE PREMIUM A/C</t>
  </si>
  <si>
    <t>UNPAID DIVIDEND- FIRST</t>
  </si>
  <si>
    <t>SALE PROCEEDS OF LAND &amp; BUILDING</t>
  </si>
  <si>
    <t>SALE PROCEEDS OF AIRCONDITIONING</t>
  </si>
  <si>
    <t>SALE PROCEEDS OF COMPUTER</t>
  </si>
  <si>
    <t>JOB REVENUE ON LUMPSUM DOMESTIC CON</t>
  </si>
  <si>
    <t>JOB REVENUE - LSTK JOBS</t>
  </si>
  <si>
    <t>JOB REVENUE PREV.YEARS INCOME REVER</t>
  </si>
  <si>
    <t>INCOME MANMONTH/RATE JOBS</t>
  </si>
  <si>
    <t>INCOME FROM FOREIGN JOBS</t>
  </si>
  <si>
    <t>GAIN ON DISPOSAL OF ASSETS</t>
  </si>
  <si>
    <t>INTERNAL USE RECOVERY TRANSIT CAMP</t>
  </si>
  <si>
    <t>INTERNAL RECOVERY - HOLIDAY HOME</t>
  </si>
  <si>
    <t>CLOSING W.I.P.</t>
  </si>
  <si>
    <t>OTHER INCOME - VENDOR ENLISTMENT</t>
  </si>
  <si>
    <t>MEDICAL - STAFF - RECOVERIES</t>
  </si>
  <si>
    <t>RENTAL CHARGES</t>
  </si>
  <si>
    <t>LIGHT WATER AND POWER CHARGES</t>
  </si>
  <si>
    <t>REPAIR &amp; MAINTENANCE MISCELLANEOUS</t>
  </si>
  <si>
    <t>BANK CHARGES</t>
  </si>
  <si>
    <t>PAYMENT OF COMMISSION TO FOREIGN AG</t>
  </si>
  <si>
    <t>EXPORT PROMOTION EXPENSES</t>
  </si>
  <si>
    <t>EXCHANGE DIFFERENCE</t>
  </si>
  <si>
    <t>PROV. FOR GUARANTEE/WARANTEE</t>
  </si>
  <si>
    <t>ADVERTISEMENTS - RECRUITMENT</t>
  </si>
  <si>
    <t>COURRIER CHARGES</t>
  </si>
  <si>
    <t>PROVIDENT FUND - DIRECTORS</t>
  </si>
  <si>
    <t>PROVIDENT FUND - STAFF</t>
  </si>
  <si>
    <t>RESIDENTIAL ACCOMMODATION - DIRECTO</t>
  </si>
  <si>
    <t>RESIDENTIAL ACCOMMODATION - STAFF</t>
  </si>
  <si>
    <t>RECOVERY - LEASE ACCOMMODATION - ST</t>
  </si>
  <si>
    <t>MED - DIR - RECOVERIES CHS</t>
  </si>
  <si>
    <t>MEDICAL RECOVERIES - STAFF</t>
  </si>
  <si>
    <t>GRATUITY STAFF-RECEIVED</t>
  </si>
  <si>
    <t>NEWSPAPER/PERIODICAL/JOURNAL</t>
  </si>
  <si>
    <t>COMMUNICATION - POSTAGE</t>
  </si>
  <si>
    <t>PROVISION FOR GUARANTEE/WARANTEE</t>
  </si>
  <si>
    <t>LEAVE ENCASHMENT - EMPLOYEES</t>
  </si>
  <si>
    <t>DEFERRED COST WRITTEN OFF</t>
  </si>
  <si>
    <t>MISCELLANEOUS DEPOSITS</t>
  </si>
  <si>
    <t>EMP PAYROLL WITHHOLDING C.T.D.</t>
  </si>
  <si>
    <t>LOAN FUND</t>
  </si>
  <si>
    <t>SALE PROCEEDS OF OFFICE EQUIPMENT</t>
  </si>
  <si>
    <t>SALE PROCEEDS OF FURN &amp; FIXTURES</t>
  </si>
  <si>
    <t>SALE PROCEEDS OF LIBRARY</t>
  </si>
  <si>
    <t>HADRDSHIP/SEA ALLOWANCE</t>
  </si>
  <si>
    <t>REPAIR &amp; MAINTENANCE OWN BUILDINGS</t>
  </si>
  <si>
    <t>SITTING FEES TO  DIRECTOR'S</t>
  </si>
  <si>
    <t>ASSETS WRITTEN-OFF</t>
  </si>
  <si>
    <t>***** Post Split &amp; Bonus</t>
  </si>
  <si>
    <t>31-03-2011</t>
  </si>
  <si>
    <r>
      <t>Capital Raised during the Year (</t>
    </r>
    <r>
      <rPr>
        <sz val="12"/>
        <rFont val="Rupee Foradian"/>
        <family val="2"/>
      </rPr>
      <t xml:space="preserve">` </t>
    </r>
    <r>
      <rPr>
        <sz val="12"/>
        <rFont val="Arial"/>
        <family val="2"/>
      </rPr>
      <t xml:space="preserve">in Thousands)  </t>
    </r>
  </si>
  <si>
    <r>
      <t>Position of Mobilisation and Deployment of Funds (</t>
    </r>
    <r>
      <rPr>
        <sz val="12"/>
        <rFont val="Rupee Foradian"/>
        <family val="2"/>
      </rPr>
      <t xml:space="preserve">` </t>
    </r>
    <r>
      <rPr>
        <sz val="12"/>
        <rFont val="Arial"/>
        <family val="2"/>
      </rPr>
      <t>in Thousands)</t>
    </r>
  </si>
  <si>
    <r>
      <t xml:space="preserve">Performance of Company (Amount in </t>
    </r>
    <r>
      <rPr>
        <sz val="12"/>
        <rFont val="Rupee Foradian"/>
        <family val="2"/>
      </rPr>
      <t>`</t>
    </r>
    <r>
      <rPr>
        <sz val="12"/>
        <rFont val="Arial"/>
        <family val="2"/>
      </rPr>
      <t xml:space="preserve"> Thousands)</t>
    </r>
  </si>
  <si>
    <r>
      <t xml:space="preserve">Earning Per Share in </t>
    </r>
    <r>
      <rPr>
        <sz val="12"/>
        <rFont val="Rupee Foradian"/>
        <family val="2"/>
      </rPr>
      <t>`</t>
    </r>
    <r>
      <rPr>
        <sz val="12"/>
        <rFont val="Arial"/>
        <family val="2"/>
      </rPr>
      <t xml:space="preserve">  *****</t>
    </r>
  </si>
  <si>
    <t>Total</t>
  </si>
  <si>
    <r>
      <t xml:space="preserve">****   After adjusting Deferred tax Assets </t>
    </r>
    <r>
      <rPr>
        <sz val="8"/>
        <rFont val="Rupee Foradian"/>
        <family val="2"/>
      </rPr>
      <t xml:space="preserve">` </t>
    </r>
    <r>
      <rPr>
        <sz val="8"/>
        <rFont val="Arial"/>
        <family val="2"/>
      </rPr>
      <t xml:space="preserve">341163 thousands and excess provision of tax for  earlier years  </t>
    </r>
    <r>
      <rPr>
        <sz val="8"/>
        <rFont val="Rupee Foradian"/>
        <family val="2"/>
      </rPr>
      <t xml:space="preserve">` </t>
    </r>
    <r>
      <rPr>
        <sz val="8"/>
        <rFont val="Arial"/>
        <family val="2"/>
      </rPr>
      <t>33448 thousands.</t>
    </r>
  </si>
  <si>
    <t>Reserves and Surplus</t>
  </si>
  <si>
    <t>Trade Receivables</t>
  </si>
  <si>
    <t>2014-15</t>
  </si>
  <si>
    <t>2015-16</t>
  </si>
  <si>
    <t>A/c Head</t>
  </si>
  <si>
    <t>Asset S.no</t>
  </si>
  <si>
    <t>VENDOR NAME</t>
  </si>
  <si>
    <t>VENDOR CODE</t>
  </si>
  <si>
    <t>OLD AMOUNT</t>
  </si>
  <si>
    <t>Deletion Amt</t>
  </si>
  <si>
    <t>NEW AMOUNT</t>
  </si>
  <si>
    <t>Acquisition Date</t>
  </si>
  <si>
    <t>Days</t>
  </si>
  <si>
    <t>Rate</t>
  </si>
  <si>
    <t>Depn Writeback</t>
  </si>
  <si>
    <t>Disposal Cl. WDV</t>
  </si>
  <si>
    <t>Open Depn</t>
  </si>
  <si>
    <t>Curr. Depn</t>
  </si>
  <si>
    <t>Cl. Depn</t>
  </si>
  <si>
    <t>Cl. WDV</t>
  </si>
  <si>
    <t>Check</t>
  </si>
  <si>
    <t>diff.</t>
  </si>
  <si>
    <t>AGC</t>
  </si>
  <si>
    <t>19.06.2014</t>
  </si>
  <si>
    <t>31.03.2015</t>
  </si>
  <si>
    <t>WIPRO</t>
  </si>
  <si>
    <t>01.01.2015</t>
  </si>
  <si>
    <t>SHARMA KALYPSO</t>
  </si>
  <si>
    <t>OMEGA</t>
  </si>
  <si>
    <t>19.01.2015</t>
  </si>
  <si>
    <t>ETA</t>
  </si>
  <si>
    <t>FOURTH PARTNER</t>
  </si>
  <si>
    <t>GET WATER</t>
  </si>
  <si>
    <t>31.12.2014</t>
  </si>
  <si>
    <t>Chennai</t>
  </si>
  <si>
    <t>Assets</t>
  </si>
  <si>
    <t>Deposits</t>
  </si>
  <si>
    <t xml:space="preserve">Gain </t>
  </si>
  <si>
    <t>Loss</t>
  </si>
  <si>
    <t>London</t>
  </si>
  <si>
    <t>Venezuela</t>
  </si>
  <si>
    <t>China Rent</t>
  </si>
  <si>
    <t>Itlay Rent</t>
  </si>
  <si>
    <t>London Rent</t>
  </si>
  <si>
    <t>LSTK</t>
  </si>
  <si>
    <t>Agency Commission HO</t>
  </si>
  <si>
    <t>Abu dhabi</t>
  </si>
  <si>
    <t>Abu Dhabi</t>
  </si>
  <si>
    <t>Loans and advances</t>
  </si>
  <si>
    <t>Deposit Payable</t>
  </si>
  <si>
    <t>Trade Payable</t>
  </si>
  <si>
    <t>Cash and Bank Equivalent</t>
  </si>
  <si>
    <t>Grand Total</t>
  </si>
  <si>
    <t>CSR</t>
  </si>
  <si>
    <t>Engineers India Limited</t>
  </si>
  <si>
    <t>`</t>
  </si>
  <si>
    <t>Property, plant and equipment</t>
  </si>
  <si>
    <t>Investment property</t>
  </si>
  <si>
    <t>Share application money pending allotment</t>
  </si>
  <si>
    <t>Chartered Accountants</t>
  </si>
  <si>
    <t>Provision for corporate social responsibility</t>
  </si>
  <si>
    <t>Depreciation and amortisation expense</t>
  </si>
  <si>
    <t>Other Comprehensive Income</t>
  </si>
  <si>
    <t>Interest income</t>
  </si>
  <si>
    <t>Deposits written off</t>
  </si>
  <si>
    <t>a.</t>
  </si>
  <si>
    <t>Equity Share Capital</t>
  </si>
  <si>
    <t>Addition in equity share capital during the year</t>
  </si>
  <si>
    <t>Redemption of equity share capital during the year</t>
  </si>
  <si>
    <t>b.</t>
  </si>
  <si>
    <t>Other Equity</t>
  </si>
  <si>
    <t>Not be reclassified to P&amp;L</t>
  </si>
  <si>
    <t>Equity component of compound financial instruments</t>
  </si>
  <si>
    <t>Capital Reserve</t>
  </si>
  <si>
    <t>Securities Premium Reserve</t>
  </si>
  <si>
    <t>Capital redemption reserve</t>
  </si>
  <si>
    <t>Debenture redemption reserve</t>
  </si>
  <si>
    <t>General reserve</t>
  </si>
  <si>
    <t>Retained Earnings</t>
  </si>
  <si>
    <t>Effective portion of Cash Flow Hedges</t>
  </si>
  <si>
    <t>Exchange differences on translating the financial statements of a foreign operation</t>
  </si>
  <si>
    <t>Liability component (fair value through OCI)</t>
  </si>
  <si>
    <t>Revaluation Surplus</t>
  </si>
  <si>
    <t>Equity Instruments through Other Comprehensive Income</t>
  </si>
  <si>
    <t>Remeasurement of defined benefit plans</t>
  </si>
  <si>
    <t>Other items of Other Comprehensive Income (specify nature)</t>
  </si>
  <si>
    <t>Money received against share warrants</t>
  </si>
  <si>
    <t>Profit for the period</t>
  </si>
  <si>
    <t>Income tax to items of other comprehensive income</t>
  </si>
  <si>
    <t>Dividends</t>
  </si>
  <si>
    <t>Transfer to other reserves</t>
  </si>
  <si>
    <t>Transfer from retained earnings</t>
  </si>
  <si>
    <t>Deferred Employee Compensation expense</t>
  </si>
  <si>
    <t>Deferred Employee Compensation asset</t>
  </si>
  <si>
    <t>Transfer to retained earnings on vesting of options</t>
  </si>
  <si>
    <t>Any other change (to be specified)</t>
  </si>
  <si>
    <t>Changes in accounting policy/prior period errors</t>
  </si>
  <si>
    <t>Restated balance at the beginning of the reporting period</t>
  </si>
  <si>
    <t>Remarks</t>
  </si>
  <si>
    <t>Transition adjustment - other equity</t>
  </si>
  <si>
    <t>Indian GAAP - Reserves and Surplus</t>
  </si>
  <si>
    <t>Income</t>
  </si>
  <si>
    <t>DTL</t>
  </si>
  <si>
    <t>Fair value impact for mutual fund</t>
  </si>
  <si>
    <t>Security deposit unwinding impact (liability)</t>
  </si>
  <si>
    <t>Provision for debtors</t>
  </si>
  <si>
    <t>Expense</t>
  </si>
  <si>
    <t>DTA</t>
  </si>
  <si>
    <t>Security deposit unwinding impact (asset)</t>
  </si>
  <si>
    <t>Lease hold land adjustments</t>
  </si>
  <si>
    <t>Embedded derivative</t>
  </si>
  <si>
    <t>Profit share of AOP</t>
  </si>
  <si>
    <t>Total impact</t>
  </si>
  <si>
    <t>Dividend adjustment</t>
  </si>
  <si>
    <t>Net</t>
  </si>
  <si>
    <t>Rental income</t>
  </si>
  <si>
    <t>Amortisation of leasehold land</t>
  </si>
  <si>
    <t>Bad debts written off</t>
  </si>
  <si>
    <t>PL - Income</t>
  </si>
  <si>
    <t>Change in revenue</t>
  </si>
  <si>
    <t>Profit share of AOP - taken last year</t>
  </si>
  <si>
    <t>Exchange loss on Abu Dhabi branch</t>
  </si>
  <si>
    <t>Mutual fund fair value impact taken in previous year. The mutual funds are sold during the year and profit booked in Indian GAAP reversed.</t>
  </si>
  <si>
    <t>Security deposit unwinding impact (liability - net)</t>
  </si>
  <si>
    <t>Security deposit unwinding impact (asset - net)</t>
  </si>
  <si>
    <t>Finance charge on minimum lease payments</t>
  </si>
  <si>
    <t>There is no impact as finance charge and lease expense booked in Indian GAAP is almost same, very minimal difference.</t>
  </si>
  <si>
    <t>Provision for expected credit loss</t>
  </si>
  <si>
    <t>Reversal of mutual fund income as actualised</t>
  </si>
  <si>
    <t>Delhi and Chennai premises are amortised over remaining lease periods.</t>
  </si>
  <si>
    <t>Net impact of discounting of employee advances</t>
  </si>
  <si>
    <t>Reclassification of acturial gain to OCI</t>
  </si>
  <si>
    <t>Embedded derivative reversal</t>
  </si>
  <si>
    <t>Additional revenue on account of forward rates</t>
  </si>
  <si>
    <t>Profit share of AOP - current year</t>
  </si>
  <si>
    <t>31 March 2017</t>
  </si>
  <si>
    <t>31 March 2016</t>
  </si>
  <si>
    <t>1 April 2015</t>
  </si>
  <si>
    <t>Building</t>
  </si>
  <si>
    <t>Plant and machinery</t>
  </si>
  <si>
    <t>Furniture and fixtures</t>
  </si>
  <si>
    <t>Gross carrying amount</t>
  </si>
  <si>
    <t>At 1 April 2015</t>
  </si>
  <si>
    <t>Additions</t>
  </si>
  <si>
    <t>Disposals/assets written off</t>
  </si>
  <si>
    <t>Balance as at 31 March 2016</t>
  </si>
  <si>
    <t>Balance as at 31 March 2017</t>
  </si>
  <si>
    <t>Accumulated depreciation</t>
  </si>
  <si>
    <t>Charge for the year</t>
  </si>
  <si>
    <t xml:space="preserve">Adjustments for disposals </t>
  </si>
  <si>
    <t>Adjustments for disposals</t>
  </si>
  <si>
    <t>Net book value (deemed cost) as at 1 April 2015</t>
  </si>
  <si>
    <t>Net book value as at 31 March 2016</t>
  </si>
  <si>
    <t>Net book value as at 31 March 2017</t>
  </si>
  <si>
    <t>(i)</t>
  </si>
  <si>
    <t>Contractual obligations</t>
  </si>
  <si>
    <t>(ii)</t>
  </si>
  <si>
    <t>(iii)</t>
  </si>
  <si>
    <t>Accumulated amortisation</t>
  </si>
  <si>
    <t>Amortisation charge for the year</t>
  </si>
  <si>
    <t>(iv)</t>
  </si>
  <si>
    <t>Summary of significant accounting policies and other explanatory information for the year ended March 31, 2016</t>
  </si>
  <si>
    <t>Balance as at April 01, 2014</t>
  </si>
  <si>
    <t>Balance as at March 31, 2015</t>
  </si>
  <si>
    <t>Balance as at March 31, 2016</t>
  </si>
  <si>
    <t>Particulars</t>
  </si>
  <si>
    <t>For and on behalf of Engineers India Limited</t>
  </si>
  <si>
    <t>Profit from leasing of investment properties</t>
  </si>
  <si>
    <t>Leasing arrangements</t>
  </si>
  <si>
    <t>Prepaid cost on financial Instruments</t>
  </si>
  <si>
    <t>Notes to the financial statements for the year ended 31 March 2017</t>
  </si>
  <si>
    <r>
      <t xml:space="preserve">Place : </t>
    </r>
    <r>
      <rPr>
        <sz val="11"/>
        <rFont val="Garamond"/>
        <family val="1"/>
      </rPr>
      <t>New Delhi</t>
    </r>
  </si>
  <si>
    <t>Profit before tax</t>
  </si>
  <si>
    <r>
      <t>(</t>
    </r>
    <r>
      <rPr>
        <b/>
        <sz val="11"/>
        <rFont val="Rupee Foradian"/>
        <family val="2"/>
      </rPr>
      <t>`</t>
    </r>
    <r>
      <rPr>
        <b/>
        <sz val="11"/>
        <rFont val="Garamond"/>
        <family val="1"/>
      </rPr>
      <t xml:space="preserve"> in lakhs)</t>
    </r>
  </si>
  <si>
    <t>Exchange difference on translation of foreign operation</t>
  </si>
  <si>
    <t>Description</t>
  </si>
  <si>
    <t>(This space has been intentionally left blank)</t>
  </si>
  <si>
    <t>Freehold 
land</t>
  </si>
  <si>
    <t>Computer hardware</t>
  </si>
  <si>
    <t>Motor 
vehicles</t>
  </si>
  <si>
    <t>Library 
books</t>
  </si>
  <si>
    <t>Direct operating expenses that did not generate rental income</t>
  </si>
  <si>
    <t>Direct operating expenses generating rental income</t>
  </si>
  <si>
    <t>Computer software</t>
  </si>
  <si>
    <t>Amounts recognised in statement of profit and loss for investment properties</t>
  </si>
  <si>
    <t>Fixed assets written off</t>
  </si>
  <si>
    <t>Abu Dhabi Adjustment</t>
  </si>
  <si>
    <t>Investment Property Adjustment -current year Dep. till it is classified as Investment Property</t>
  </si>
  <si>
    <t>Note-18</t>
  </si>
  <si>
    <t>Location</t>
  </si>
  <si>
    <t>Head Office</t>
  </si>
  <si>
    <t>Mumbai (New Office)</t>
  </si>
  <si>
    <t>R&amp;D Gurgaon</t>
  </si>
  <si>
    <t>Details related to contractual commitments</t>
  </si>
  <si>
    <r>
      <t>Fair value (</t>
    </r>
    <r>
      <rPr>
        <b/>
        <sz val="11"/>
        <color theme="1"/>
        <rFont val="Rupee Foradian"/>
        <family val="2"/>
      </rPr>
      <t>`</t>
    </r>
    <r>
      <rPr>
        <b/>
        <sz val="11"/>
        <color theme="1"/>
        <rFont val="Garamond"/>
        <family val="1"/>
      </rPr>
      <t xml:space="preserve"> in lakhs)</t>
    </r>
  </si>
  <si>
    <t>Residential flats</t>
  </si>
  <si>
    <t>Land and building</t>
  </si>
  <si>
    <t>Office premises</t>
  </si>
  <si>
    <t>Capital gain on redemption of investments in mutual funds</t>
  </si>
  <si>
    <t xml:space="preserve">The fair value of investment property has been determined by external, independent property valuers, having appropriate recognised professional qualification and recent experience in the location and category of the property being valued. The Company obtains independent valuations for its investment properties annually and fair value measurement has been categorised as Level 3. The best evidence of fair value is current prices in an active market for similar properties. </t>
  </si>
  <si>
    <t>Fair value hierarchy and valuation technique</t>
  </si>
  <si>
    <t>Partner</t>
  </si>
  <si>
    <t>FRN No. 003917N</t>
  </si>
  <si>
    <t>Leasehold 
land*</t>
  </si>
  <si>
    <t>Certain investment properties are leased to tenants under long-term operating leases with rentals payable monthly.</t>
  </si>
  <si>
    <t>Fair value of investment property</t>
  </si>
  <si>
    <t>AOP Net block</t>
  </si>
  <si>
    <t>Transfer to investment property</t>
  </si>
  <si>
    <t>Transfer from property, plant and equipment</t>
  </si>
  <si>
    <t>Furniture, fixtures and office/construction equipments</t>
  </si>
  <si>
    <t>Amortization of deferred income</t>
  </si>
  <si>
    <t>Other intagible assets</t>
  </si>
  <si>
    <t>Capital work-in-progress**</t>
  </si>
  <si>
    <t>*Refer note 39A for details</t>
  </si>
  <si>
    <t>Refer to note 40B(a) for disclosure of contractual commitments for the acquisition of property, plant and equipment.</t>
  </si>
  <si>
    <r>
      <t xml:space="preserve">Refer to </t>
    </r>
    <r>
      <rPr>
        <sz val="11"/>
        <rFont val="Garamond"/>
        <family val="1"/>
      </rPr>
      <t>note 39B(b)</t>
    </r>
    <r>
      <rPr>
        <sz val="11"/>
        <color rgb="FF000000"/>
        <rFont val="Garamond"/>
        <family val="1"/>
      </rPr>
      <t xml:space="preserve"> for disclosure of contractual commitments for the acquisition of investment property.</t>
    </r>
  </si>
  <si>
    <t>C-0</t>
  </si>
  <si>
    <t>C-4</t>
  </si>
  <si>
    <t>C-3</t>
  </si>
  <si>
    <t>C-2</t>
  </si>
  <si>
    <t>C-5</t>
  </si>
  <si>
    <t>F-1</t>
  </si>
  <si>
    <r>
      <t xml:space="preserve">Above excludes fixed assets having written down value of </t>
    </r>
    <r>
      <rPr>
        <sz val="11"/>
        <rFont val="Rupee Foradian"/>
        <family val="2"/>
      </rPr>
      <t>`</t>
    </r>
    <r>
      <rPr>
        <sz val="11"/>
        <rFont val="Garamond"/>
        <family val="1"/>
      </rPr>
      <t xml:space="preserve"> 0.44 lakhs (previous year 31 March 2016: </t>
    </r>
    <r>
      <rPr>
        <sz val="11"/>
        <rFont val="Rupee Foradian"/>
        <family val="2"/>
      </rPr>
      <t>`</t>
    </r>
    <r>
      <rPr>
        <sz val="11"/>
        <rFont val="Garamond"/>
        <family val="1"/>
      </rPr>
      <t xml:space="preserve"> 13.33 lakhs and previous year 1 April 2015: </t>
    </r>
    <r>
      <rPr>
        <sz val="11"/>
        <rFont val="Rupee Foradian"/>
        <family val="2"/>
      </rPr>
      <t>`</t>
    </r>
    <r>
      <rPr>
        <sz val="11"/>
        <rFont val="Garamond"/>
        <family val="1"/>
      </rPr>
      <t xml:space="preserve"> 12.00 lakhs) shown as assets held for disposal under note 'Other Current Assets'.</t>
    </r>
  </si>
  <si>
    <r>
      <t xml:space="preserve">Capital work in Progress includes </t>
    </r>
    <r>
      <rPr>
        <sz val="11"/>
        <color rgb="FF000000"/>
        <rFont val="Rupee Foradian"/>
        <family val="2"/>
      </rPr>
      <t xml:space="preserve"> `</t>
    </r>
    <r>
      <rPr>
        <sz val="11"/>
        <color rgb="FF000000"/>
        <rFont val="Garamond"/>
        <family val="1"/>
      </rPr>
      <t xml:space="preserve"> 3,601.77 Lakhs (previous years: 31 March 2016: ₹ 735.69 Lakhs and 1 April 2015: ₹ 5.11) relating to on-going Oil and Gas Exploration Activities</t>
    </r>
  </si>
  <si>
    <t>*Refer note 39A and 39B for details</t>
  </si>
  <si>
    <t>Restirction on title of property, plant and equipment, refer note 42(ii and iii).</t>
  </si>
  <si>
    <t>Disposals/assets written off/Adjustment</t>
  </si>
  <si>
    <t>Deemed cost value of property plant and equipment</t>
  </si>
  <si>
    <t>Dry well written off</t>
  </si>
  <si>
    <t>(Reversal of impairment)/impairment in value of investments</t>
  </si>
  <si>
    <t>Allowance for expected credit losses - trade receivables and advances (net)</t>
  </si>
  <si>
    <t>31 March 2018</t>
  </si>
  <si>
    <t>Membership No. 082899</t>
  </si>
  <si>
    <t>For Arun K Agarwal and Associates</t>
  </si>
  <si>
    <t>31 March 2019</t>
  </si>
  <si>
    <t>Loss in Investment in Joint Venture</t>
  </si>
  <si>
    <t>Suvendu Kumar Padhi</t>
  </si>
  <si>
    <t>PAN : AHYPP2198P</t>
  </si>
  <si>
    <t>Sunil Bhatia</t>
  </si>
  <si>
    <t>DIN : 08259936</t>
  </si>
  <si>
    <t>Director[Finance]
 &amp; CFO</t>
  </si>
  <si>
    <t>Arun Kumar Agarwal</t>
  </si>
  <si>
    <t>Cash Flow Statement for the year ended 31 March 2019</t>
  </si>
  <si>
    <t>CASH FLOW FROM OPERATING ACTIVITIES</t>
  </si>
  <si>
    <t>Adjustments for:</t>
  </si>
  <si>
    <t>Provision Employees' post retirement/long-term benefits</t>
  </si>
  <si>
    <t>(Reversal of provision)/provision for contractual obligations (net)</t>
  </si>
  <si>
    <t>(Reversal of provision)/provision for expected losses (net)</t>
  </si>
  <si>
    <t>Interest expense</t>
  </si>
  <si>
    <t>(Profit)/loss on sale of fixed assets</t>
  </si>
  <si>
    <t>Loss/(gain) on modification of employee advances</t>
  </si>
  <si>
    <t>Dividend income</t>
  </si>
  <si>
    <t>Operating profit before changes in Assets &amp; Liabilities</t>
  </si>
  <si>
    <t>Movement in Assets and Liabilities</t>
  </si>
  <si>
    <t>(Increase)/decrease in Trade and Other Receivables</t>
  </si>
  <si>
    <t>(Increase)/decrease in Inventories</t>
  </si>
  <si>
    <t>Increase/(decrease) in Trade and Other Payables</t>
  </si>
  <si>
    <t>Cash flow from operations</t>
  </si>
  <si>
    <t>Income tax paid (net)</t>
  </si>
  <si>
    <t>Net cash flow from operating activities (A)</t>
  </si>
  <si>
    <t>CASH FLOWS FROM INVESTING ACTIVITIES</t>
  </si>
  <si>
    <t>Purchase of property, plant and equipment, investment property, intangibles assets and intangible assets</t>
  </si>
  <si>
    <t xml:space="preserve">under development (including capital work-in-progress) </t>
  </si>
  <si>
    <t>Sale of fixed assets</t>
  </si>
  <si>
    <t>Interest received</t>
  </si>
  <si>
    <t>Dividend received</t>
  </si>
  <si>
    <t>Redemption of investment in fixed maturity plans of  mutual funds</t>
  </si>
  <si>
    <t>Net - NC</t>
  </si>
  <si>
    <t>Investment in liquid plans of mutual funds (net)</t>
  </si>
  <si>
    <t>Fixed deposit placed with banks having original maturity of more than three months</t>
  </si>
  <si>
    <t>Fixed deposit with banks matured having original maturity of more than three months</t>
  </si>
  <si>
    <t>Movement in other bank balances (net)</t>
  </si>
  <si>
    <t>Amount received from joint operationn entity</t>
  </si>
  <si>
    <t>Investment in joint ventures</t>
  </si>
  <si>
    <t>Net cash flows from investing activities (B)</t>
  </si>
  <si>
    <t>CASH FLOWS FROM FINANCING ACTIVITIES</t>
  </si>
  <si>
    <t>Dividend paid (including tax)</t>
  </si>
  <si>
    <t>Buy Back of Shares (including transaction cost)</t>
  </si>
  <si>
    <t xml:space="preserve">Net cash used in financing activities (C) </t>
  </si>
  <si>
    <t>Increase/(decrease) in cash and cash equivalents (A+B+C)</t>
  </si>
  <si>
    <t>Cash and cash equivalents at the begining of the year (refer note 15)</t>
  </si>
  <si>
    <t>Cash and cash equivalents at the end of the year (refer note 15)</t>
  </si>
  <si>
    <t>This is the cash flow statement referred to in our report of even date.</t>
  </si>
  <si>
    <t xml:space="preserve">    R P Batra</t>
  </si>
  <si>
    <t xml:space="preserve">     J C Nakra</t>
  </si>
  <si>
    <t xml:space="preserve">    C.G.M. [F&amp;A]</t>
  </si>
  <si>
    <t xml:space="preserve">     Chairman &amp; Managing 
     Director &amp; CEO</t>
  </si>
  <si>
    <t xml:space="preserve">    PAN : AHPPB4262M</t>
  </si>
  <si>
    <t xml:space="preserve">     DIN : 07676468</t>
  </si>
  <si>
    <r>
      <t xml:space="preserve">Date : </t>
    </r>
    <r>
      <rPr>
        <sz val="11"/>
        <rFont val="Garamond"/>
        <family val="1"/>
      </rPr>
      <t>17</t>
    </r>
    <r>
      <rPr>
        <b/>
        <sz val="11"/>
        <rFont val="Garamond"/>
        <family val="1"/>
      </rPr>
      <t xml:space="preserve"> </t>
    </r>
    <r>
      <rPr>
        <sz val="11"/>
        <rFont val="Garamond"/>
        <family val="1"/>
      </rPr>
      <t>May 2019</t>
    </r>
  </si>
</sst>
</file>

<file path=xl/styles.xml><?xml version="1.0" encoding="utf-8"?>
<styleSheet xmlns="http://schemas.openxmlformats.org/spreadsheetml/2006/main">
  <numFmts count="169">
    <numFmt numFmtId="41" formatCode="_ * #,##0_ ;_ * \-#,##0_ ;_ * &quot;-&quot;_ ;_ @_ "/>
    <numFmt numFmtId="43" formatCode="_ * #,##0.00_ ;_ * \-#,##0.00_ ;_ * &quot;-&quot;??_ ;_ @_ "/>
    <numFmt numFmtId="164" formatCode="&quot;£&quot;#,##0.00;\-&quot;£&quot;#,##0.00"/>
    <numFmt numFmtId="165" formatCode="_-* #,##0_-;\-* #,##0_-;_-* &quot;-&quot;_-;_-@_-"/>
    <numFmt numFmtId="166" formatCode="_-* #,##0.00_-;\-* #,##0.00_-;_-* &quot;-&quot;??_-;_-@_-"/>
    <numFmt numFmtId="167" formatCode="&quot;$&quot;#,##0_);\(&quot;$&quot;#,##0\)"/>
    <numFmt numFmtId="168" formatCode="&quot;$&quot;#,##0.00_);\(&quot;$&quot;#,##0.00\)"/>
    <numFmt numFmtId="169" formatCode="&quot;$&quot;#,##0.00_);[Red]\(&quot;$&quot;#,##0.00\)"/>
    <numFmt numFmtId="170" formatCode="_(&quot;$&quot;* #,##0_);_(&quot;$&quot;* \(#,##0\);_(&quot;$&quot;* &quot;-&quot;_);_(@_)"/>
    <numFmt numFmtId="171" formatCode="_(* #,##0_);_(* \(#,##0\);_(* &quot;-&quot;_);_(@_)"/>
    <numFmt numFmtId="172" formatCode="_(&quot;$&quot;* #,##0.00_);_(&quot;$&quot;* \(#,##0.00\);_(&quot;$&quot;* &quot;-&quot;??_);_(@_)"/>
    <numFmt numFmtId="173" formatCode="_(* #,##0.00_);_(* \(#,##0.00\);_(* &quot;-&quot;??_);_(@_)"/>
    <numFmt numFmtId="174" formatCode="0.000"/>
    <numFmt numFmtId="176" formatCode="0.00000"/>
    <numFmt numFmtId="178" formatCode="_-* #,##0_-;\-* #,##0_-;_-* &quot;-&quot;??_-;_-@_-"/>
    <numFmt numFmtId="179" formatCode="_(* #,##0_);_(* \(#,##0\);_(* &quot;-&quot;??_);_(@_)"/>
    <numFmt numFmtId="180" formatCode="_(* #,##0_);_(* \(#,##0\);_(* &quot; - &quot;_);_(@_)"/>
    <numFmt numFmtId="181" formatCode="0.00_);\(0.00\)"/>
    <numFmt numFmtId="182" formatCode="#,##0.0_);\(#,##0.0\)"/>
    <numFmt numFmtId="183" formatCode="#,##0.000000000000000000_);\(#,##0.000000000000000000\)"/>
    <numFmt numFmtId="184" formatCode="mmmm\-yy"/>
    <numFmt numFmtId="185" formatCode="mmmm\ d\,\ yyyy"/>
    <numFmt numFmtId="186" formatCode="#,##0.000000"/>
    <numFmt numFmtId="187" formatCode="&quot;US$&quot;\ #,##0_);\(&quot;US$&quot;\ #,##0\)"/>
    <numFmt numFmtId="188" formatCode="_-* #,##0.00\ _F_-;\-* #,##0.00\ _F_-;_-* &quot;-&quot;??\ _F_-;_-@_-"/>
    <numFmt numFmtId="189" formatCode="_(&quot;Rs&quot;* #,##0.00_);_(&quot;Rs&quot;* \(#,##0.00\);_(&quot;Rs&quot;* &quot;-&quot;??_);_(@_)"/>
    <numFmt numFmtId="190" formatCode="&quot;Rs.&quot;#,##0_);\(&quot;Rs.&quot;#,##0\)"/>
    <numFmt numFmtId="191" formatCode="0%;\(0%\)"/>
    <numFmt numFmtId="192" formatCode="0.0%"/>
    <numFmt numFmtId="193" formatCode="_(* #,##0.0_);_(* \(#,##0.0\);_(* &quot;-&quot;??_);_(@_)"/>
    <numFmt numFmtId="194" formatCode="_-* #,##0_-;&quot;\&quot;&quot;\&quot;\-* #,##0_-;_-* &quot;-&quot;_-;_-@_-"/>
    <numFmt numFmtId="195" formatCode="_-* #,##0.00_-;&quot;\&quot;&quot;\&quot;\-* #,##0.00_-;_-* &quot;-&quot;??_-;_-@_-"/>
    <numFmt numFmtId="196" formatCode="_-&quot;\&quot;* #,##0.00_-;&quot;\&quot;&quot;\&quot;\-&quot;\&quot;* #,##0.00_-;_-&quot;\&quot;* &quot;-&quot;??_-;_-@_-"/>
    <numFmt numFmtId="197" formatCode="&quot;\&quot;#,##0;&quot;\&quot;&quot;\&quot;&quot;\&quot;\-&quot;\&quot;#,##0"/>
    <numFmt numFmtId="198" formatCode="_(* #,##0_);_(* \(#,##0\);_(* &quot;&quot;_);_(@_)"/>
    <numFmt numFmtId="199" formatCode="&quot;$&quot;#,##0;\-&quot;$&quot;#,##0"/>
    <numFmt numFmtId="200" formatCode="&quot;Rs.&quot;#,##0_);[Red]\(&quot;Rs.&quot;#,##0\)"/>
    <numFmt numFmtId="201" formatCode="General_)"/>
    <numFmt numFmtId="202" formatCode="&quot;fl&quot;#,##0_);\(&quot;fl&quot;#,##0\)"/>
    <numFmt numFmtId="203" formatCode="#,##0&quot; $&quot;;\-#,##0&quot; $&quot;"/>
    <numFmt numFmtId="204" formatCode="_(* #,##0.0_);_(* \(#,##0.00\);_(* &quot;-&quot;??_);_(@_)"/>
    <numFmt numFmtId="205" formatCode="#,##0&quot; $&quot;;[Red]\-#,##0&quot; $&quot;"/>
    <numFmt numFmtId="206" formatCode="hh:mm:ss\ \Am/\nm_)"/>
    <numFmt numFmtId="207" formatCode="0_)"/>
    <numFmt numFmtId="208" formatCode="_([$€-2]* #,##0.00_);_([$€-2]* \(#,##0.00\);_([$€-2]* &quot;-&quot;??_)"/>
    <numFmt numFmtId="209" formatCode="_-* #,##0.00\ _D_M_-;\-* #,##0.00\ _D_M_-;_-* &quot;-&quot;??\ _D_M_-;_-@_-"/>
    <numFmt numFmtId="210" formatCode="_-* #,##0.0_-;\-* #,##0.0_-;_-* &quot;-&quot;??_-;_-@_-"/>
    <numFmt numFmtId="211" formatCode="_ * #,##0_ ;_ * \-#,##0_ ;_ * &quot;-&quot;??_ ;_ @_ "/>
    <numFmt numFmtId="212" formatCode="d/mmm/yyyy"/>
    <numFmt numFmtId="213" formatCode="0.00_);\(0.00\);0.00"/>
    <numFmt numFmtId="214" formatCode="00000"/>
    <numFmt numFmtId="215" formatCode="_ &quot;Rs.&quot;\ * #,##0.00_ ;_ &quot;Rs.&quot;\ * \-#,##0.00_ ;_ &quot;Rs.&quot;\ * &quot;-&quot;??_ ;_ @_ "/>
    <numFmt numFmtId="216" formatCode="0.0&quot;  &quot;"/>
    <numFmt numFmtId="217" formatCode="_(&quot;$&quot;* #,##0.0_);_(&quot;$&quot;* \(#,##0.0\);_(&quot;$&quot;* &quot;-&quot;??_);_(@_)"/>
    <numFmt numFmtId="218" formatCode="_(&quot;Cr$&quot;\ * #,##0.00_);_(&quot;Cr$&quot;\ * \(#,##0.00\);_(&quot;Cr$&quot;\ * &quot;-&quot;??_);_(@_)"/>
    <numFmt numFmtId="219" formatCode="0.00_)"/>
    <numFmt numFmtId="220" formatCode="&quot;Rs.&quot;#,##0.00_);[Red]\(&quot;Rs.&quot;#,##0.00\)"/>
    <numFmt numFmtId="221" formatCode="mmm\.yy"/>
    <numFmt numFmtId="222" formatCode="_-* #,##0\ _€_-;\-* #,##0\ _€_-;_-* &quot;-&quot;\ _€_-;_-@_-"/>
    <numFmt numFmtId="223" formatCode="#."/>
    <numFmt numFmtId="224" formatCode="_(* #,##0.0_%_);_(* \(#,##0.0_%\);_(* &quot; - &quot;_%_);_(@_)"/>
    <numFmt numFmtId="225" formatCode="_(* #,##0.0%_);_(* \(#,##0.0%\);_(* &quot; - &quot;\%_);_(@_)"/>
    <numFmt numFmtId="226" formatCode="_(* #,##0.0_);_(* \(#,##0.0\);_(* &quot; - &quot;_);_(@_)"/>
    <numFmt numFmtId="227" formatCode="_(* #,##0.00_);_(* \(#,##0.00\);_(* &quot; - &quot;_);_(@_)"/>
    <numFmt numFmtId="228" formatCode="_(* #,##0.000_);_(* \(#,##0.000\);_(* &quot; - &quot;_);_(@_)"/>
    <numFmt numFmtId="229" formatCode="#,##0;\(#,##0\);&quot;-&quot;"/>
    <numFmt numFmtId="230" formatCode="#.00"/>
    <numFmt numFmtId="231" formatCode="#,##0.0"/>
    <numFmt numFmtId="232" formatCode="000"/>
    <numFmt numFmtId="233" formatCode="[&lt;100000]#,##0.00_);[&lt;10000000]##&quot;,&quot;##&quot;,&quot;##0.00_);##&quot;,&quot;##&quot;,&quot;##&quot;,&quot;##0.00_)"/>
    <numFmt numFmtId="234" formatCode="[&lt;100]#0.00_);[&lt;10000]##&quot;,&quot;#0.00_);#####&quot;,&quot;#0.00_)"/>
    <numFmt numFmtId="235" formatCode="[Red][&gt;-100000]\(#,##0.00_)\);[Red][&gt;-10000000]\(##&quot;,&quot;##&quot;,&quot;##0.00_)\);[Red]\(##&quot;,&quot;##&quot;,&quot;##&quot;,&quot;##0.00_)\)"/>
    <numFmt numFmtId="236" formatCode="[Red][&gt;-100000]\(#,##0\);[Red][&gt;-10000000]\(##&quot;,&quot;##&quot;,&quot;##0\);[Red]\(##&quot;,&quot;##&quot;,&quot;##&quot;,&quot;##0\)"/>
    <numFmt numFmtId="237" formatCode="#,##0\ ;[Red]\(#,##0\)"/>
    <numFmt numFmtId="238" formatCode="#,##0\ ;[Red]\(#,##0\);\ ...\ "/>
    <numFmt numFmtId="239" formatCode="#,##0\ \ \ ;[Red]\(#,##0.0\)"/>
    <numFmt numFmtId="240" formatCode="#,##0.00\ ;[Red]\(#,##0.00\);\ ...\ "/>
    <numFmt numFmtId="241" formatCode="#,##0.00&quot; $&quot;;[Red]\-#,##0.00&quot; $&quot;"/>
    <numFmt numFmtId="242" formatCode="_-&quot;$&quot;* #,##0_-;\-&quot;$&quot;* #,##0_-;_-&quot;$&quot;* &quot;-&quot;_-;_-@_-"/>
    <numFmt numFmtId="243" formatCode="_ &quot;S/&quot;* #,##0_ ;_ &quot;S/&quot;* \-#,##0_ ;_ &quot;S/&quot;* &quot;-&quot;_ ;_ @_ "/>
    <numFmt numFmtId="244" formatCode="_ &quot;S/&quot;* #,##0.00_ ;_ &quot;S/&quot;* \-#,##0.00_ ;_ &quot;S/&quot;* &quot;-&quot;??_ ;_ @_ "/>
    <numFmt numFmtId="245" formatCode="#,##0\ &quot;F&quot;;[Red]\-#,##0\ &quot;F&quot;"/>
    <numFmt numFmtId="246" formatCode="#,##0.00\ &quot;F&quot;;[Red]\-#,##0.00\ &quot;F&quot;"/>
    <numFmt numFmtId="247" formatCode="&quot;$&quot;#.00"/>
    <numFmt numFmtId="248" formatCode="0.0&quot; N&quot;"/>
    <numFmt numFmtId="249" formatCode="0.0000&quot;  &quot;"/>
    <numFmt numFmtId="250" formatCode="0.00\%;\-0.00\%;0.00\%"/>
    <numFmt numFmtId="251" formatCode="%#.00"/>
    <numFmt numFmtId="252" formatCode="0.00;\-0.00;0.00"/>
    <numFmt numFmtId="253" formatCode="0.00\x;\-0.00\x;0.00\x"/>
    <numFmt numFmtId="254" formatCode="mm/dd/yy"/>
    <numFmt numFmtId="255" formatCode="[&lt;100000]&quot;Rs.&quot;\ #,##0.00_);[&lt;10000000]&quot;Rs.&quot;\ ##&quot;,&quot;##&quot;,&quot;##0.00_);&quot;Rs.&quot;\ ##&quot;,&quot;##&quot;,&quot;##&quot;,&quot;##0.00_)"/>
    <numFmt numFmtId="256" formatCode="[&lt;100000]&quot;Rs.&quot;\ #,##0_);[&lt;10000000]&quot;Rs.&quot;\ ##&quot;,&quot;##&quot;,&quot;##0_);&quot;Rs.&quot;\ ##&quot;,&quot;##&quot;,&quot;##&quot;,&quot;##0_)"/>
    <numFmt numFmtId="257" formatCode="[&lt;100]&quot;Rs. &quot;#0.00_);[&lt;10000]&quot;Rs. &quot;##&quot;,&quot;#0.00_);&quot;Rs. &quot;#####&quot;,&quot;#0.00_0"/>
    <numFmt numFmtId="258" formatCode="[Red][&gt;-100000]\(&quot;Rs.&quot;\ #,##0.00_)\);[Red][&gt;-10000000]\(&quot;Rs.&quot;\ ##&quot;,&quot;##&quot;,&quot;##0.00_)\);[Red]\(&quot;Rs.&quot;\ ##&quot;,&quot;##&quot;,&quot;##&quot;,&quot;##0.00_)\)"/>
    <numFmt numFmtId="259" formatCode="[Red][&gt;-100000]\(&quot;Rs.&quot;\ #,##0\);[Red][&gt;-10000000]\(&quot;Rs.&quot;\ ##&quot;,&quot;##&quot;,&quot;##0\);[Red]\(&quot;Rs.&quot;\ ##&quot;,&quot;##&quot;,&quot;##&quot;,&quot;##0\)"/>
    <numFmt numFmtId="260" formatCode="##0.00000"/>
    <numFmt numFmtId="261" formatCode="#,##0;\(#,##0\)"/>
    <numFmt numFmtId="262" formatCode="#,##0.0\ ;[Red]\(#,##0.0\);\ ...\ "/>
    <numFmt numFmtId="263" formatCode="\£#,##0.00_);[Red]\(\£#,##0.00\)"/>
    <numFmt numFmtId="264" formatCode="#,##0.00&quot; $&quot;;\-#,##0.00&quot; $&quot;"/>
    <numFmt numFmtId="265" formatCode="_-&quot;L.&quot;\ * #,##0_-;\-&quot;L.&quot;\ * #,##0_-;_-&quot;L.&quot;\ * &quot;-&quot;_-;_-@_-"/>
    <numFmt numFmtId="266" formatCode="_-* #,##0\ &quot;€&quot;_-;\-* #,##0\ &quot;€&quot;_-;_-* &quot;-&quot;\ &quot;€&quot;_-;_-@_-"/>
    <numFmt numFmtId="267" formatCode="_-* #,##0.00\ &quot;€&quot;_-;\-* #,##0.00\ &quot;€&quot;_-;_-* &quot;-&quot;??\ &quot;€&quot;_-;_-@_-"/>
    <numFmt numFmtId="268" formatCode="\W\O\Rds"/>
    <numFmt numFmtId="269" formatCode="_ &quot;\&quot;* #,##0_ ;_ &quot;\&quot;* \-#,##0_ ;_ &quot;\&quot;* &quot;-&quot;_ ;_ @_ "/>
    <numFmt numFmtId="270" formatCode="_ &quot;\&quot;* #,##0.00_ ;_ &quot;\&quot;* \-#,##0.00_ ;_ &quot;\&quot;* &quot;-&quot;??_ ;_ @_ "/>
    <numFmt numFmtId="272" formatCode="0_);\(0\)"/>
    <numFmt numFmtId="273" formatCode="_(* #,##0.0000_);_(* \(#,##0.0000\);_(* &quot;-&quot;??_);_(@_)"/>
    <numFmt numFmtId="274" formatCode="0%_);\(0%\)"/>
    <numFmt numFmtId="277" formatCode="_(* #,##0_);_(* \(#,##0\);_(* \-?????_);_(@_)"/>
    <numFmt numFmtId="278" formatCode="#,##0_ ;[Red]\-#,##0\ ;&quot;- &quot;\ "/>
    <numFmt numFmtId="279" formatCode="_ &quot;$&quot;* #,##0.00_ ;_ &quot;$&quot;* \-#,##0.00_ ;_ &quot;$&quot;* &quot;-&quot;??_ ;_ @_ "/>
    <numFmt numFmtId="280" formatCode="0\ "/>
    <numFmt numFmtId="281" formatCode="_(* #,##0_);#,##0;_(* &quot;-&quot;??_);_(@_)"/>
    <numFmt numFmtId="282" formatCode="#,##0;&quot;-&quot;#,##0"/>
    <numFmt numFmtId="283" formatCode="_(* #,##0_);\(#,##0\);_(* &quot;-&quot;??_);_(@_)"/>
    <numFmt numFmtId="284" formatCode="&quot;?#,##0;[Red]\-&quot;?#,##0"/>
    <numFmt numFmtId="285" formatCode="_(* #,##0_);_ \(#,##0\);_(* &quot;-&quot;??_);_(@_)"/>
    <numFmt numFmtId="286" formatCode="_(\ #,##0_);#,##0;_(* &quot;-&quot;??_);_(@_)"/>
    <numFmt numFmtId="287" formatCode="#,##0;[Red]&quot;-&quot;#,##0"/>
    <numFmt numFmtId="288" formatCode="0.000_)"/>
    <numFmt numFmtId="289" formatCode="#,##0\ "/>
    <numFmt numFmtId="290" formatCode="#,##0.0_);[Red]\(#,##0.0\)"/>
    <numFmt numFmtId="291" formatCode="#,##0_);[Red]\(#,##0\);"/>
    <numFmt numFmtId="292" formatCode="#,##0.0000_);[Red]\(#,##0.00000\)"/>
    <numFmt numFmtId="293" formatCode="[$-409]mmm\-yy;@"/>
    <numFmt numFmtId="294" formatCode="&quot;&quot;0.00"/>
    <numFmt numFmtId="295" formatCode="&quot;Rs.&quot;\ #,##0;&quot;Rs.&quot;\ \-#,##0"/>
    <numFmt numFmtId="296" formatCode="#,##0.00\ ;&quot; (&quot;#,##0.00\);&quot; -&quot;#\ ;@\ "/>
    <numFmt numFmtId="297" formatCode="0.0000"/>
    <numFmt numFmtId="298" formatCode="#,##0;&quot;\&quot;&quot;\&quot;&quot;\&quot;&quot;\&quot;\(#,##0&quot;\&quot;&quot;\&quot;&quot;\&quot;&quot;\&quot;\)"/>
    <numFmt numFmtId="299" formatCode="0.0000000000%"/>
    <numFmt numFmtId="300" formatCode="0###0"/>
    <numFmt numFmtId="301" formatCode="&quot;$&quot;#,##0_);[Red]\(&quot;$&quot;#,##0\);"/>
    <numFmt numFmtId="302" formatCode="&quot;\&quot;&quot;\&quot;&quot;\&quot;&quot;\&quot;\$#,##0.00;&quot;\&quot;&quot;\&quot;&quot;\&quot;&quot;\&quot;\(&quot;\&quot;&quot;\&quot;&quot;\&quot;&quot;\&quot;\$#,##0.00&quot;\&quot;&quot;\&quot;&quot;\&quot;&quot;\&quot;\)"/>
    <numFmt numFmtId="303" formatCode="_(* #,##0.000_);_(* \(#,##0.000\);_(* &quot;-&quot;??_);_(@_)"/>
    <numFmt numFmtId="304" formatCode="yyyy\-mm\-dd;@"/>
    <numFmt numFmtId="305" formatCode="@\:"/>
    <numFmt numFmtId="306" formatCode="#,##0_);[Red]\(#,##0\);;@"/>
    <numFmt numFmtId="307" formatCode="&quot;\&quot;&quot;\&quot;&quot;\&quot;&quot;\&quot;\$#,##0;&quot;\&quot;&quot;\&quot;&quot;\&quot;&quot;\&quot;\(&quot;\&quot;&quot;\&quot;&quot;\&quot;&quot;\&quot;\$#,##0&quot;\&quot;&quot;\&quot;&quot;\&quot;&quot;\&quot;\)"/>
    <numFmt numFmtId="308" formatCode="_-* #,##0.00_-;\-* #,##0.00_-;_-* \-??_-;_-@_-"/>
    <numFmt numFmtId="309" formatCode="General\ ;[Red]\(General\)"/>
    <numFmt numFmtId="310" formatCode="0.00\%"/>
    <numFmt numFmtId="311" formatCode=";;;"/>
    <numFmt numFmtId="312" formatCode="#,##0;[Red]\(#,##0\)"/>
    <numFmt numFmtId="313" formatCode="#,##0.00\ _$;[Red]\-#,##0.00\ _$"/>
    <numFmt numFmtId="314" formatCode="[$-409]d\-mmm\-yy;@"/>
    <numFmt numFmtId="315" formatCode="_(* #,##0_);_(* \(#,##0\);_(* &quot;-&quot;?_);_(@_)"/>
    <numFmt numFmtId="316" formatCode="0_)%;[Red]\(0\)%"/>
    <numFmt numFmtId="317" formatCode="0.0\ %;[Red]\(0.0\)%"/>
    <numFmt numFmtId="318" formatCode="0.00\ %;[Red]\(0.00\)%"/>
    <numFmt numFmtId="319" formatCode="_-* #,##0.00\ _F_B_-;\-* #,##0.00\ _F_B_-;_-* &quot;-&quot;??\ _F_B_-;_-@_-"/>
    <numFmt numFmtId="320" formatCode="#,##0.00\ &quot;F&quot;;\-#,##0.00\ &quot;F&quot;"/>
    <numFmt numFmtId="321" formatCode="_(* #,##0_);_(* \(#,##0\);_(* \-??_);_(@_)"/>
    <numFmt numFmtId="322" formatCode="0.0;[Red]0.0"/>
    <numFmt numFmtId="323" formatCode="#,##0.00;&quot;-&quot;#,##0.00"/>
    <numFmt numFmtId="324" formatCode="0;[Red]0"/>
    <numFmt numFmtId="325" formatCode="#,##0.00;[Red]&quot;-&quot;#,##0.00"/>
    <numFmt numFmtId="326" formatCode="0##0"/>
    <numFmt numFmtId="327" formatCode="0000"/>
    <numFmt numFmtId="328" formatCode="00"/>
    <numFmt numFmtId="329" formatCode="_-&quot;F&quot;\ * #,##0_-;_-&quot;F&quot;\ * #,##0\-;_-&quot;F&quot;\ * &quot;-&quot;_-;_-@_-"/>
    <numFmt numFmtId="330" formatCode="_-&quot;F&quot;\ * #,##0.00_-;_-&quot;F&quot;\ * #,##0.00\-;_-&quot;F&quot;\ * &quot;-&quot;??_-;_-@_-"/>
    <numFmt numFmtId="331" formatCode="_-&quot;$&quot;* #,##0.00_-;\-&quot;$&quot;* #,##0.00_-;_-&quot;$&quot;* &quot;-&quot;??_-;_-@_-"/>
    <numFmt numFmtId="332" formatCode="&quot;\&quot;#,##0.00;[Red]&quot;\&quot;\-#,##0.00"/>
    <numFmt numFmtId="333" formatCode="&quot;\&quot;#,##0;[Red]&quot;\&quot;\-#,##0"/>
    <numFmt numFmtId="334" formatCode="_-&quot;?&quot;* #,##0_-;\-&quot;?&quot;* #,##0_-;_-&quot;?&quot;* &quot;-&quot;_-;_-@_-"/>
    <numFmt numFmtId="335" formatCode="_-&quot;?&quot;* #,##0.00_-;\-&quot;?&quot;* #,##0.00_-;_-&quot;?&quot;* &quot;-&quot;??_-;_-@_-"/>
  </numFmts>
  <fonts count="33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2"/>
      <name val="Arial"/>
      <family val="2"/>
    </font>
    <font>
      <sz val="12"/>
      <name val="Arial"/>
      <family val="2"/>
    </font>
    <font>
      <b/>
      <sz val="12"/>
      <name val="Arial"/>
      <family val="2"/>
    </font>
    <font>
      <b/>
      <u/>
      <sz val="14"/>
      <name val="Arial"/>
      <family val="2"/>
    </font>
    <font>
      <b/>
      <sz val="14"/>
      <name val="Arial"/>
      <family val="2"/>
    </font>
    <font>
      <b/>
      <sz val="10"/>
      <name val="Arial"/>
      <family val="2"/>
    </font>
    <font>
      <sz val="12"/>
      <color indexed="8"/>
      <name val="Arial"/>
      <family val="2"/>
    </font>
    <font>
      <b/>
      <sz val="12"/>
      <color indexed="8"/>
      <name val="Arial"/>
      <family val="2"/>
    </font>
    <font>
      <b/>
      <sz val="10"/>
      <color indexed="8"/>
      <name val="Arial"/>
      <family val="2"/>
    </font>
    <font>
      <sz val="10"/>
      <name val="Arial"/>
      <family val="2"/>
    </font>
    <font>
      <sz val="8"/>
      <color indexed="8"/>
      <name val="Arial"/>
      <family val="2"/>
    </font>
    <font>
      <sz val="12"/>
      <color indexed="27"/>
      <name val="Arial"/>
      <family val="2"/>
    </font>
    <font>
      <sz val="10"/>
      <color indexed="8"/>
      <name val="Arial"/>
      <family val="2"/>
    </font>
    <font>
      <b/>
      <sz val="12"/>
      <name val="Arial"/>
      <family val="2"/>
    </font>
    <font>
      <b/>
      <sz val="8"/>
      <name val="Arial"/>
      <family val="2"/>
    </font>
    <font>
      <b/>
      <sz val="18"/>
      <name val="Arial"/>
      <family val="2"/>
    </font>
    <font>
      <b/>
      <u/>
      <sz val="12"/>
      <name val="Arial"/>
      <family val="2"/>
    </font>
    <font>
      <b/>
      <sz val="8"/>
      <color indexed="8"/>
      <name val="Arial"/>
      <family val="2"/>
    </font>
    <font>
      <sz val="8"/>
      <name val="Arial"/>
      <family val="2"/>
    </font>
    <font>
      <sz val="12"/>
      <color indexed="12"/>
      <name val="Arial"/>
      <family val="2"/>
    </font>
    <font>
      <b/>
      <u/>
      <sz val="24"/>
      <color indexed="12"/>
      <name val="Arial"/>
      <family val="2"/>
    </font>
    <font>
      <b/>
      <u/>
      <sz val="18"/>
      <color indexed="20"/>
      <name val="Arial"/>
      <family val="2"/>
    </font>
    <font>
      <b/>
      <sz val="12"/>
      <color indexed="12"/>
      <name val="Arial"/>
      <family val="2"/>
    </font>
    <font>
      <b/>
      <sz val="10"/>
      <color indexed="12"/>
      <name val="Arial"/>
      <family val="2"/>
    </font>
    <font>
      <b/>
      <sz val="12"/>
      <color indexed="20"/>
      <name val="Arial"/>
      <family val="2"/>
    </font>
    <font>
      <b/>
      <sz val="12"/>
      <color indexed="17"/>
      <name val="Arial"/>
      <family val="2"/>
    </font>
    <font>
      <b/>
      <sz val="12"/>
      <color indexed="16"/>
      <name val="Arial"/>
      <family val="2"/>
    </font>
    <font>
      <b/>
      <sz val="11"/>
      <color indexed="17"/>
      <name val="Arial"/>
      <family val="2"/>
    </font>
    <font>
      <b/>
      <sz val="10"/>
      <color indexed="10"/>
      <name val="Arial"/>
      <family val="2"/>
    </font>
    <font>
      <sz val="12"/>
      <color indexed="10"/>
      <name val="Arial"/>
      <family val="2"/>
    </font>
    <font>
      <b/>
      <sz val="12"/>
      <color indexed="10"/>
      <name val="Arial"/>
      <family val="2"/>
    </font>
    <font>
      <sz val="12"/>
      <color indexed="48"/>
      <name val="Arial"/>
      <family val="2"/>
    </font>
    <font>
      <sz val="8"/>
      <color indexed="17"/>
      <name val="Arial"/>
      <family val="2"/>
    </font>
    <font>
      <sz val="8"/>
      <color indexed="29"/>
      <name val="Arial"/>
      <family val="2"/>
    </font>
    <font>
      <sz val="8"/>
      <color indexed="14"/>
      <name val="Arial"/>
      <family val="2"/>
    </font>
    <font>
      <b/>
      <sz val="12"/>
      <color indexed="14"/>
      <name val="Arial"/>
      <family val="2"/>
    </font>
    <font>
      <sz val="12"/>
      <color indexed="17"/>
      <name val="Arial"/>
      <family val="2"/>
    </font>
    <font>
      <b/>
      <sz val="10"/>
      <color indexed="17"/>
      <name val="Arial"/>
      <family val="2"/>
    </font>
    <font>
      <b/>
      <sz val="12"/>
      <color indexed="17"/>
      <name val="Arial"/>
      <family val="2"/>
    </font>
    <font>
      <b/>
      <sz val="12"/>
      <color indexed="21"/>
      <name val="Arial"/>
      <family val="2"/>
    </font>
    <font>
      <b/>
      <sz val="12"/>
      <color indexed="48"/>
      <name val="Arial"/>
      <family val="2"/>
    </font>
    <font>
      <b/>
      <sz val="12"/>
      <color indexed="20"/>
      <name val="Arial"/>
      <family val="2"/>
    </font>
    <font>
      <b/>
      <sz val="12"/>
      <name val="Courier New"/>
      <family val="3"/>
    </font>
    <font>
      <u/>
      <sz val="12"/>
      <name val="Arial"/>
      <family val="2"/>
    </font>
    <font>
      <sz val="10"/>
      <color indexed="12"/>
      <name val="Arial"/>
      <family val="2"/>
    </font>
    <font>
      <sz val="14"/>
      <name val="Arial"/>
      <family val="2"/>
    </font>
    <font>
      <b/>
      <u/>
      <sz val="18"/>
      <name val="Courier New"/>
      <family val="3"/>
    </font>
    <font>
      <b/>
      <u/>
      <sz val="18"/>
      <color indexed="20"/>
      <name val="Courier New"/>
      <family val="3"/>
    </font>
    <font>
      <b/>
      <i/>
      <sz val="10"/>
      <name val="Arial"/>
      <family val="2"/>
    </font>
    <font>
      <b/>
      <sz val="14"/>
      <name val="CG Times (W1)"/>
    </font>
    <font>
      <sz val="12"/>
      <name val="Arial"/>
      <family val="2"/>
    </font>
    <font>
      <sz val="8"/>
      <color indexed="12"/>
      <name val="Arial"/>
      <family val="2"/>
    </font>
    <font>
      <b/>
      <u/>
      <sz val="18"/>
      <color indexed="17"/>
      <name val="Courier New"/>
      <family val="3"/>
    </font>
    <font>
      <b/>
      <u/>
      <sz val="18"/>
      <color indexed="14"/>
      <name val="Courier New"/>
      <family val="3"/>
    </font>
    <font>
      <b/>
      <u/>
      <sz val="18"/>
      <color indexed="21"/>
      <name val="Courier New"/>
      <family val="3"/>
    </font>
    <font>
      <b/>
      <u/>
      <sz val="18"/>
      <color indexed="48"/>
      <name val="Courier New"/>
      <family val="3"/>
    </font>
    <font>
      <b/>
      <u/>
      <sz val="18"/>
      <color indexed="20"/>
      <name val="Courier New"/>
      <family val="3"/>
    </font>
    <font>
      <b/>
      <u/>
      <sz val="18"/>
      <color indexed="16"/>
      <name val="Courier New"/>
      <family val="3"/>
    </font>
    <font>
      <b/>
      <sz val="12"/>
      <name val="Arial"/>
      <family val="2"/>
    </font>
    <font>
      <sz val="10"/>
      <name val="Arial"/>
      <family val="2"/>
    </font>
    <font>
      <b/>
      <sz val="10"/>
      <name val="Arial"/>
      <family val="2"/>
    </font>
    <font>
      <b/>
      <sz val="11"/>
      <name val="Arial"/>
      <family val="2"/>
    </font>
    <font>
      <sz val="9"/>
      <color indexed="8"/>
      <name val="Arial"/>
      <family val="2"/>
    </font>
    <font>
      <b/>
      <sz val="9"/>
      <name val="Arial"/>
      <family val="2"/>
    </font>
    <font>
      <sz val="12"/>
      <name val="Arial"/>
      <family val="2"/>
    </font>
    <font>
      <sz val="12"/>
      <name val="Rupee Foradian"/>
      <family val="2"/>
    </font>
    <font>
      <sz val="8"/>
      <name val="Rupee Foradian"/>
      <family val="2"/>
    </font>
    <font>
      <sz val="10"/>
      <name val="Times New Roman"/>
      <family val="1"/>
    </font>
    <font>
      <b/>
      <sz val="11"/>
      <color indexed="12"/>
      <name val="Arial"/>
      <family val="2"/>
    </font>
    <font>
      <sz val="11"/>
      <color rgb="FF000000"/>
      <name val="Calibri"/>
      <family val="2"/>
      <charset val="204"/>
    </font>
    <font>
      <b/>
      <sz val="12"/>
      <color rgb="FF000000"/>
      <name val="Calibri"/>
      <family val="2"/>
    </font>
    <font>
      <b/>
      <sz val="11"/>
      <color rgb="FF000000"/>
      <name val="Calibri"/>
      <family val="2"/>
    </font>
    <font>
      <b/>
      <sz val="11"/>
      <name val="Calibri"/>
      <family val="2"/>
      <scheme val="minor"/>
    </font>
    <font>
      <b/>
      <sz val="11"/>
      <color indexed="8"/>
      <name val="Garamond"/>
      <family val="1"/>
    </font>
    <font>
      <sz val="11"/>
      <color indexed="8"/>
      <name val="Garamond"/>
      <family val="1"/>
    </font>
    <font>
      <sz val="11"/>
      <color indexed="8"/>
      <name val="Calibri"/>
      <family val="2"/>
    </font>
    <font>
      <sz val="12"/>
      <name val="Helv"/>
    </font>
    <font>
      <sz val="11"/>
      <name val="Garamond"/>
      <family val="1"/>
    </font>
    <font>
      <b/>
      <sz val="11"/>
      <name val="Garamond"/>
      <family val="1"/>
    </font>
    <font>
      <b/>
      <sz val="11"/>
      <name val="Rupee Foradian"/>
      <family val="2"/>
    </font>
    <font>
      <sz val="8"/>
      <color theme="1"/>
      <name val="Calibri"/>
      <family val="2"/>
    </font>
    <font>
      <i/>
      <sz val="11"/>
      <name val="Garamond"/>
      <family val="1"/>
    </font>
    <font>
      <sz val="11"/>
      <name val="Rupee Foradian"/>
      <family val="2"/>
    </font>
    <font>
      <u/>
      <sz val="8.4"/>
      <color indexed="12"/>
      <name val="Arial"/>
      <family val="2"/>
    </font>
    <font>
      <sz val="12"/>
      <name val="바탕체"/>
      <family val="1"/>
      <charset val="129"/>
    </font>
    <font>
      <sz val="10"/>
      <name val="Helv"/>
      <charset val="204"/>
    </font>
    <font>
      <sz val="10"/>
      <name val="Helv"/>
      <family val="2"/>
    </font>
    <font>
      <sz val="10"/>
      <name val="Helv"/>
    </font>
    <font>
      <sz val="8"/>
      <name val="Times New Roman"/>
      <family val="1"/>
    </font>
    <font>
      <b/>
      <sz val="10"/>
      <name val="Times New Roman"/>
      <family val="1"/>
    </font>
    <font>
      <sz val="10"/>
      <name val="Times"/>
      <family val="1"/>
    </font>
    <font>
      <sz val="13"/>
      <name val="Tms Rmn"/>
      <family val="1"/>
    </font>
    <font>
      <sz val="10"/>
      <color indexed="17"/>
      <name val="Arial"/>
      <family val="2"/>
    </font>
    <font>
      <b/>
      <sz val="12"/>
      <name val="Helv"/>
    </font>
    <font>
      <sz val="12"/>
      <name val="¹ÙÅÁÃ¼"/>
      <family val="1"/>
      <charset val="129"/>
    </font>
    <font>
      <b/>
      <i/>
      <sz val="10"/>
      <name val="Helv"/>
    </font>
    <font>
      <b/>
      <sz val="8"/>
      <name val="Helv"/>
    </font>
    <font>
      <sz val="11"/>
      <color indexed="9"/>
      <name val="Calibri"/>
      <family val="2"/>
    </font>
    <font>
      <b/>
      <sz val="10"/>
      <name val="Helvetica"/>
      <family val="2"/>
    </font>
    <font>
      <sz val="9"/>
      <name val="Stone Sans"/>
      <family val="2"/>
    </font>
    <font>
      <sz val="11"/>
      <name val="돋움"/>
      <charset val="129"/>
    </font>
    <font>
      <sz val="11"/>
      <color indexed="20"/>
      <name val="Calibri"/>
      <family val="2"/>
    </font>
    <font>
      <sz val="8"/>
      <color indexed="18"/>
      <name val="Arial"/>
      <family val="2"/>
    </font>
    <font>
      <u/>
      <sz val="10"/>
      <color indexed="20"/>
      <name val="Arial"/>
      <family val="2"/>
    </font>
    <font>
      <b/>
      <i/>
      <sz val="11"/>
      <name val="Book Antiqua"/>
      <family val="1"/>
    </font>
    <font>
      <sz val="12"/>
      <name val="Tms Rmn"/>
    </font>
    <font>
      <b/>
      <sz val="12"/>
      <name val="Times New Roman"/>
      <family val="1"/>
    </font>
    <font>
      <b/>
      <sz val="8"/>
      <name val="MS Sans Serif"/>
      <family val="2"/>
    </font>
    <font>
      <b/>
      <sz val="10"/>
      <name val="MS Sans Serif"/>
      <family val="2"/>
    </font>
    <font>
      <sz val="12"/>
      <name val="System"/>
      <family val="1"/>
      <charset val="129"/>
    </font>
    <font>
      <sz val="9"/>
      <name val="Times New Roman"/>
      <family val="1"/>
    </font>
    <font>
      <b/>
      <sz val="11"/>
      <color indexed="53"/>
      <name val="Calibri"/>
      <family val="2"/>
    </font>
    <font>
      <i/>
      <sz val="9"/>
      <name val="Book Antiqua"/>
      <family val="1"/>
    </font>
    <font>
      <b/>
      <sz val="10"/>
      <name val="Helv"/>
    </font>
    <font>
      <sz val="8"/>
      <name val="Helvetica-Narrow"/>
      <family val="2"/>
    </font>
    <font>
      <b/>
      <sz val="11"/>
      <color indexed="9"/>
      <name val="Calibri"/>
      <family val="2"/>
    </font>
    <font>
      <b/>
      <sz val="13"/>
      <name val="Tms Rmn"/>
      <family val="1"/>
    </font>
    <font>
      <sz val="10"/>
      <name val="MS Sans Serif"/>
      <family val="2"/>
    </font>
    <font>
      <b/>
      <sz val="10"/>
      <color indexed="9"/>
      <name val="Arial"/>
      <family val="2"/>
    </font>
    <font>
      <b/>
      <sz val="8"/>
      <color indexed="9"/>
      <name val="Arial"/>
      <family val="2"/>
    </font>
    <font>
      <b/>
      <sz val="8"/>
      <color indexed="8"/>
      <name val="Courier New"/>
      <family val="3"/>
    </font>
    <font>
      <sz val="10"/>
      <color indexed="22"/>
      <name val="Arial"/>
      <family val="2"/>
    </font>
    <font>
      <sz val="10"/>
      <name val="BERNHARD"/>
    </font>
    <font>
      <sz val="10"/>
      <name val="Courier"/>
      <family val="3"/>
    </font>
    <font>
      <sz val="24"/>
      <name val="MS Sans Serif"/>
      <family val="2"/>
    </font>
    <font>
      <b/>
      <sz val="11"/>
      <name val="Times New Roman"/>
      <family val="1"/>
    </font>
    <font>
      <sz val="10"/>
      <name val="MS Serif"/>
      <family val="1"/>
    </font>
    <font>
      <sz val="9"/>
      <color indexed="18"/>
      <name val="Courier New"/>
      <family val="3"/>
    </font>
    <font>
      <sz val="10"/>
      <name val="Univers (WN)"/>
    </font>
    <font>
      <sz val="6"/>
      <name val="Arial"/>
      <family val="2"/>
    </font>
    <font>
      <sz val="9"/>
      <name val="Stone Sans"/>
    </font>
    <font>
      <sz val="10"/>
      <name val="Verdana"/>
      <family val="2"/>
    </font>
    <font>
      <sz val="1"/>
      <color indexed="8"/>
      <name val="Courier"/>
      <family val="3"/>
    </font>
    <font>
      <b/>
      <sz val="11"/>
      <color indexed="8"/>
      <name val="Calibri"/>
      <family val="2"/>
    </font>
    <font>
      <b/>
      <sz val="1"/>
      <color indexed="8"/>
      <name val="Courier"/>
      <family val="3"/>
    </font>
    <font>
      <sz val="10"/>
      <color indexed="16"/>
      <name val="MS Serif"/>
      <family val="1"/>
    </font>
    <font>
      <i/>
      <sz val="11"/>
      <color indexed="23"/>
      <name val="Calibri"/>
      <family val="2"/>
    </font>
    <font>
      <i/>
      <sz val="8"/>
      <name val="Times New Roman"/>
      <family val="1"/>
    </font>
    <font>
      <b/>
      <u val="singleAccounting"/>
      <sz val="9"/>
      <name val="Times New Roman"/>
      <family val="1"/>
    </font>
    <font>
      <b/>
      <i/>
      <sz val="9.5"/>
      <name val="Times New Roman"/>
      <family val="1"/>
    </font>
    <font>
      <b/>
      <sz val="16"/>
      <name val="Arial"/>
      <family val="2"/>
    </font>
    <font>
      <b/>
      <sz val="12"/>
      <color indexed="22"/>
      <name val="Arial"/>
      <family val="2"/>
    </font>
    <font>
      <u/>
      <sz val="7.5"/>
      <color indexed="12"/>
      <name val="Arial"/>
      <family val="2"/>
    </font>
    <font>
      <u/>
      <sz val="10"/>
      <color indexed="36"/>
      <name val="Arial"/>
      <family val="2"/>
    </font>
    <font>
      <sz val="10"/>
      <color indexed="10"/>
      <name val="Arial"/>
      <family val="2"/>
    </font>
    <font>
      <sz val="11"/>
      <color indexed="17"/>
      <name val="Calibri"/>
      <family val="2"/>
    </font>
    <font>
      <b/>
      <sz val="12"/>
      <name val="Impress BT"/>
    </font>
    <font>
      <b/>
      <sz val="15"/>
      <color indexed="62"/>
      <name val="Calibri"/>
      <family val="2"/>
    </font>
    <font>
      <b/>
      <sz val="13"/>
      <color indexed="62"/>
      <name val="Calibri"/>
      <family val="2"/>
    </font>
    <font>
      <b/>
      <sz val="11"/>
      <color indexed="62"/>
      <name val="Calibri"/>
      <family val="2"/>
    </font>
    <font>
      <b/>
      <sz val="11"/>
      <name val="Book Antiqua"/>
      <family val="1"/>
    </font>
    <font>
      <u/>
      <sz val="10"/>
      <color indexed="12"/>
      <name val="Arial"/>
      <family val="2"/>
    </font>
    <font>
      <u/>
      <sz val="9"/>
      <color indexed="12"/>
      <name val="Arial"/>
      <family val="2"/>
    </font>
    <font>
      <sz val="10"/>
      <name val="Stone Sans"/>
      <family val="2"/>
    </font>
    <font>
      <sz val="10"/>
      <name val="Optima"/>
      <family val="2"/>
    </font>
    <font>
      <sz val="11"/>
      <color indexed="62"/>
      <name val="Calibri"/>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4"/>
      <name val="Helv"/>
    </font>
    <font>
      <sz val="12"/>
      <name val="Century Schoolbook"/>
      <family val="1"/>
    </font>
    <font>
      <b/>
      <sz val="8"/>
      <name val="Verdana"/>
      <family val="2"/>
    </font>
    <font>
      <sz val="9"/>
      <name val="Book Antiqua"/>
      <family val="1"/>
    </font>
    <font>
      <sz val="10"/>
      <name val="Century Schoolbook"/>
      <family val="1"/>
    </font>
    <font>
      <i/>
      <sz val="10"/>
      <name val="Arial"/>
      <family val="2"/>
    </font>
    <font>
      <sz val="11"/>
      <color indexed="53"/>
      <name val="Calibri"/>
      <family val="2"/>
    </font>
    <font>
      <sz val="12"/>
      <name val="Times New Roman"/>
      <family val="1"/>
    </font>
    <font>
      <sz val="9"/>
      <color indexed="12"/>
      <name val="Times New Roman"/>
      <family val="1"/>
    </font>
    <font>
      <sz val="8"/>
      <name val="MS Sans Serif"/>
      <family val="2"/>
    </font>
    <font>
      <sz val="8"/>
      <name val="Optima"/>
      <family val="2"/>
    </font>
    <font>
      <b/>
      <sz val="11"/>
      <name val="Helv"/>
    </font>
    <font>
      <b/>
      <i/>
      <sz val="8"/>
      <name val="Univers (E1)"/>
    </font>
    <font>
      <sz val="12"/>
      <name val="Optima"/>
      <family val="2"/>
    </font>
    <font>
      <b/>
      <sz val="10"/>
      <color indexed="10"/>
      <name val="Tms Rmn"/>
    </font>
    <font>
      <sz val="11"/>
      <color indexed="60"/>
      <name val="Calibri"/>
      <family val="2"/>
    </font>
    <font>
      <sz val="7"/>
      <name val="Small Fonts"/>
      <family val="2"/>
    </font>
    <font>
      <sz val="10"/>
      <color indexed="8"/>
      <name val="MS Sans Serif"/>
      <family val="2"/>
    </font>
    <font>
      <sz val="6"/>
      <name val="Helv"/>
    </font>
    <font>
      <sz val="6"/>
      <color indexed="10"/>
      <name val="Helv"/>
    </font>
    <font>
      <b/>
      <u/>
      <sz val="9"/>
      <name val="Arial"/>
      <family val="2"/>
    </font>
    <font>
      <b/>
      <u/>
      <sz val="14"/>
      <name val="SWISS"/>
      <family val="2"/>
    </font>
    <font>
      <sz val="11"/>
      <name val="‚l‚r –¾’©"/>
      <charset val="128"/>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Tahoma"/>
      <family val="2"/>
    </font>
    <font>
      <sz val="9"/>
      <name val="Arial"/>
      <family val="2"/>
    </font>
    <font>
      <sz val="11"/>
      <name val="Arial"/>
      <family val="2"/>
    </font>
    <font>
      <sz val="8"/>
      <name val="Helv"/>
    </font>
    <font>
      <b/>
      <sz val="10"/>
      <name val="Century Schoolbook"/>
      <family val="1"/>
    </font>
    <font>
      <sz val="10"/>
      <name val="Book Antiqua"/>
      <family val="1"/>
    </font>
    <font>
      <b/>
      <sz val="10"/>
      <color indexed="39"/>
      <name val="Arial"/>
      <family val="2"/>
    </font>
    <font>
      <sz val="10"/>
      <color indexed="39"/>
      <name val="Arial"/>
      <family val="2"/>
    </font>
    <font>
      <sz val="19"/>
      <color indexed="48"/>
      <name val="Arial"/>
      <family val="2"/>
    </font>
    <font>
      <b/>
      <sz val="16"/>
      <color indexed="23"/>
      <name val="Arial"/>
      <family val="2"/>
    </font>
    <font>
      <sz val="10"/>
      <color indexed="12"/>
      <name val="MS Sans Serif"/>
      <family val="2"/>
    </font>
    <font>
      <i/>
      <sz val="12"/>
      <name val="Helv"/>
    </font>
    <font>
      <b/>
      <sz val="12"/>
      <name val="MS Sans Serif"/>
      <family val="2"/>
    </font>
    <font>
      <b/>
      <sz val="18"/>
      <color indexed="62"/>
      <name val="Cambria"/>
      <family val="2"/>
    </font>
    <font>
      <b/>
      <u/>
      <sz val="14"/>
      <name val="TimesNewRomanPS"/>
    </font>
    <font>
      <sz val="12"/>
      <name val="TimesNewRomanPS"/>
    </font>
    <font>
      <b/>
      <sz val="12"/>
      <name val="TimesNewRomanPS"/>
    </font>
    <font>
      <b/>
      <i/>
      <sz val="10"/>
      <name val="CG Times (E1)"/>
    </font>
    <font>
      <b/>
      <i/>
      <sz val="9"/>
      <name val="Univers (E1)"/>
    </font>
    <font>
      <b/>
      <sz val="8"/>
      <color indexed="8"/>
      <name val="Helv"/>
    </font>
    <font>
      <b/>
      <sz val="16"/>
      <name val="SulzerLogo"/>
    </font>
    <font>
      <sz val="12"/>
      <name val="SWISS"/>
    </font>
    <font>
      <sz val="10"/>
      <name val="Geneva"/>
      <family val="2"/>
    </font>
    <font>
      <sz val="8"/>
      <color indexed="12"/>
      <name val="Helv"/>
    </font>
    <font>
      <sz val="8"/>
      <color indexed="14"/>
      <name val="Helv"/>
    </font>
    <font>
      <sz val="24"/>
      <color indexed="13"/>
      <name val="Helv"/>
    </font>
    <font>
      <sz val="12"/>
      <color indexed="13"/>
      <name val="Helv"/>
    </font>
    <font>
      <b/>
      <i/>
      <sz val="12"/>
      <name val="CG Times (E1)"/>
    </font>
    <font>
      <b/>
      <sz val="9"/>
      <name val="Times New Roman"/>
      <family val="1"/>
    </font>
    <font>
      <sz val="8"/>
      <color indexed="10"/>
      <name val="Arial Narrow"/>
      <family val="2"/>
    </font>
    <font>
      <sz val="8"/>
      <color indexed="8"/>
      <name val="Wingdings"/>
      <charset val="2"/>
    </font>
    <font>
      <sz val="11"/>
      <color indexed="10"/>
      <name val="Calibri"/>
      <family val="2"/>
    </font>
    <font>
      <sz val="12"/>
      <name val="穝灿砰"/>
      <charset val="134"/>
    </font>
    <font>
      <sz val="14"/>
      <name val="뼻뮝"/>
      <family val="3"/>
      <charset val="129"/>
    </font>
    <font>
      <sz val="10"/>
      <name val="Garamond"/>
      <family val="1"/>
    </font>
    <font>
      <b/>
      <sz val="10"/>
      <name val="Garamond"/>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Times New Roman"/>
      <family val="2"/>
    </font>
    <font>
      <sz val="11"/>
      <color indexed="9"/>
      <name val="Times New Roman"/>
      <family val="2"/>
    </font>
    <font>
      <sz val="11"/>
      <color indexed="20"/>
      <name val="Times New Roman"/>
      <family val="2"/>
    </font>
    <font>
      <b/>
      <sz val="11"/>
      <color indexed="52"/>
      <name val="Calibri"/>
      <family val="2"/>
    </font>
    <font>
      <b/>
      <sz val="11"/>
      <color indexed="52"/>
      <name val="Times New Roman"/>
      <family val="2"/>
    </font>
    <font>
      <b/>
      <sz val="11"/>
      <color indexed="9"/>
      <name val="Times New Roman"/>
      <family val="2"/>
    </font>
    <font>
      <i/>
      <sz val="11"/>
      <color indexed="23"/>
      <name val="Times New Roman"/>
      <family val="2"/>
    </font>
    <font>
      <sz val="11"/>
      <color indexed="17"/>
      <name val="Times New Roman"/>
      <family val="2"/>
    </font>
    <font>
      <b/>
      <sz val="15"/>
      <color indexed="56"/>
      <name val="Calibri"/>
      <family val="2"/>
    </font>
    <font>
      <b/>
      <sz val="15"/>
      <color indexed="56"/>
      <name val="Times New Roman"/>
      <family val="2"/>
    </font>
    <font>
      <b/>
      <sz val="13"/>
      <color indexed="56"/>
      <name val="Calibri"/>
      <family val="2"/>
    </font>
    <font>
      <b/>
      <sz val="13"/>
      <color indexed="56"/>
      <name val="Times New Roman"/>
      <family val="2"/>
    </font>
    <font>
      <b/>
      <sz val="11"/>
      <color indexed="56"/>
      <name val="Calibri"/>
      <family val="2"/>
    </font>
    <font>
      <b/>
      <sz val="11"/>
      <color indexed="56"/>
      <name val="Times New Roman"/>
      <family val="2"/>
    </font>
    <font>
      <u/>
      <sz val="10"/>
      <color indexed="12"/>
      <name val="Times New Roman"/>
      <family val="1"/>
    </font>
    <font>
      <sz val="11"/>
      <color indexed="62"/>
      <name val="Times New Roman"/>
      <family val="2"/>
    </font>
    <font>
      <sz val="11"/>
      <color indexed="52"/>
      <name val="Calibri"/>
      <family val="2"/>
    </font>
    <font>
      <sz val="11"/>
      <color indexed="52"/>
      <name val="Times New Roman"/>
      <family val="2"/>
    </font>
    <font>
      <sz val="11"/>
      <color indexed="60"/>
      <name val="Times New Roman"/>
      <family val="2"/>
    </font>
    <font>
      <b/>
      <sz val="11"/>
      <color indexed="63"/>
      <name val="Times New Roman"/>
      <family val="2"/>
    </font>
    <font>
      <b/>
      <sz val="18"/>
      <color indexed="56"/>
      <name val="Cambria"/>
      <family val="2"/>
    </font>
    <font>
      <b/>
      <sz val="11"/>
      <color indexed="8"/>
      <name val="Times New Roman"/>
      <family val="2"/>
    </font>
    <font>
      <sz val="11"/>
      <color indexed="10"/>
      <name val="Times New Roman"/>
      <family val="2"/>
    </font>
    <font>
      <b/>
      <u/>
      <sz val="11"/>
      <color indexed="8"/>
      <name val="Garamond"/>
      <family val="1"/>
    </font>
    <font>
      <b/>
      <sz val="11"/>
      <color theme="1"/>
      <name val="Garamond"/>
      <family val="1"/>
    </font>
    <font>
      <sz val="11"/>
      <color theme="1"/>
      <name val="Garamond"/>
      <family val="1"/>
    </font>
    <font>
      <sz val="11"/>
      <color rgb="FF000000"/>
      <name val="Garamond"/>
      <family val="1"/>
    </font>
    <font>
      <b/>
      <sz val="11"/>
      <color rgb="FF000000"/>
      <name val="Garamond"/>
      <family val="1"/>
    </font>
    <font>
      <i/>
      <sz val="11"/>
      <color theme="1"/>
      <name val="Garamond"/>
      <family val="1"/>
    </font>
    <font>
      <sz val="10"/>
      <name val="Arial"/>
      <family val="2"/>
    </font>
    <font>
      <b/>
      <u/>
      <sz val="11"/>
      <color theme="1"/>
      <name val="Garamond"/>
      <family val="1"/>
    </font>
    <font>
      <b/>
      <sz val="11"/>
      <color theme="1"/>
      <name val="Rupee Foradian"/>
      <family val="2"/>
    </font>
    <font>
      <sz val="12"/>
      <name val="Garamond"/>
      <family val="1"/>
    </font>
    <font>
      <sz val="11"/>
      <color rgb="FF000000"/>
      <name val="Rupee Foradian"/>
      <family val="2"/>
    </font>
    <font>
      <sz val="12"/>
      <name val="Helv"/>
      <family val="2"/>
    </font>
    <font>
      <sz val="11"/>
      <name val="ＭＳ 明朝"/>
      <family val="1"/>
      <charset val="128"/>
    </font>
    <font>
      <sz val="11"/>
      <name val="돋움"/>
      <family val="3"/>
      <charset val="129"/>
    </font>
    <font>
      <sz val="14"/>
      <name val="AngsanaUPC"/>
      <family val="1"/>
      <charset val="222"/>
    </font>
    <font>
      <sz val="7"/>
      <name val="Helv"/>
    </font>
    <font>
      <sz val="12"/>
      <name val="erie"/>
      <family val="2"/>
    </font>
    <font>
      <sz val="12"/>
      <name val="¹UAAA¼"/>
      <family val="3"/>
      <charset val="129"/>
    </font>
    <font>
      <sz val="12"/>
      <name val="¹ÙÅÁÃ¼"/>
      <charset val="129"/>
    </font>
    <font>
      <b/>
      <sz val="11"/>
      <color indexed="10"/>
      <name val="Calibri"/>
      <family val="2"/>
    </font>
    <font>
      <b/>
      <sz val="13"/>
      <name val="Tms Rmn"/>
    </font>
    <font>
      <b/>
      <sz val="9.75"/>
      <name val="Abadi MT Condensed"/>
      <family val="2"/>
    </font>
    <font>
      <sz val="11"/>
      <name val="Tms Rmn"/>
    </font>
    <font>
      <sz val="10"/>
      <name val="Tms Rmn"/>
    </font>
    <font>
      <b/>
      <sz val="9.9499999999999993"/>
      <color indexed="8"/>
      <name val="Verdana"/>
      <family val="2"/>
    </font>
    <font>
      <sz val="11"/>
      <color theme="1"/>
      <name val="Calibri"/>
      <family val="2"/>
    </font>
    <font>
      <sz val="10"/>
      <color theme="1"/>
      <name val="Calibri"/>
      <family val="2"/>
    </font>
    <font>
      <sz val="10"/>
      <name val="Calibri"/>
      <family val="2"/>
    </font>
    <font>
      <sz val="9"/>
      <color theme="1"/>
      <name val="Cambria"/>
      <family val="2"/>
    </font>
    <font>
      <sz val="10"/>
      <color indexed="0"/>
      <name val="MS Sans Serif"/>
      <family val="2"/>
    </font>
    <font>
      <b/>
      <u/>
      <sz val="11"/>
      <name val="Times New Roman"/>
      <family val="1"/>
    </font>
    <font>
      <sz val="9.75"/>
      <name val="Abadi MT Condensed"/>
      <family val="2"/>
    </font>
    <font>
      <sz val="10"/>
      <color indexed="18"/>
      <name val="Abadi MT Condensed"/>
      <family val="2"/>
    </font>
    <font>
      <sz val="10"/>
      <name val="Abadi MT Condensed"/>
      <family val="2"/>
    </font>
    <font>
      <b/>
      <sz val="10"/>
      <color indexed="18"/>
      <name val="Abadi MT Condensed Light"/>
      <family val="2"/>
    </font>
    <font>
      <sz val="10"/>
      <name val="Abadi MT Condensed Extra Bold"/>
      <family val="2"/>
    </font>
    <font>
      <sz val="10"/>
      <name val="Abadi MT Condensed Light"/>
      <family val="2"/>
    </font>
    <font>
      <b/>
      <sz val="24"/>
      <color indexed="9"/>
      <name val="Lucida Bright"/>
      <family val="2"/>
    </font>
    <font>
      <b/>
      <sz val="10"/>
      <name val="Palatino"/>
      <family val="1"/>
    </font>
    <font>
      <u/>
      <sz val="11"/>
      <color indexed="12"/>
      <name val="Times New Roman"/>
      <family val="2"/>
    </font>
    <font>
      <sz val="7"/>
      <name val="Arial"/>
      <family val="2"/>
    </font>
    <font>
      <sz val="10"/>
      <name val="Century Gothic"/>
      <family val="2"/>
    </font>
    <font>
      <b/>
      <sz val="10"/>
      <name val="Bookman Old Style"/>
      <family val="1"/>
    </font>
    <font>
      <sz val="11"/>
      <color indexed="19"/>
      <name val="Calibri"/>
      <family val="2"/>
    </font>
    <font>
      <b/>
      <i/>
      <sz val="16"/>
      <name val="Helv"/>
    </font>
    <font>
      <sz val="11"/>
      <color theme="1"/>
      <name val="Times New Roman"/>
      <family val="2"/>
    </font>
    <font>
      <sz val="10"/>
      <name val="Courier New"/>
      <family val="3"/>
    </font>
    <font>
      <sz val="10"/>
      <color indexed="17"/>
      <name val="Abadi MT Condensed"/>
      <family val="2"/>
    </font>
    <font>
      <sz val="7"/>
      <color indexed="10"/>
      <name val="Helv"/>
    </font>
    <font>
      <sz val="14"/>
      <color indexed="10"/>
      <name val="Abadi MT Condensed Extra Bold"/>
      <family val="2"/>
    </font>
    <font>
      <sz val="9.75"/>
      <name val="Helv"/>
      <family val="2"/>
    </font>
    <font>
      <sz val="11"/>
      <name val="Abadi MT Condensed Extra Bold"/>
      <family val="2"/>
    </font>
    <font>
      <b/>
      <sz val="12"/>
      <name val="Abadi MT Condensed"/>
      <family val="2"/>
    </font>
    <font>
      <sz val="9"/>
      <color indexed="20"/>
      <name val="Arial"/>
      <family val="2"/>
    </font>
    <font>
      <b/>
      <i/>
      <sz val="18"/>
      <name val="GEsansCon57"/>
    </font>
    <font>
      <sz val="12"/>
      <name val="Abadi MT Condensed Extra Bold"/>
      <family val="2"/>
    </font>
    <font>
      <sz val="14"/>
      <name val="Abadi MT Condensed Extra Bold"/>
      <family val="2"/>
    </font>
    <font>
      <b/>
      <sz val="12"/>
      <color indexed="18"/>
      <name val="Times New Roman"/>
      <family val="1"/>
    </font>
    <font>
      <b/>
      <sz val="12"/>
      <color indexed="13"/>
      <name val="Helv"/>
    </font>
    <font>
      <b/>
      <sz val="10"/>
      <name val="Century Gothic"/>
      <family val="2"/>
    </font>
    <font>
      <sz val="12"/>
      <name val="뼻뮝"/>
      <family val="1"/>
      <charset val="129"/>
    </font>
    <font>
      <sz val="10"/>
      <name val="굴림체"/>
      <family val="3"/>
      <charset val="129"/>
    </font>
    <font>
      <sz val="11"/>
      <name val="明朝"/>
      <family val="1"/>
      <charset val="128"/>
    </font>
  </fonts>
  <fills count="127">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7"/>
        <bgColor indexed="64"/>
      </patternFill>
    </fill>
    <fill>
      <patternFill patternType="solid">
        <fgColor indexed="14"/>
        <bgColor indexed="64"/>
      </patternFill>
    </fill>
    <fill>
      <patternFill patternType="solid">
        <fgColor indexed="42"/>
        <bgColor indexed="64"/>
      </patternFill>
    </fill>
    <fill>
      <patternFill patternType="solid">
        <fgColor indexed="47"/>
        <bgColor indexed="64"/>
      </patternFill>
    </fill>
    <fill>
      <patternFill patternType="solid">
        <fgColor indexed="44"/>
        <bgColor indexed="64"/>
      </patternFill>
    </fill>
    <fill>
      <patternFill patternType="solid">
        <fgColor rgb="FFFFFF00"/>
        <bgColor indexed="64"/>
      </patternFill>
    </fill>
    <fill>
      <patternFill patternType="solid">
        <fgColor theme="0"/>
        <bgColor indexed="6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9"/>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patternFill>
    </fill>
    <fill>
      <patternFill patternType="solid">
        <fgColor indexed="26"/>
        <bgColor indexed="26"/>
      </patternFill>
    </fill>
    <fill>
      <patternFill patternType="solid">
        <fgColor indexed="47"/>
        <bgColor indexed="47"/>
      </patternFill>
    </fill>
    <fill>
      <patternFill patternType="solid">
        <fgColor indexed="51"/>
      </patternFill>
    </fill>
    <fill>
      <patternFill patternType="solid">
        <fgColor indexed="46"/>
      </patternFill>
    </fill>
    <fill>
      <patternFill patternType="solid">
        <fgColor indexed="55"/>
      </patternFill>
    </fill>
    <fill>
      <patternFill patternType="solid">
        <fgColor indexed="12"/>
      </patternFill>
    </fill>
    <fill>
      <patternFill patternType="lightGray">
        <fgColor indexed="12"/>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50"/>
      </patternFill>
    </fill>
    <fill>
      <patternFill patternType="solid">
        <fgColor indexed="26"/>
        <bgColor indexed="64"/>
      </patternFill>
    </fill>
    <fill>
      <patternFill patternType="solid">
        <fgColor indexed="13"/>
      </patternFill>
    </fill>
    <fill>
      <patternFill patternType="solid">
        <fgColor indexed="21"/>
        <bgColor indexed="64"/>
      </patternFill>
    </fill>
    <fill>
      <patternFill patternType="solid">
        <fgColor indexed="10"/>
        <bgColor indexed="9"/>
      </patternFill>
    </fill>
    <fill>
      <patternFill patternType="solid">
        <fgColor indexed="41"/>
        <bgColor indexed="64"/>
      </patternFill>
    </fill>
    <fill>
      <patternFill patternType="mediumGray">
        <fgColor indexed="22"/>
      </patternFill>
    </fill>
    <fill>
      <patternFill patternType="solid">
        <fgColor indexed="43"/>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35"/>
        <bgColor indexed="64"/>
      </patternFill>
    </fill>
    <fill>
      <patternFill patternType="solid">
        <fgColor indexed="23"/>
        <bgColor indexed="64"/>
      </patternFill>
    </fill>
    <fill>
      <patternFill patternType="solid">
        <fgColor indexed="15"/>
      </patternFill>
    </fill>
    <fill>
      <patternFill patternType="solid">
        <fgColor indexed="2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rgb="FF92D050"/>
        <bgColor indexed="64"/>
      </patternFill>
    </fill>
    <fill>
      <patternFill patternType="solid">
        <fgColor rgb="FFFFC000"/>
        <bgColor indexed="64"/>
      </patternFill>
    </fill>
    <fill>
      <patternFill patternType="solid">
        <fgColor indexed="31"/>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
      <patternFill patternType="solid">
        <fgColor theme="5" tint="0.59999389629810485"/>
        <bgColor indexed="64"/>
      </patternFill>
    </fill>
    <fill>
      <patternFill patternType="solid">
        <fgColor rgb="FFFFFFCC"/>
      </patternFill>
    </fill>
    <fill>
      <patternFill patternType="solid">
        <fgColor indexed="56"/>
      </patternFill>
    </fill>
    <fill>
      <patternFill patternType="solid">
        <fgColor indexed="22"/>
        <bgColor indexed="31"/>
      </patternFill>
    </fill>
    <fill>
      <patternFill patternType="solid">
        <fgColor indexed="13"/>
        <bgColor indexed="64"/>
      </patternFill>
    </fill>
    <fill>
      <patternFill patternType="gray0625"/>
    </fill>
    <fill>
      <patternFill patternType="solid">
        <fgColor indexed="11"/>
        <bgColor indexed="64"/>
      </patternFill>
    </fill>
    <fill>
      <patternFill patternType="solid">
        <fgColor indexed="28"/>
        <bgColor indexed="64"/>
      </patternFill>
    </fill>
    <fill>
      <patternFill patternType="solid">
        <fgColor indexed="26"/>
        <bgColor indexed="9"/>
      </patternFill>
    </fill>
    <fill>
      <patternFill patternType="solid">
        <fgColor indexed="47"/>
        <bgColor indexed="22"/>
      </patternFill>
    </fill>
    <fill>
      <patternFill patternType="gray0625">
        <fgColor indexed="8"/>
        <bgColor indexed="9"/>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40"/>
        <bgColor indexed="64"/>
      </patternFill>
    </fill>
    <fill>
      <patternFill patternType="solid">
        <fgColor indexed="34"/>
        <bgColor indexed="64"/>
      </patternFill>
    </fill>
    <fill>
      <patternFill patternType="solid">
        <fgColor indexed="8"/>
        <bgColor indexed="64"/>
      </patternFill>
    </fill>
    <fill>
      <patternFill patternType="solid">
        <fgColor indexed="55"/>
        <bgColor indexed="64"/>
      </patternFill>
    </fill>
    <fill>
      <patternFill patternType="solid">
        <fgColor indexed="31"/>
        <bgColor indexed="42"/>
      </patternFill>
    </fill>
  </fills>
  <borders count="107">
    <border>
      <left/>
      <right/>
      <top/>
      <bottom/>
      <diagonal/>
    </border>
    <border>
      <left/>
      <right/>
      <top style="medium">
        <color indexed="8"/>
      </top>
      <bottom/>
      <diagonal/>
    </border>
    <border>
      <left style="medium">
        <color indexed="8"/>
      </left>
      <right/>
      <top/>
      <bottom/>
      <diagonal/>
    </border>
    <border>
      <left style="medium">
        <color indexed="8"/>
      </left>
      <right/>
      <top style="medium">
        <color indexed="8"/>
      </top>
      <bottom/>
      <diagonal/>
    </border>
    <border>
      <left/>
      <right/>
      <top style="thin">
        <color indexed="8"/>
      </top>
      <bottom/>
      <diagonal/>
    </border>
    <border>
      <left style="medium">
        <color indexed="8"/>
      </left>
      <right/>
      <top style="thin">
        <color indexed="8"/>
      </top>
      <bottom/>
      <diagonal/>
    </border>
    <border>
      <left/>
      <right/>
      <top style="medium">
        <color indexed="12"/>
      </top>
      <bottom/>
      <diagonal/>
    </border>
    <border>
      <left/>
      <right/>
      <top style="double">
        <color indexed="8"/>
      </top>
      <bottom/>
      <diagonal/>
    </border>
    <border>
      <left style="thin">
        <color indexed="8"/>
      </left>
      <right/>
      <top/>
      <bottom/>
      <diagonal/>
    </border>
    <border>
      <left style="thin">
        <color indexed="8"/>
      </left>
      <right/>
      <top style="thin">
        <color indexed="8"/>
      </top>
      <bottom/>
      <diagonal/>
    </border>
    <border>
      <left style="medium">
        <color indexed="64"/>
      </left>
      <right/>
      <top/>
      <bottom/>
      <diagonal/>
    </border>
    <border>
      <left/>
      <right/>
      <top/>
      <bottom style="medium">
        <color indexed="8"/>
      </bottom>
      <diagonal/>
    </border>
    <border>
      <left style="medium">
        <color indexed="64"/>
      </left>
      <right style="medium">
        <color indexed="64"/>
      </right>
      <top style="medium">
        <color indexed="64"/>
      </top>
      <bottom style="medium">
        <color indexed="64"/>
      </bottom>
      <diagonal/>
    </border>
    <border>
      <left/>
      <right style="thin">
        <color indexed="8"/>
      </right>
      <top/>
      <bottom/>
      <diagonal/>
    </border>
    <border>
      <left/>
      <right/>
      <top/>
      <bottom style="thin">
        <color indexed="64"/>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top style="medium">
        <color indexed="64"/>
      </top>
      <bottom/>
      <diagonal/>
    </border>
    <border>
      <left/>
      <right/>
      <top style="thin">
        <color indexed="64"/>
      </top>
      <bottom style="double">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style="medium">
        <color auto="1"/>
      </top>
      <bottom style="medium">
        <color auto="1"/>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right/>
      <top style="medium">
        <color auto="1"/>
      </top>
      <bottom/>
      <diagonal/>
    </border>
    <border>
      <left/>
      <right/>
      <top style="medium">
        <color indexed="8"/>
      </top>
      <bottom/>
      <diagonal/>
    </border>
    <border>
      <left style="double">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top/>
      <bottom style="double">
        <color indexed="8"/>
      </bottom>
      <diagonal/>
    </border>
    <border>
      <left style="hair">
        <color indexed="64"/>
      </left>
      <right/>
      <top/>
      <bottom style="medium">
        <color indexed="64"/>
      </bottom>
      <diagonal/>
    </border>
    <border>
      <left/>
      <right/>
      <top style="double">
        <color indexed="64"/>
      </top>
      <bottom style="double">
        <color indexed="64"/>
      </bottom>
      <diagonal/>
    </border>
    <border>
      <left style="double">
        <color indexed="64"/>
      </left>
      <right/>
      <top style="double">
        <color indexed="64"/>
      </top>
      <bottom/>
      <diagonal/>
    </border>
    <border>
      <left/>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thick">
        <color indexed="49"/>
      </bottom>
      <diagonal/>
    </border>
    <border>
      <left/>
      <right/>
      <top/>
      <bottom style="thick">
        <color indexed="54"/>
      </bottom>
      <diagonal/>
    </border>
    <border>
      <left/>
      <right/>
      <top/>
      <bottom style="medium">
        <color indexed="54"/>
      </bottom>
      <diagonal/>
    </border>
    <border>
      <left style="hair">
        <color indexed="64"/>
      </left>
      <right style="hair">
        <color indexed="64"/>
      </right>
      <top style="hair">
        <color indexed="64"/>
      </top>
      <bottom style="hair">
        <color indexed="64"/>
      </bottom>
      <diagonal/>
    </border>
    <border>
      <left/>
      <right/>
      <top/>
      <bottom style="double">
        <color indexed="53"/>
      </bottom>
      <diagonal/>
    </border>
    <border>
      <left style="hair">
        <color indexed="64"/>
      </left>
      <right/>
      <top/>
      <bottom style="hair">
        <color indexed="64"/>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medium">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medium">
        <color indexed="64"/>
      </left>
      <right/>
      <top style="medium">
        <color indexed="64"/>
      </top>
      <bottom style="thin">
        <color indexed="64"/>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auto="1"/>
      </left>
      <right/>
      <top/>
      <bottom/>
      <diagonal/>
    </border>
    <border>
      <left style="thin">
        <color indexed="64"/>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12"/>
      </left>
      <right style="thin">
        <color indexed="12"/>
      </right>
      <top style="thin">
        <color indexed="8"/>
      </top>
      <bottom style="thin">
        <color indexed="8"/>
      </bottom>
      <diagonal/>
    </border>
    <border>
      <left style="thin">
        <color indexed="64"/>
      </left>
      <right/>
      <top style="thin">
        <color auto="1"/>
      </top>
      <bottom/>
      <diagonal/>
    </border>
    <border>
      <left/>
      <right/>
      <top style="thin">
        <color indexed="64"/>
      </top>
      <bottom style="medium">
        <color indexed="64"/>
      </bottom>
      <diagonal/>
    </border>
    <border>
      <left/>
      <right/>
      <top style="thin">
        <color auto="1"/>
      </top>
      <bottom style="thin">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hair">
        <color indexed="64"/>
      </top>
      <bottom style="hair">
        <color indexed="64"/>
      </bottom>
      <diagonal/>
    </border>
    <border>
      <left/>
      <right/>
      <top/>
      <bottom style="double">
        <color indexed="10"/>
      </bottom>
      <diagonal/>
    </border>
    <border>
      <left style="double">
        <color indexed="55"/>
      </left>
      <right style="double">
        <color indexed="55"/>
      </right>
      <top style="double">
        <color indexed="55"/>
      </top>
      <bottom style="double">
        <color indexed="55"/>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style="thin">
        <color indexed="47"/>
      </right>
      <top/>
      <bottom/>
      <diagonal/>
    </border>
    <border>
      <left/>
      <right/>
      <top style="thin">
        <color indexed="56"/>
      </top>
      <bottom style="double">
        <color indexed="56"/>
      </bottom>
      <diagonal/>
    </border>
    <border>
      <left/>
      <right/>
      <top style="thin">
        <color indexed="64"/>
      </top>
      <bottom style="thin">
        <color auto="1"/>
      </bottom>
      <diagonal/>
    </border>
  </borders>
  <cellStyleXfs count="8650">
    <xf numFmtId="0" fontId="0" fillId="0" borderId="0"/>
    <xf numFmtId="166" fontId="74" fillId="0" borderId="0" applyFont="0" applyFill="0" applyBorder="0" applyAlignment="0" applyProtection="0"/>
    <xf numFmtId="0" fontId="79" fillId="0" borderId="0"/>
    <xf numFmtId="0" fontId="8" fillId="0" borderId="0"/>
    <xf numFmtId="166" fontId="85" fillId="0" borderId="0" applyFont="0" applyFill="0" applyBorder="0" applyAlignment="0" applyProtection="0"/>
    <xf numFmtId="0" fontId="86" fillId="0" borderId="0"/>
    <xf numFmtId="166" fontId="85" fillId="0" borderId="0" applyFont="0" applyFill="0" applyBorder="0" applyAlignment="0" applyProtection="0"/>
    <xf numFmtId="166" fontId="10" fillId="0" borderId="0" applyFont="0" applyFill="0" applyBorder="0" applyAlignment="0" applyProtection="0"/>
    <xf numFmtId="0" fontId="90" fillId="0" borderId="0"/>
    <xf numFmtId="173" fontId="90" fillId="0" borderId="0" applyFont="0" applyFill="0" applyBorder="0" applyAlignment="0" applyProtection="0"/>
    <xf numFmtId="173" fontId="19" fillId="0" borderId="0" applyFont="0" applyFill="0" applyBorder="0" applyAlignment="0" applyProtection="0"/>
    <xf numFmtId="0" fontId="10" fillId="0" borderId="0"/>
    <xf numFmtId="173" fontId="8" fillId="0" borderId="0" applyFont="0" applyFill="0" applyBorder="0" applyAlignment="0" applyProtection="0"/>
    <xf numFmtId="173" fontId="19" fillId="0" borderId="0" applyFont="0" applyFill="0" applyBorder="0" applyAlignment="0" applyProtection="0"/>
    <xf numFmtId="9" fontId="85" fillId="0" borderId="0" applyFont="0" applyFill="0" applyBorder="0" applyAlignment="0" applyProtection="0"/>
    <xf numFmtId="173" fontId="19" fillId="0" borderId="0" applyFont="0" applyFill="0" applyBorder="0" applyAlignment="0" applyProtection="0"/>
    <xf numFmtId="0" fontId="19" fillId="0" borderId="0"/>
    <xf numFmtId="172" fontId="19" fillId="0" borderId="0" applyFont="0" applyFill="0" applyBorder="0" applyAlignment="0" applyProtection="0"/>
    <xf numFmtId="0" fontId="19" fillId="0" borderId="0" applyFont="0" applyFill="0" applyBorder="0" applyAlignment="0" applyProtection="0"/>
    <xf numFmtId="0" fontId="93" fillId="0" borderId="0" applyNumberFormat="0" applyFill="0" applyBorder="0" applyAlignment="0" applyProtection="0">
      <alignment vertical="top"/>
      <protection locked="0"/>
    </xf>
    <xf numFmtId="0" fontId="19" fillId="0" borderId="0" applyFont="0" applyFill="0" applyBorder="0" applyAlignment="0" applyProtection="0"/>
    <xf numFmtId="0" fontId="19" fillId="0" borderId="0"/>
    <xf numFmtId="0" fontId="94" fillId="0" borderId="0"/>
    <xf numFmtId="0" fontId="94"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5" fillId="0" borderId="0"/>
    <xf numFmtId="0" fontId="95" fillId="0" borderId="0"/>
    <xf numFmtId="0" fontId="95" fillId="0" borderId="0"/>
    <xf numFmtId="0" fontId="95"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7" fillId="0" borderId="0"/>
    <xf numFmtId="0" fontId="94" fillId="0" borderId="0"/>
    <xf numFmtId="0" fontId="77" fillId="0" borderId="0"/>
    <xf numFmtId="0" fontId="19" fillId="0" borderId="0"/>
    <xf numFmtId="0" fontId="96"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173" fontId="19" fillId="0" borderId="0" applyFont="0" applyFill="0" applyBorder="0" applyAlignment="0" applyProtection="0"/>
    <xf numFmtId="0" fontId="77"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77" fillId="0" borderId="0"/>
    <xf numFmtId="0" fontId="95"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5"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7" fillId="0" borderId="0"/>
    <xf numFmtId="0" fontId="7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173" fontId="19" fillId="0" borderId="0" applyFont="0" applyFill="0" applyBorder="0" applyAlignment="0" applyProtection="0"/>
    <xf numFmtId="0" fontId="19" fillId="0" borderId="0"/>
    <xf numFmtId="0" fontId="77" fillId="0" borderId="0"/>
    <xf numFmtId="0" fontId="19" fillId="0" borderId="0"/>
    <xf numFmtId="0" fontId="19" fillId="0" borderId="0"/>
    <xf numFmtId="0" fontId="19" fillId="0" borderId="0"/>
    <xf numFmtId="0" fontId="77"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7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96" fillId="0" borderId="0"/>
    <xf numFmtId="0" fontId="96" fillId="0" borderId="0"/>
    <xf numFmtId="0" fontId="19" fillId="0" borderId="0"/>
    <xf numFmtId="182" fontId="19" fillId="0" borderId="0" applyFont="0" applyFill="0" applyBorder="0" applyAlignment="0" applyProtection="0"/>
    <xf numFmtId="0" fontId="95" fillId="0" borderId="0"/>
    <xf numFmtId="173" fontId="19" fillId="0" borderId="0" applyFont="0" applyFill="0" applyBorder="0" applyAlignment="0" applyProtection="0"/>
    <xf numFmtId="173" fontId="19" fillId="0" borderId="0" applyFont="0" applyFill="0" applyBorder="0" applyAlignment="0" applyProtection="0"/>
    <xf numFmtId="0" fontId="97" fillId="0" borderId="0"/>
    <xf numFmtId="0" fontId="97" fillId="0" borderId="0"/>
    <xf numFmtId="0" fontId="97" fillId="0" borderId="0"/>
    <xf numFmtId="0" fontId="97"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5"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0" fontId="19" fillId="0" borderId="0"/>
    <xf numFmtId="0" fontId="19" fillId="0" borderId="0"/>
    <xf numFmtId="183" fontId="19" fillId="0" borderId="0" applyFont="0" applyFill="0" applyBorder="0" applyAlignment="0" applyProtection="0"/>
    <xf numFmtId="39" fontId="19" fillId="0" borderId="0" applyFon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5" fillId="0" borderId="0"/>
    <xf numFmtId="0" fontId="19"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5"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77" fillId="0" borderId="0"/>
    <xf numFmtId="0" fontId="96" fillId="0" borderId="0"/>
    <xf numFmtId="0" fontId="95" fillId="0" borderId="0"/>
    <xf numFmtId="0" fontId="95"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77" fillId="0" borderId="0"/>
    <xf numFmtId="0" fontId="77" fillId="0" borderId="0"/>
    <xf numFmtId="0" fontId="77" fillId="0" borderId="0"/>
    <xf numFmtId="0" fontId="9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6" fillId="0" borderId="0"/>
    <xf numFmtId="0" fontId="19" fillId="0" borderId="0"/>
    <xf numFmtId="0" fontId="19" fillId="0" borderId="0"/>
    <xf numFmtId="0" fontId="19" fillId="0" borderId="0"/>
    <xf numFmtId="0" fontId="94" fillId="0" borderId="0"/>
    <xf numFmtId="0" fontId="9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xf numFmtId="0" fontId="95"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9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5" fillId="0" borderId="0"/>
    <xf numFmtId="0" fontId="95" fillId="0" borderId="0"/>
    <xf numFmtId="0" fontId="95" fillId="0" borderId="0"/>
    <xf numFmtId="0" fontId="95" fillId="0" borderId="0"/>
    <xf numFmtId="0" fontId="19" fillId="0" borderId="0"/>
    <xf numFmtId="0" fontId="19" fillId="0" borderId="0"/>
    <xf numFmtId="0" fontId="19" fillId="0" borderId="0"/>
    <xf numFmtId="0" fontId="19" fillId="0" borderId="0"/>
    <xf numFmtId="0" fontId="19" fillId="0" borderId="0"/>
    <xf numFmtId="0" fontId="19" fillId="0" borderId="0"/>
    <xf numFmtId="0" fontId="96"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7" fillId="0" borderId="0"/>
    <xf numFmtId="0" fontId="19" fillId="0" borderId="0"/>
    <xf numFmtId="0" fontId="19" fillId="0" borderId="0"/>
    <xf numFmtId="0" fontId="19" fillId="0" borderId="0"/>
    <xf numFmtId="0" fontId="19" fillId="0" borderId="0"/>
    <xf numFmtId="0" fontId="19" fillId="0" borderId="0"/>
    <xf numFmtId="0" fontId="19" fillId="0" borderId="0"/>
    <xf numFmtId="0" fontId="9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7"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5"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77" fillId="0" borderId="0"/>
    <xf numFmtId="0" fontId="7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4" fontId="19" fillId="0" borderId="0" applyFont="0" applyFill="0" applyBorder="0" applyAlignment="0" applyProtection="0"/>
    <xf numFmtId="1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5" fillId="0" borderId="0"/>
    <xf numFmtId="0" fontId="95" fillId="0" borderId="0"/>
    <xf numFmtId="0" fontId="95" fillId="0" borderId="0"/>
    <xf numFmtId="0" fontId="95" fillId="0" borderId="0"/>
    <xf numFmtId="173" fontId="19" fillId="0" borderId="0" applyFont="0" applyFill="0" applyBorder="0" applyAlignment="0" applyProtection="0"/>
    <xf numFmtId="0" fontId="19" fillId="0" borderId="0"/>
    <xf numFmtId="0" fontId="96" fillId="0" borderId="0"/>
    <xf numFmtId="185" fontId="19" fillId="0" borderId="0" applyFont="0" applyFill="0" applyBorder="0" applyAlignment="0" applyProtection="0"/>
    <xf numFmtId="186"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0" fontId="19" fillId="0" borderId="0"/>
    <xf numFmtId="173" fontId="19" fillId="0" borderId="0" applyFon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7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6" fillId="0" borderId="0"/>
    <xf numFmtId="0" fontId="19" fillId="0" borderId="0" applyNumberForma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5" fillId="0" borderId="0"/>
    <xf numFmtId="0" fontId="77"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4"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6" fillId="0" borderId="0"/>
    <xf numFmtId="0" fontId="95" fillId="0" borderId="0"/>
    <xf numFmtId="0" fontId="95" fillId="0" borderId="0"/>
    <xf numFmtId="0" fontId="9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5" fillId="0" borderId="0"/>
    <xf numFmtId="0" fontId="95" fillId="0" borderId="0"/>
    <xf numFmtId="0" fontId="95" fillId="0" borderId="0"/>
    <xf numFmtId="0" fontId="95"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5" fillId="0" borderId="0"/>
    <xf numFmtId="0" fontId="19" fillId="0" borderId="0"/>
    <xf numFmtId="0" fontId="19" fillId="0" borderId="0"/>
    <xf numFmtId="0" fontId="99" fillId="0" borderId="37"/>
    <xf numFmtId="187" fontId="100" fillId="0" borderId="0" applyFont="0" applyFill="0" applyBorder="0" applyAlignment="0" applyProtection="0"/>
    <xf numFmtId="188" fontId="19" fillId="0" borderId="0" applyFont="0" applyFill="0" applyBorder="0" applyAlignment="0" applyProtection="0"/>
    <xf numFmtId="189" fontId="28" fillId="0" borderId="0" applyFont="0" applyFill="0" applyBorder="0" applyAlignment="0" applyProtection="0"/>
    <xf numFmtId="190" fontId="28" fillId="0" borderId="0" applyFont="0" applyFill="0" applyBorder="0" applyAlignment="0" applyProtection="0"/>
    <xf numFmtId="0" fontId="19" fillId="0" borderId="0"/>
    <xf numFmtId="0" fontId="19" fillId="0" borderId="0"/>
    <xf numFmtId="0" fontId="19" fillId="0" borderId="0"/>
    <xf numFmtId="0" fontId="19" fillId="0" borderId="0"/>
    <xf numFmtId="191" fontId="101" fillId="0" borderId="0" applyFont="0" applyFill="0" applyBorder="0" applyAlignment="0" applyProtection="0"/>
    <xf numFmtId="192" fontId="101" fillId="0" borderId="0" applyFont="0" applyFill="0" applyBorder="0" applyAlignment="0" applyProtection="0"/>
    <xf numFmtId="10" fontId="101" fillId="0" borderId="0" applyFont="0" applyFill="0" applyBorder="0" applyAlignment="0" applyProtection="0"/>
    <xf numFmtId="49" fontId="102" fillId="2" borderId="0" applyFill="0" applyBorder="0">
      <alignment horizontal="left"/>
    </xf>
    <xf numFmtId="0" fontId="28" fillId="0" borderId="0" applyFill="0" applyBorder="0">
      <alignment vertical="center"/>
    </xf>
    <xf numFmtId="0" fontId="103" fillId="0" borderId="0">
      <alignment horizontal="center"/>
    </xf>
    <xf numFmtId="0" fontId="103" fillId="0" borderId="0">
      <alignment horizontal="center"/>
    </xf>
    <xf numFmtId="0" fontId="103" fillId="0" borderId="0">
      <alignment horizontal="center"/>
    </xf>
    <xf numFmtId="0" fontId="103" fillId="0" borderId="0">
      <alignment horizontal="center"/>
    </xf>
    <xf numFmtId="39" fontId="103" fillId="0" borderId="0">
      <alignment horizontal="center"/>
    </xf>
    <xf numFmtId="39" fontId="103" fillId="0" borderId="0">
      <alignment horizontal="center"/>
    </xf>
    <xf numFmtId="39" fontId="103" fillId="0" borderId="0">
      <alignment horizontal="center"/>
    </xf>
    <xf numFmtId="39" fontId="103" fillId="0" borderId="0">
      <alignment horizontal="center"/>
    </xf>
    <xf numFmtId="0" fontId="19" fillId="0" borderId="0"/>
    <xf numFmtId="9" fontId="104" fillId="0" borderId="0" applyFont="0" applyFill="0" applyBorder="0" applyAlignment="0" applyProtection="0"/>
    <xf numFmtId="0" fontId="105" fillId="0" borderId="0">
      <alignment horizontal="center"/>
    </xf>
    <xf numFmtId="0" fontId="105" fillId="0" borderId="0">
      <alignment horizontal="center"/>
    </xf>
    <xf numFmtId="0" fontId="105" fillId="0" borderId="0">
      <alignment horizontal="center"/>
    </xf>
    <xf numFmtId="0" fontId="105" fillId="0" borderId="0">
      <alignment horizontal="center"/>
    </xf>
    <xf numFmtId="39" fontId="105" fillId="0" borderId="0">
      <alignment horizontal="center"/>
    </xf>
    <xf numFmtId="39" fontId="105" fillId="0" borderId="0">
      <alignment horizontal="center"/>
    </xf>
    <xf numFmtId="39" fontId="105" fillId="0" borderId="0">
      <alignment horizontal="center"/>
    </xf>
    <xf numFmtId="39" fontId="105" fillId="0" borderId="0">
      <alignment horizontal="center"/>
    </xf>
    <xf numFmtId="0" fontId="85" fillId="11" borderId="0" applyNumberFormat="0" applyBorder="0" applyAlignment="0" applyProtection="0"/>
    <xf numFmtId="0" fontId="85"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193" fontId="19" fillId="0" borderId="0" applyProtection="0">
      <protection locked="0"/>
    </xf>
    <xf numFmtId="39" fontId="106" fillId="0" borderId="0">
      <alignment horizontal="center"/>
    </xf>
    <xf numFmtId="39" fontId="106" fillId="0" borderId="0">
      <alignment horizontal="center"/>
    </xf>
    <xf numFmtId="39" fontId="106" fillId="0" borderId="0">
      <alignment horizontal="center"/>
    </xf>
    <xf numFmtId="39" fontId="106" fillId="0" borderId="0">
      <alignment horizontal="center"/>
    </xf>
    <xf numFmtId="0" fontId="85" fillId="17" borderId="0" applyNumberFormat="0" applyBorder="0" applyAlignment="0" applyProtection="0"/>
    <xf numFmtId="0" fontId="85" fillId="17"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9" fillId="0" borderId="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107" fillId="23"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107" fillId="27" borderId="0" applyNumberFormat="0" applyBorder="0" applyAlignment="0" applyProtection="0"/>
    <xf numFmtId="0" fontId="107" fillId="28" borderId="0" applyNumberFormat="0" applyBorder="0" applyAlignment="0" applyProtection="0"/>
    <xf numFmtId="0" fontId="107" fillId="28" borderId="0" applyNumberFormat="0" applyBorder="0" applyAlignment="0" applyProtection="0"/>
    <xf numFmtId="0" fontId="107" fillId="28" borderId="0" applyNumberFormat="0" applyBorder="0" applyAlignment="0" applyProtection="0"/>
    <xf numFmtId="0" fontId="107" fillId="28" borderId="0" applyNumberFormat="0" applyBorder="0" applyAlignment="0" applyProtection="0"/>
    <xf numFmtId="0" fontId="107" fillId="28" borderId="0" applyNumberFormat="0" applyBorder="0" applyAlignment="0" applyProtection="0"/>
    <xf numFmtId="0" fontId="107" fillId="28" borderId="0" applyNumberFormat="0" applyBorder="0" applyAlignment="0" applyProtection="0"/>
    <xf numFmtId="0" fontId="107" fillId="28" borderId="0" applyNumberFormat="0" applyBorder="0" applyAlignment="0" applyProtection="0"/>
    <xf numFmtId="0" fontId="107"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107" fillId="31"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107" fillId="31" borderId="0" applyNumberFormat="0" applyBorder="0" applyAlignment="0" applyProtection="0"/>
    <xf numFmtId="0" fontId="107" fillId="32" borderId="0" applyNumberFormat="0" applyBorder="0" applyAlignment="0" applyProtection="0"/>
    <xf numFmtId="0" fontId="107" fillId="32" borderId="0" applyNumberFormat="0" applyBorder="0" applyAlignment="0" applyProtection="0"/>
    <xf numFmtId="0" fontId="107" fillId="32" borderId="0" applyNumberFormat="0" applyBorder="0" applyAlignment="0" applyProtection="0"/>
    <xf numFmtId="0" fontId="107" fillId="32" borderId="0" applyNumberFormat="0" applyBorder="0" applyAlignment="0" applyProtection="0"/>
    <xf numFmtId="0" fontId="107" fillId="32" borderId="0" applyNumberFormat="0" applyBorder="0" applyAlignment="0" applyProtection="0"/>
    <xf numFmtId="0" fontId="107" fillId="32" borderId="0" applyNumberFormat="0" applyBorder="0" applyAlignment="0" applyProtection="0"/>
    <xf numFmtId="0" fontId="107" fillId="32" borderId="0" applyNumberFormat="0" applyBorder="0" applyAlignment="0" applyProtection="0"/>
    <xf numFmtId="0" fontId="107" fillId="32"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107" fillId="22"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107" fillId="24"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33"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107" fillId="34"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0" fontId="107" fillId="35" borderId="0" applyNumberFormat="0" applyBorder="0" applyAlignment="0" applyProtection="0"/>
    <xf numFmtId="194" fontId="19" fillId="0" borderId="0" applyFont="0" applyFill="0" applyBorder="0" applyAlignment="0" applyProtection="0"/>
    <xf numFmtId="195" fontId="19" fillId="0" borderId="0" applyFont="0" applyFill="0" applyBorder="0" applyAlignment="0" applyProtection="0"/>
    <xf numFmtId="0" fontId="19" fillId="0" borderId="0" applyFill="0" applyBorder="0" applyProtection="0">
      <protection locked="0"/>
    </xf>
    <xf numFmtId="0" fontId="108" fillId="0" borderId="0">
      <alignment horizontal="right"/>
    </xf>
    <xf numFmtId="0" fontId="98" fillId="0" borderId="0">
      <alignment horizontal="center" wrapText="1"/>
      <protection locked="0"/>
    </xf>
    <xf numFmtId="0" fontId="28" fillId="0" borderId="0" applyNumberFormat="0" applyFill="0" applyBorder="0" applyAlignment="0" applyProtection="0">
      <alignment vertical="center"/>
    </xf>
    <xf numFmtId="0" fontId="109" fillId="0" borderId="0" applyFont="0" applyFill="0" applyBorder="0" applyAlignment="0" applyProtection="0">
      <alignment horizontal="right"/>
    </xf>
    <xf numFmtId="0" fontId="109" fillId="0" borderId="0">
      <alignment horizontal="right"/>
    </xf>
    <xf numFmtId="0" fontId="109" fillId="0" borderId="0"/>
    <xf numFmtId="0" fontId="109" fillId="0" borderId="0">
      <alignment horizontal="right"/>
    </xf>
    <xf numFmtId="0" fontId="109" fillId="0" borderId="0">
      <alignment horizontal="right"/>
    </xf>
    <xf numFmtId="196" fontId="19" fillId="0" borderId="0" applyFont="0" applyFill="0" applyBorder="0" applyAlignment="0" applyProtection="0"/>
    <xf numFmtId="197" fontId="19" fillId="0" borderId="0" applyFont="0" applyFill="0" applyBorder="0" applyAlignment="0" applyProtection="0"/>
    <xf numFmtId="0" fontId="110" fillId="0" borderId="0" applyFont="0" applyFill="0" applyBorder="0" applyAlignment="0" applyProtection="0"/>
    <xf numFmtId="0" fontId="111" fillId="36" borderId="0" applyNumberFormat="0" applyBorder="0" applyAlignment="0" applyProtection="0"/>
    <xf numFmtId="0" fontId="111" fillId="36" borderId="0" applyNumberFormat="0" applyBorder="0" applyAlignment="0" applyProtection="0"/>
    <xf numFmtId="0" fontId="112" fillId="0" borderId="0"/>
    <xf numFmtId="0" fontId="113" fillId="0" borderId="0" applyNumberFormat="0" applyFill="0" applyBorder="0" applyAlignment="0" applyProtection="0">
      <alignment vertical="top"/>
      <protection locked="0"/>
    </xf>
    <xf numFmtId="0" fontId="114" fillId="0" borderId="0"/>
    <xf numFmtId="198" fontId="98" fillId="0" borderId="0" applyFont="0" applyFill="0" applyBorder="0" applyAlignment="0" applyProtection="0"/>
    <xf numFmtId="0" fontId="115" fillId="0" borderId="0" applyNumberFormat="0" applyFill="0" applyBorder="0" applyAlignment="0" applyProtection="0"/>
    <xf numFmtId="0" fontId="116" fillId="0" borderId="14" applyNumberFormat="0" applyFill="0" applyAlignment="0" applyProtection="0"/>
    <xf numFmtId="0" fontId="117" fillId="0" borderId="0"/>
    <xf numFmtId="199" fontId="118" fillId="0" borderId="30" applyAlignment="0" applyProtection="0"/>
    <xf numFmtId="15" fontId="19" fillId="0" borderId="28" applyNumberFormat="0" applyFont="0" applyFill="0" applyAlignment="0"/>
    <xf numFmtId="200" fontId="28" fillId="0" borderId="0" applyFont="0" applyFill="0" applyBorder="0" applyAlignment="0" applyProtection="0"/>
    <xf numFmtId="0" fontId="119" fillId="0" borderId="0"/>
    <xf numFmtId="0" fontId="22" fillId="0" borderId="0" applyFill="0" applyBorder="0" applyAlignment="0"/>
    <xf numFmtId="201" fontId="120" fillId="0" borderId="0" applyFill="0" applyBorder="0" applyAlignment="0"/>
    <xf numFmtId="174" fontId="120" fillId="0" borderId="0" applyFill="0" applyBorder="0" applyAlignment="0"/>
    <xf numFmtId="202" fontId="120" fillId="0" borderId="0" applyFill="0" applyBorder="0" applyAlignment="0"/>
    <xf numFmtId="203" fontId="19" fillId="0" borderId="0" applyFill="0" applyBorder="0" applyAlignment="0"/>
    <xf numFmtId="204" fontId="120" fillId="0" borderId="0" applyFill="0" applyBorder="0" applyAlignment="0"/>
    <xf numFmtId="205" fontId="19" fillId="0" borderId="0" applyFill="0" applyBorder="0" applyAlignment="0"/>
    <xf numFmtId="201" fontId="120" fillId="0" borderId="0" applyFill="0" applyBorder="0" applyAlignment="0"/>
    <xf numFmtId="0" fontId="121" fillId="14" borderId="38" applyNumberFormat="0" applyAlignment="0" applyProtection="0"/>
    <xf numFmtId="0" fontId="121" fillId="14" borderId="38" applyNumberFormat="0" applyAlignment="0" applyProtection="0"/>
    <xf numFmtId="0" fontId="122" fillId="0" borderId="34">
      <alignment horizontal="center"/>
    </xf>
    <xf numFmtId="0" fontId="123" fillId="0" borderId="0"/>
    <xf numFmtId="0" fontId="124" fillId="0" borderId="0">
      <alignment vertical="center"/>
    </xf>
    <xf numFmtId="0" fontId="125" fillId="37" borderId="39" applyNumberFormat="0" applyAlignment="0" applyProtection="0"/>
    <xf numFmtId="0" fontId="125" fillId="37" borderId="39" applyNumberFormat="0" applyAlignment="0" applyProtection="0"/>
    <xf numFmtId="0" fontId="126" fillId="0" borderId="14" applyNumberFormat="0" applyFill="0" applyProtection="0">
      <alignment horizontal="center"/>
    </xf>
    <xf numFmtId="0" fontId="127" fillId="0" borderId="0">
      <alignment horizontal="center" wrapText="1"/>
      <protection hidden="1"/>
    </xf>
    <xf numFmtId="0" fontId="24" fillId="0" borderId="18">
      <alignment horizontal="center"/>
    </xf>
    <xf numFmtId="0" fontId="128" fillId="38" borderId="0">
      <alignment horizontal="left"/>
    </xf>
    <xf numFmtId="0" fontId="129" fillId="38" borderId="0">
      <alignment horizontal="right"/>
    </xf>
    <xf numFmtId="0" fontId="27" fillId="14" borderId="0">
      <alignment horizontal="center"/>
    </xf>
    <xf numFmtId="0" fontId="129" fillId="38" borderId="0">
      <alignment horizontal="right"/>
    </xf>
    <xf numFmtId="0" fontId="130" fillId="14" borderId="0">
      <alignment horizontal="left"/>
    </xf>
    <xf numFmtId="206" fontId="19" fillId="0" borderId="0"/>
    <xf numFmtId="206" fontId="19" fillId="0" borderId="0"/>
    <xf numFmtId="206" fontId="19" fillId="0" borderId="0"/>
    <xf numFmtId="206" fontId="19" fillId="0" borderId="0"/>
    <xf numFmtId="206" fontId="19" fillId="0" borderId="0"/>
    <xf numFmtId="206" fontId="19" fillId="0" borderId="0"/>
    <xf numFmtId="206" fontId="19" fillId="0" borderId="0"/>
    <xf numFmtId="206" fontId="19" fillId="0" borderId="0"/>
    <xf numFmtId="171" fontId="8" fillId="0" borderId="0" applyFont="0" applyFill="0" applyBorder="0" applyAlignment="0" applyProtection="0"/>
    <xf numFmtId="171" fontId="8" fillId="0" borderId="0" applyFont="0" applyFill="0" applyBorder="0" applyAlignment="0" applyProtection="0"/>
    <xf numFmtId="204" fontId="120" fillId="0" borderId="0" applyFont="0" applyFill="0" applyBorder="0" applyAlignment="0" applyProtection="0"/>
    <xf numFmtId="207" fontId="19" fillId="0" borderId="0" applyFont="0" applyFill="0" applyBorder="0" applyAlignment="0" applyProtection="0"/>
    <xf numFmtId="207" fontId="19" fillId="0" borderId="0" applyFont="0" applyFill="0" applyBorder="0" applyAlignment="0" applyProtection="0"/>
    <xf numFmtId="173" fontId="85" fillId="0" borderId="0" applyFont="0" applyFill="0" applyBorder="0" applyAlignment="0" applyProtection="0"/>
    <xf numFmtId="173" fontId="19" fillId="0" borderId="0" applyFont="0" applyFill="0" applyBorder="0" applyAlignment="0" applyProtection="0"/>
    <xf numFmtId="173" fontId="85" fillId="0" borderId="0" applyFont="0" applyFill="0" applyBorder="0" applyAlignment="0" applyProtection="0"/>
    <xf numFmtId="17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22" fillId="0" borderId="0" applyFont="0" applyFill="0" applyBorder="0" applyAlignment="0" applyProtection="0"/>
    <xf numFmtId="173" fontId="19" fillId="0" borderId="0" applyFont="0" applyFill="0" applyBorder="0" applyAlignment="0" applyProtection="0"/>
    <xf numFmtId="208" fontId="19" fillId="0" borderId="0" applyFont="0" applyFill="0" applyBorder="0" applyAlignment="0" applyProtection="0"/>
    <xf numFmtId="205" fontId="19" fillId="0" borderId="0" applyFont="0" applyFill="0" applyBorder="0" applyAlignment="0" applyProtection="0"/>
    <xf numFmtId="205"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209" fontId="19" fillId="0" borderId="0" applyFont="0" applyFill="0" applyBorder="0" applyAlignment="0" applyProtection="0"/>
    <xf numFmtId="209" fontId="19" fillId="0" borderId="0" applyFont="0" applyFill="0" applyBorder="0" applyAlignment="0" applyProtection="0"/>
    <xf numFmtId="209" fontId="19" fillId="0" borderId="0" applyFont="0" applyFill="0" applyBorder="0" applyAlignment="0" applyProtection="0"/>
    <xf numFmtId="174" fontId="85" fillId="0" borderId="0" applyFont="0" applyFill="0" applyBorder="0" applyAlignment="0" applyProtection="0"/>
    <xf numFmtId="210" fontId="19" fillId="0" borderId="0" applyFont="0" applyFill="0" applyBorder="0" applyAlignment="0" applyProtection="0"/>
    <xf numFmtId="209"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8" fillId="0" borderId="0" applyFont="0" applyFill="0" applyBorder="0" applyAlignment="0" applyProtection="0"/>
    <xf numFmtId="211"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66" fontId="85"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22" fillId="0" borderId="0" applyFont="0" applyFill="0" applyBorder="0" applyAlignment="0" applyProtection="0">
      <alignment vertical="top"/>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211"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43" fontId="22" fillId="0" borderId="0" applyFont="0" applyFill="0" applyBorder="0" applyAlignment="0" applyProtection="0">
      <alignment vertical="top"/>
    </xf>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207" fontId="19"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19"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7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212" fontId="85" fillId="0" borderId="0" applyFont="0" applyFill="0" applyBorder="0" applyAlignment="0" applyProtection="0"/>
    <xf numFmtId="166" fontId="85" fillId="0" borderId="0" applyFont="0" applyFill="0" applyBorder="0" applyAlignment="0" applyProtection="0"/>
    <xf numFmtId="166" fontId="10" fillId="0" borderId="0" applyFont="0" applyFill="0" applyBorder="0" applyAlignment="0" applyProtection="0"/>
    <xf numFmtId="173" fontId="19" fillId="0" borderId="0" applyFont="0" applyFill="0" applyBorder="0" applyAlignment="0" applyProtection="0"/>
    <xf numFmtId="173" fontId="85" fillId="0" borderId="0" applyFont="0" applyFill="0" applyBorder="0" applyAlignment="0" applyProtection="0"/>
    <xf numFmtId="179" fontId="19" fillId="0" borderId="0" applyFont="0" applyFill="0" applyBorder="0" applyAlignment="0" applyProtection="0"/>
    <xf numFmtId="166" fontId="10" fillId="0" borderId="0" applyFont="0" applyFill="0" applyBorder="0" applyAlignment="0" applyProtection="0"/>
    <xf numFmtId="179" fontId="19" fillId="0" borderId="0" applyFont="0" applyFill="0" applyBorder="0" applyAlignment="0" applyProtection="0"/>
    <xf numFmtId="37" fontId="101" fillId="0" borderId="0" applyFont="0" applyFill="0" applyBorder="0" applyAlignment="0" applyProtection="0"/>
    <xf numFmtId="182" fontId="101" fillId="0" borderId="0" applyFont="0" applyFill="0" applyBorder="0" applyAlignment="0" applyProtection="0"/>
    <xf numFmtId="39" fontId="101" fillId="0" borderId="0" applyFont="0" applyFill="0" applyBorder="0" applyAlignment="0" applyProtection="0"/>
    <xf numFmtId="40" fontId="127" fillId="0" borderId="0" applyFont="0" applyFill="0" applyBorder="0" applyAlignment="0" applyProtection="0"/>
    <xf numFmtId="0" fontId="131" fillId="0" borderId="40" applyNumberFormat="0" applyFill="0" applyAlignment="0" applyProtection="0"/>
    <xf numFmtId="0" fontId="132" fillId="0" borderId="0"/>
    <xf numFmtId="0" fontId="97" fillId="0" borderId="0"/>
    <xf numFmtId="0" fontId="97" fillId="0" borderId="0"/>
    <xf numFmtId="0" fontId="131" fillId="0" borderId="40" applyNumberFormat="0" applyFill="0" applyAlignment="0" applyProtection="0"/>
    <xf numFmtId="0" fontId="132" fillId="0" borderId="0"/>
    <xf numFmtId="0" fontId="97" fillId="0" borderId="0"/>
    <xf numFmtId="0" fontId="97" fillId="0" borderId="0"/>
    <xf numFmtId="39" fontId="133" fillId="0" borderId="0" applyNumberFormat="0" applyFill="0" applyBorder="0" applyAlignment="0" applyProtection="0">
      <alignment horizontal="center"/>
    </xf>
    <xf numFmtId="0" fontId="134" fillId="39" borderId="0">
      <alignment horizontal="center" vertical="center" wrapText="1"/>
    </xf>
    <xf numFmtId="201" fontId="135" fillId="0" borderId="0" applyFill="0" applyBorder="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0" fontId="136" fillId="0" borderId="0" applyNumberFormat="0" applyAlignment="0">
      <alignment horizontal="left"/>
    </xf>
    <xf numFmtId="40" fontId="137" fillId="0" borderId="0">
      <alignment horizontal="left"/>
    </xf>
    <xf numFmtId="213" fontId="127" fillId="0" borderId="0" applyFill="0" applyBorder="0">
      <alignment horizontal="right"/>
      <protection locked="0"/>
    </xf>
    <xf numFmtId="0" fontId="97" fillId="0" borderId="13"/>
    <xf numFmtId="0" fontId="97" fillId="0" borderId="0"/>
    <xf numFmtId="214" fontId="77" fillId="0" borderId="0">
      <alignment horizontal="center"/>
    </xf>
    <xf numFmtId="170" fontId="99" fillId="0" borderId="41" applyBorder="0"/>
    <xf numFmtId="201" fontId="120"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215" fontId="85"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216" fontId="97" fillId="0" borderId="0">
      <protection locked="0"/>
    </xf>
    <xf numFmtId="167" fontId="101" fillId="0" borderId="0" applyFont="0" applyFill="0" applyBorder="0" applyAlignment="0" applyProtection="0"/>
    <xf numFmtId="0" fontId="101" fillId="0" borderId="0" applyFont="0" applyFill="0" applyBorder="0" applyAlignment="0" applyProtection="0"/>
    <xf numFmtId="217" fontId="77" fillId="0" borderId="0" applyFont="0" applyFill="0" applyBorder="0" applyAlignment="0" applyProtection="0"/>
    <xf numFmtId="0" fontId="131" fillId="0" borderId="40" applyNumberFormat="0" applyFill="0" applyAlignment="0" applyProtection="0"/>
    <xf numFmtId="0" fontId="127" fillId="0" borderId="0" applyFont="0" applyFill="0" applyBorder="0" applyAlignment="0">
      <protection locked="0"/>
    </xf>
    <xf numFmtId="218" fontId="19" fillId="40" borderId="0" applyFont="0" applyBorder="0"/>
    <xf numFmtId="0" fontId="86" fillId="0" borderId="0"/>
    <xf numFmtId="219" fontId="19" fillId="0" borderId="0"/>
    <xf numFmtId="218" fontId="19" fillId="40" borderId="0" applyFont="0" applyBorder="0"/>
    <xf numFmtId="220" fontId="28" fillId="0" borderId="0" applyFont="0" applyFill="0" applyBorder="0" applyAlignment="0" applyProtection="0"/>
    <xf numFmtId="0" fontId="86" fillId="0" borderId="16"/>
    <xf numFmtId="0" fontId="19" fillId="40" borderId="29" applyFont="0" applyFill="0" applyBorder="0"/>
    <xf numFmtId="15" fontId="127" fillId="0" borderId="0"/>
    <xf numFmtId="221" fontId="138" fillId="0" borderId="0" applyFont="0" applyFill="0" applyBorder="0" applyAlignment="0" applyProtection="0">
      <protection locked="0"/>
    </xf>
    <xf numFmtId="14" fontId="22" fillId="0" borderId="0" applyFill="0" applyBorder="0" applyAlignment="0"/>
    <xf numFmtId="15" fontId="127" fillId="0" borderId="0"/>
    <xf numFmtId="0" fontId="73" fillId="19" borderId="0">
      <alignment horizontal="left" textRotation="90"/>
    </xf>
    <xf numFmtId="0" fontId="139" fillId="0" borderId="42" applyNumberFormat="0" applyFill="0" applyBorder="0"/>
    <xf numFmtId="0" fontId="109" fillId="0" borderId="0" applyFont="0" applyFill="0" applyBorder="0" applyAlignment="0" applyProtection="0"/>
    <xf numFmtId="0" fontId="140" fillId="0" borderId="0" applyFont="0" applyFill="0" applyBorder="0" applyAlignment="0" applyProtection="0"/>
    <xf numFmtId="38" fontId="127" fillId="0" borderId="43">
      <alignment vertical="center"/>
    </xf>
    <xf numFmtId="222" fontId="19" fillId="0" borderId="0" applyFont="0" applyFill="0" applyBorder="0" applyAlignment="0" applyProtection="0"/>
    <xf numFmtId="173" fontId="141" fillId="0" borderId="0" applyFont="0" applyFill="0" applyBorder="0" applyAlignment="0" applyProtection="0"/>
    <xf numFmtId="0" fontId="142" fillId="0" borderId="0">
      <protection locked="0"/>
    </xf>
    <xf numFmtId="164" fontId="28" fillId="0" borderId="0"/>
    <xf numFmtId="0" fontId="115" fillId="0" borderId="0" applyNumberFormat="0" applyFill="0" applyBorder="0" applyAlignment="0" applyProtection="0"/>
    <xf numFmtId="0" fontId="143" fillId="41" borderId="0" applyNumberFormat="0" applyBorder="0" applyAlignment="0" applyProtection="0"/>
    <xf numFmtId="0" fontId="143" fillId="42" borderId="0" applyNumberFormat="0" applyBorder="0" applyAlignment="0" applyProtection="0"/>
    <xf numFmtId="0" fontId="143" fillId="43" borderId="0" applyNumberFormat="0" applyBorder="0" applyAlignment="0" applyProtection="0"/>
    <xf numFmtId="223" fontId="144" fillId="0" borderId="0">
      <protection locked="0"/>
    </xf>
    <xf numFmtId="223" fontId="144" fillId="0" borderId="0">
      <protection locked="0"/>
    </xf>
    <xf numFmtId="204" fontId="120" fillId="0" borderId="0" applyFill="0" applyBorder="0" applyAlignment="0"/>
    <xf numFmtId="201" fontId="120" fillId="0" borderId="0" applyFill="0" applyBorder="0" applyAlignment="0"/>
    <xf numFmtId="204" fontId="120" fillId="0" borderId="0" applyFill="0" applyBorder="0" applyAlignment="0"/>
    <xf numFmtId="205" fontId="19" fillId="0" borderId="0" applyFill="0" applyBorder="0" applyAlignment="0"/>
    <xf numFmtId="201" fontId="120" fillId="0" borderId="0" applyFill="0" applyBorder="0" applyAlignment="0"/>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0" fontId="145" fillId="0" borderId="0" applyNumberFormat="0" applyAlignment="0">
      <alignment horizontal="left"/>
    </xf>
    <xf numFmtId="208" fontId="19" fillId="0" borderId="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224" fontId="147" fillId="0" borderId="0">
      <alignment horizontal="right" vertical="top"/>
    </xf>
    <xf numFmtId="225" fontId="120" fillId="0" borderId="0">
      <alignment horizontal="right" vertical="top"/>
    </xf>
    <xf numFmtId="225" fontId="147" fillId="0" borderId="0">
      <alignment horizontal="right" vertical="top"/>
    </xf>
    <xf numFmtId="180" fontId="120" fillId="0" borderId="0" applyFill="0" applyBorder="0">
      <alignment horizontal="right" vertical="top"/>
    </xf>
    <xf numFmtId="226" fontId="120" fillId="0" borderId="0" applyFill="0" applyBorder="0">
      <alignment horizontal="right" vertical="top"/>
    </xf>
    <xf numFmtId="227" fontId="120" fillId="0" borderId="0" applyFill="0" applyBorder="0">
      <alignment horizontal="right" vertical="top"/>
    </xf>
    <xf numFmtId="228" fontId="120" fillId="0" borderId="0" applyFill="0" applyBorder="0">
      <alignment horizontal="right" vertical="top"/>
    </xf>
    <xf numFmtId="0" fontId="148" fillId="0" borderId="0">
      <alignment horizontal="center" wrapText="1"/>
    </xf>
    <xf numFmtId="229" fontId="135" fillId="0" borderId="0" applyFill="0" applyBorder="0">
      <alignment vertical="top"/>
    </xf>
    <xf numFmtId="229" fontId="99" fillId="0" borderId="0" applyFill="0" applyBorder="0" applyProtection="0">
      <alignment vertical="top"/>
    </xf>
    <xf numFmtId="229" fontId="149" fillId="0" borderId="0">
      <alignment vertical="top"/>
    </xf>
    <xf numFmtId="171" fontId="120" fillId="0" borderId="0" applyFill="0" applyBorder="0" applyAlignment="0" applyProtection="0">
      <alignment horizontal="right" vertical="top"/>
    </xf>
    <xf numFmtId="229" fontId="150" fillId="0" borderId="0"/>
    <xf numFmtId="0" fontId="120" fillId="0" borderId="0" applyFill="0" applyBorder="0">
      <alignment horizontal="left" vertical="top"/>
    </xf>
    <xf numFmtId="0" fontId="142" fillId="0" borderId="0">
      <protection locked="0"/>
    </xf>
    <xf numFmtId="0" fontId="142" fillId="0" borderId="0">
      <protection locked="0"/>
    </xf>
    <xf numFmtId="0" fontId="142" fillId="0" borderId="0">
      <protection locked="0"/>
    </xf>
    <xf numFmtId="0" fontId="142" fillId="0" borderId="0">
      <protection locked="0"/>
    </xf>
    <xf numFmtId="0" fontId="142" fillId="0" borderId="0">
      <protection locked="0"/>
    </xf>
    <xf numFmtId="0" fontId="142" fillId="0" borderId="0">
      <protection locked="0"/>
    </xf>
    <xf numFmtId="0" fontId="142" fillId="0" borderId="0">
      <protection locked="0"/>
    </xf>
    <xf numFmtId="0" fontId="19" fillId="0" borderId="0" applyNumberFormat="0" applyFill="0" applyBorder="0"/>
    <xf numFmtId="230" fontId="142" fillId="0" borderId="0">
      <protection locked="0"/>
    </xf>
    <xf numFmtId="4" fontId="142" fillId="0" borderId="0">
      <protection locked="0"/>
    </xf>
    <xf numFmtId="0" fontId="151" fillId="0" borderId="44" applyNumberFormat="0" applyFill="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9" fillId="0" borderId="45" applyNumberFormat="0" applyFill="0"/>
    <xf numFmtId="0" fontId="12" fillId="0" borderId="46" applyNumberFormat="0" applyFill="0" applyBorder="0">
      <alignment horizontal="center"/>
    </xf>
    <xf numFmtId="231" fontId="154" fillId="0" borderId="47">
      <alignment horizontal="right"/>
    </xf>
    <xf numFmtId="0" fontId="155" fillId="44" borderId="0" applyNumberFormat="0" applyBorder="0" applyAlignment="0" applyProtection="0"/>
    <xf numFmtId="0" fontId="155" fillId="44" borderId="0" applyNumberFormat="0" applyBorder="0" applyAlignment="0" applyProtection="0"/>
    <xf numFmtId="38" fontId="28" fillId="40" borderId="0" applyNumberFormat="0" applyBorder="0" applyAlignment="0" applyProtection="0"/>
    <xf numFmtId="38" fontId="28" fillId="40" borderId="0" applyNumberFormat="0" applyBorder="0" applyAlignment="0" applyProtection="0"/>
    <xf numFmtId="0" fontId="103" fillId="0" borderId="0">
      <alignment horizontal="left"/>
    </xf>
    <xf numFmtId="0" fontId="12" fillId="0" borderId="32" applyNumberFormat="0" applyAlignment="0" applyProtection="0">
      <alignment horizontal="left" vertical="center"/>
    </xf>
    <xf numFmtId="0" fontId="12" fillId="0" borderId="32" applyNumberFormat="0" applyAlignment="0" applyProtection="0">
      <alignment horizontal="left" vertical="center"/>
    </xf>
    <xf numFmtId="0" fontId="12" fillId="0" borderId="32" applyNumberFormat="0" applyAlignment="0" applyProtection="0">
      <alignment horizontal="left" vertical="center"/>
    </xf>
    <xf numFmtId="0" fontId="12" fillId="0" borderId="17">
      <alignment horizontal="left" vertical="center"/>
    </xf>
    <xf numFmtId="0" fontId="156" fillId="0" borderId="34">
      <alignment horizontal="centerContinuous"/>
    </xf>
    <xf numFmtId="0" fontId="157" fillId="0" borderId="48" applyNumberFormat="0" applyFill="0" applyAlignment="0" applyProtection="0"/>
    <xf numFmtId="0" fontId="157" fillId="0" borderId="48" applyNumberFormat="0" applyFill="0" applyAlignment="0" applyProtection="0"/>
    <xf numFmtId="0" fontId="158" fillId="0" borderId="49" applyNumberFormat="0" applyFill="0" applyAlignment="0" applyProtection="0"/>
    <xf numFmtId="0" fontId="158" fillId="0" borderId="49"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60" fillId="1" borderId="28">
      <alignment horizontal="centerContinuous"/>
    </xf>
    <xf numFmtId="0" fontId="97" fillId="0" borderId="0" applyFont="0" applyFill="0" applyBorder="0" applyAlignment="0" applyProtection="0">
      <alignment horizontal="left"/>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0" fontId="163" fillId="0" borderId="0" applyFont="0" applyFill="0" applyBorder="0" applyAlignment="0" applyProtection="0"/>
    <xf numFmtId="0" fontId="164" fillId="0" borderId="0"/>
    <xf numFmtId="10" fontId="28" fillId="45" borderId="34" applyNumberFormat="0" applyBorder="0" applyAlignment="0" applyProtection="0"/>
    <xf numFmtId="10" fontId="28" fillId="45" borderId="34" applyNumberFormat="0" applyBorder="0" applyAlignment="0" applyProtection="0"/>
    <xf numFmtId="0" fontId="165" fillId="20" borderId="38" applyNumberFormat="0" applyAlignment="0" applyProtection="0"/>
    <xf numFmtId="0" fontId="165" fillId="20" borderId="38" applyNumberFormat="0" applyAlignment="0" applyProtection="0"/>
    <xf numFmtId="0" fontId="165" fillId="20" borderId="38" applyNumberFormat="0" applyAlignment="0" applyProtection="0"/>
    <xf numFmtId="1" fontId="164" fillId="0" borderId="0"/>
    <xf numFmtId="0" fontId="164" fillId="0" borderId="0" applyFont="0" applyFill="0" applyBorder="0" applyAlignment="0" applyProtection="0"/>
    <xf numFmtId="181" fontId="127" fillId="0" borderId="0" applyFill="0" applyBorder="0">
      <alignment horizontal="right"/>
      <protection locked="0"/>
    </xf>
    <xf numFmtId="0" fontId="118" fillId="46" borderId="16">
      <alignment horizontal="left" vertical="center" wrapText="1"/>
    </xf>
    <xf numFmtId="0" fontId="9" fillId="0" borderId="15" applyNumberFormat="0" applyFill="0" applyBorder="0"/>
    <xf numFmtId="232" fontId="12" fillId="0" borderId="15" applyFill="0" applyBorder="0"/>
    <xf numFmtId="0" fontId="9" fillId="0" borderId="0" applyNumberFormat="0" applyFill="0" applyBorder="0">
      <alignment horizontal="center"/>
    </xf>
    <xf numFmtId="38" fontId="166" fillId="0" borderId="0"/>
    <xf numFmtId="38" fontId="167" fillId="0" borderId="0"/>
    <xf numFmtId="38" fontId="168" fillId="0" borderId="0"/>
    <xf numFmtId="38" fontId="169" fillId="0" borderId="0"/>
    <xf numFmtId="0" fontId="170" fillId="0" borderId="0"/>
    <xf numFmtId="0" fontId="170" fillId="0" borderId="0"/>
    <xf numFmtId="0" fontId="171" fillId="46" borderId="16"/>
    <xf numFmtId="233" fontId="172" fillId="0" borderId="0" applyFont="0" applyFill="0" applyBorder="0" applyAlignment="0" applyProtection="0"/>
    <xf numFmtId="166" fontId="173" fillId="0" borderId="23"/>
    <xf numFmtId="1" fontId="174" fillId="0" borderId="0" applyProtection="0">
      <alignment vertical="center"/>
    </xf>
    <xf numFmtId="234" fontId="175" fillId="0" borderId="0" applyFont="0" applyFill="0" applyBorder="0" applyAlignment="0" applyProtection="0"/>
    <xf numFmtId="235" fontId="172" fillId="0" borderId="0"/>
    <xf numFmtId="236" fontId="172" fillId="0" borderId="0"/>
    <xf numFmtId="235" fontId="172" fillId="0" borderId="0"/>
    <xf numFmtId="0" fontId="77" fillId="0" borderId="0" applyNumberFormat="0" applyFont="0" applyFill="0" applyBorder="0" applyProtection="0">
      <alignment horizontal="left" vertical="center"/>
    </xf>
    <xf numFmtId="0" fontId="19" fillId="7" borderId="0" applyNumberFormat="0" applyFont="0" applyBorder="0" applyAlignment="0" applyProtection="0"/>
    <xf numFmtId="2" fontId="176" fillId="0" borderId="34"/>
    <xf numFmtId="0" fontId="128" fillId="38" borderId="0">
      <alignment horizontal="left"/>
    </xf>
    <xf numFmtId="0" fontId="18" fillId="14" borderId="0">
      <alignment horizontal="left"/>
    </xf>
    <xf numFmtId="0" fontId="9" fillId="0" borderId="0" applyNumberFormat="0" applyFill="0" applyBorder="0">
      <alignment horizontal="right"/>
    </xf>
    <xf numFmtId="0" fontId="19" fillId="0" borderId="51" applyNumberFormat="0" applyFill="0" applyBorder="0">
      <alignment horizontal="center"/>
    </xf>
    <xf numFmtId="204" fontId="120" fillId="0" borderId="0" applyFill="0" applyBorder="0" applyAlignment="0"/>
    <xf numFmtId="201" fontId="120" fillId="0" borderId="0" applyFill="0" applyBorder="0" applyAlignment="0"/>
    <xf numFmtId="204" fontId="120" fillId="0" borderId="0" applyFill="0" applyBorder="0" applyAlignment="0"/>
    <xf numFmtId="205" fontId="19" fillId="0" borderId="0" applyFill="0" applyBorder="0" applyAlignment="0"/>
    <xf numFmtId="201" fontId="120" fillId="0" borderId="0" applyFill="0" applyBorder="0" applyAlignment="0"/>
    <xf numFmtId="0" fontId="177" fillId="0" borderId="52" applyNumberFormat="0" applyFill="0" applyAlignment="0" applyProtection="0"/>
    <xf numFmtId="0" fontId="177" fillId="0" borderId="52" applyNumberFormat="0" applyFill="0" applyAlignment="0" applyProtection="0"/>
    <xf numFmtId="172" fontId="178" fillId="0" borderId="0">
      <alignment horizontal="justify"/>
    </xf>
    <xf numFmtId="0" fontId="24" fillId="19" borderId="0"/>
    <xf numFmtId="1" fontId="179" fillId="0" borderId="34" applyNumberFormat="0" applyFill="0" applyBorder="0" applyAlignment="0" applyProtection="0">
      <alignment horizontal="justify"/>
      <protection locked="0"/>
    </xf>
    <xf numFmtId="179" fontId="135" fillId="7" borderId="34"/>
    <xf numFmtId="165" fontId="19" fillId="0" borderId="0" applyFont="0" applyFill="0" applyBorder="0" applyAlignment="0" applyProtection="0"/>
    <xf numFmtId="41" fontId="19" fillId="0" borderId="0" applyFont="0" applyFill="0" applyBorder="0" applyAlignment="0" applyProtection="0"/>
    <xf numFmtId="43" fontId="19" fillId="0" borderId="0" applyFont="0" applyFill="0" applyBorder="0" applyAlignment="0" applyProtection="0"/>
    <xf numFmtId="38" fontId="127" fillId="0" borderId="0" applyFont="0" applyFill="0" applyBorder="0" applyAlignment="0" applyProtection="0"/>
    <xf numFmtId="237" fontId="180" fillId="0" borderId="0" applyFont="0" applyFill="0" applyBorder="0" applyAlignment="0" applyProtection="0">
      <protection locked="0"/>
    </xf>
    <xf numFmtId="238" fontId="180" fillId="0" borderId="0" applyFont="0" applyFill="0" applyBorder="0" applyAlignment="0" applyProtection="0">
      <protection locked="0"/>
    </xf>
    <xf numFmtId="239" fontId="19" fillId="0" borderId="0" applyFont="0" applyFill="0" applyBorder="0" applyAlignment="0" applyProtection="0">
      <protection locked="0"/>
    </xf>
    <xf numFmtId="240" fontId="180" fillId="0" borderId="0" applyFont="0" applyFill="0" applyBorder="0" applyAlignment="0" applyProtection="0">
      <protection locked="0"/>
    </xf>
    <xf numFmtId="40" fontId="127" fillId="0" borderId="0" applyFont="0" applyFill="0" applyBorder="0" applyAlignment="0" applyProtection="0"/>
    <xf numFmtId="0" fontId="163" fillId="0" borderId="0" applyFont="0" applyFill="0" applyBorder="0" applyAlignment="0" applyProtection="0"/>
    <xf numFmtId="0" fontId="109" fillId="0" borderId="0" applyFont="0" applyFill="0" applyBorder="0" applyAlignment="0" applyProtection="0"/>
    <xf numFmtId="0" fontId="181" fillId="0" borderId="0" applyFont="0" applyFill="0" applyBorder="0" applyAlignment="0" applyProtection="0"/>
    <xf numFmtId="0" fontId="28" fillId="0" borderId="34" applyNumberFormat="0" applyFont="0" applyBorder="0">
      <alignment horizontal="left" vertical="top" wrapText="1"/>
    </xf>
    <xf numFmtId="0" fontId="182" fillId="0" borderId="15"/>
    <xf numFmtId="241" fontId="77" fillId="0" borderId="0" applyFont="0" applyFill="0" applyBorder="0" applyAlignment="0" applyProtection="0"/>
    <xf numFmtId="242" fontId="77" fillId="0" borderId="0" applyFont="0" applyFill="0" applyBorder="0" applyAlignment="0" applyProtection="0"/>
    <xf numFmtId="221" fontId="183" fillId="0" borderId="0" applyFill="0" applyBorder="0" applyProtection="0">
      <alignment horizontal="center"/>
    </xf>
    <xf numFmtId="243" fontId="19" fillId="0" borderId="0" applyFont="0" applyFill="0" applyBorder="0" applyAlignment="0" applyProtection="0"/>
    <xf numFmtId="244" fontId="19" fillId="0" borderId="0" applyFont="0" applyFill="0" applyBorder="0" applyAlignment="0" applyProtection="0"/>
    <xf numFmtId="245" fontId="127" fillId="0" borderId="0" applyFont="0" applyFill="0" applyBorder="0" applyAlignment="0" applyProtection="0"/>
    <xf numFmtId="246" fontId="127" fillId="0" borderId="0" applyFont="0" applyFill="0" applyBorder="0" applyAlignment="0" applyProtection="0"/>
    <xf numFmtId="247" fontId="142" fillId="0" borderId="0">
      <protection locked="0"/>
    </xf>
    <xf numFmtId="0" fontId="184" fillId="0" borderId="0" applyFont="0" applyFill="0" applyBorder="0" applyAlignment="0" applyProtection="0"/>
    <xf numFmtId="0" fontId="164" fillId="0" borderId="0"/>
    <xf numFmtId="248" fontId="185" fillId="0" borderId="0" applyFill="0" applyBorder="0" applyAlignment="0"/>
    <xf numFmtId="0" fontId="186" fillId="20" borderId="0" applyNumberFormat="0" applyBorder="0" applyAlignment="0" applyProtection="0"/>
    <xf numFmtId="0" fontId="186" fillId="20" borderId="0" applyNumberFormat="0" applyBorder="0" applyAlignment="0" applyProtection="0"/>
    <xf numFmtId="37" fontId="187" fillId="0" borderId="0"/>
    <xf numFmtId="0" fontId="19" fillId="0" borderId="0"/>
    <xf numFmtId="0" fontId="188" fillId="0" borderId="0"/>
    <xf numFmtId="0" fontId="19" fillId="0" borderId="0"/>
    <xf numFmtId="0" fontId="18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2" fillId="0" borderId="0">
      <alignment vertical="top"/>
    </xf>
    <xf numFmtId="0" fontId="85" fillId="0" borderId="0"/>
    <xf numFmtId="0" fontId="19" fillId="0" borderId="0" applyNumberFormat="0" applyFill="0" applyBorder="0" applyAlignment="0" applyProtection="0"/>
    <xf numFmtId="0" fontId="10" fillId="0" borderId="0"/>
    <xf numFmtId="0" fontId="10" fillId="0" borderId="0"/>
    <xf numFmtId="0" fontId="85" fillId="0" borderId="0"/>
    <xf numFmtId="0" fontId="85" fillId="0" borderId="0"/>
    <xf numFmtId="0" fontId="85" fillId="0" borderId="0"/>
    <xf numFmtId="0" fontId="22" fillId="0" borderId="0">
      <alignment vertical="top"/>
    </xf>
    <xf numFmtId="0" fontId="19" fillId="0" borderId="0"/>
    <xf numFmtId="0" fontId="85" fillId="0" borderId="0"/>
    <xf numFmtId="0" fontId="22" fillId="0" borderId="0">
      <alignment vertical="top"/>
    </xf>
    <xf numFmtId="0" fontId="22" fillId="0" borderId="0">
      <alignment vertical="top"/>
    </xf>
    <xf numFmtId="0" fontId="19"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22" fillId="0" borderId="0">
      <alignment vertical="top"/>
    </xf>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85" fillId="0" borderId="0"/>
    <xf numFmtId="0" fontId="19" fillId="0" borderId="0"/>
    <xf numFmtId="0" fontId="19" fillId="0" borderId="0"/>
    <xf numFmtId="0" fontId="85" fillId="0" borderId="0"/>
    <xf numFmtId="0" fontId="85"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85"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85" fillId="0" borderId="0"/>
    <xf numFmtId="0" fontId="19" fillId="0" borderId="0"/>
    <xf numFmtId="0" fontId="19" fillId="0" borderId="0"/>
    <xf numFmtId="0" fontId="19" fillId="0" borderId="0"/>
    <xf numFmtId="0" fontId="19" fillId="0" borderId="0"/>
    <xf numFmtId="0" fontId="85" fillId="0" borderId="0"/>
    <xf numFmtId="0" fontId="85" fillId="0" borderId="0"/>
    <xf numFmtId="0" fontId="19" fillId="0" borderId="0"/>
    <xf numFmtId="0" fontId="19"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5" fillId="0" borderId="0"/>
    <xf numFmtId="0" fontId="19" fillId="0" borderId="0"/>
    <xf numFmtId="0" fontId="19" fillId="0" borderId="0"/>
    <xf numFmtId="16" fontId="189" fillId="0" borderId="53" applyNumberFormat="0" applyBorder="0" applyAlignment="0">
      <alignment horizontal="center"/>
    </xf>
    <xf numFmtId="0" fontId="190" fillId="0" borderId="54" applyBorder="0">
      <alignment horizontal="center"/>
    </xf>
    <xf numFmtId="0" fontId="73" fillId="0" borderId="0"/>
    <xf numFmtId="0" fontId="191" fillId="0" borderId="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19" fillId="33" borderId="55" applyNumberFormat="0" applyFont="0" applyAlignment="0" applyProtection="0"/>
    <xf numFmtId="0" fontId="85" fillId="13" borderId="55" applyNumberFormat="0" applyFont="0" applyAlignment="0" applyProtection="0"/>
    <xf numFmtId="0" fontId="19" fillId="3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85" fillId="13" borderId="55" applyNumberFormat="0" applyFont="0" applyAlignment="0" applyProtection="0"/>
    <xf numFmtId="0" fontId="19" fillId="33" borderId="55" applyNumberFormat="0" applyFont="0" applyAlignment="0" applyProtection="0"/>
    <xf numFmtId="0" fontId="19" fillId="33" borderId="55" applyNumberFormat="0" applyFont="0" applyAlignment="0" applyProtection="0"/>
    <xf numFmtId="0" fontId="19" fillId="33" borderId="55" applyNumberFormat="0" applyFont="0" applyAlignment="0" applyProtection="0"/>
    <xf numFmtId="0" fontId="19" fillId="33" borderId="55" applyNumberFormat="0" applyFont="0" applyAlignment="0" applyProtection="0"/>
    <xf numFmtId="0" fontId="19" fillId="33" borderId="55" applyNumberFormat="0" applyFont="0" applyAlignment="0" applyProtection="0"/>
    <xf numFmtId="0" fontId="19" fillId="33" borderId="55" applyNumberFormat="0" applyFont="0" applyAlignment="0" applyProtection="0"/>
    <xf numFmtId="0" fontId="192" fillId="0" borderId="0"/>
    <xf numFmtId="166" fontId="19" fillId="0" borderId="0" applyFont="0" applyFill="0" applyBorder="0" applyAlignment="0" applyProtection="0"/>
    <xf numFmtId="165" fontId="19" fillId="0" borderId="0" applyFont="0" applyFill="0" applyBorder="0" applyAlignment="0" applyProtection="0"/>
    <xf numFmtId="40" fontId="193" fillId="0" borderId="0" applyFont="0" applyFill="0" applyBorder="0" applyAlignment="0" applyProtection="0"/>
    <xf numFmtId="38" fontId="193" fillId="0" borderId="0" applyFont="0" applyFill="0" applyBorder="0" applyAlignment="0" applyProtection="0"/>
    <xf numFmtId="0" fontId="9" fillId="0" borderId="51">
      <alignment horizontal="center"/>
    </xf>
    <xf numFmtId="0" fontId="194" fillId="14" borderId="56" applyNumberFormat="0" applyAlignment="0" applyProtection="0"/>
    <xf numFmtId="0" fontId="194" fillId="14" borderId="56" applyNumberFormat="0" applyAlignment="0" applyProtection="0"/>
    <xf numFmtId="40" fontId="195" fillId="2" borderId="0">
      <alignment horizontal="right"/>
    </xf>
    <xf numFmtId="0" fontId="196" fillId="2" borderId="0">
      <alignment horizontal="right"/>
    </xf>
    <xf numFmtId="0" fontId="128" fillId="47" borderId="21"/>
    <xf numFmtId="0" fontId="197" fillId="0" borderId="0" applyBorder="0">
      <alignment horizontal="centerContinuous"/>
    </xf>
    <xf numFmtId="0" fontId="198" fillId="0" borderId="0" applyBorder="0">
      <alignment horizontal="centerContinuous"/>
    </xf>
    <xf numFmtId="219" fontId="199" fillId="48" borderId="12"/>
    <xf numFmtId="0" fontId="99" fillId="0" borderId="57" applyNumberFormat="0" applyAlignment="0" applyProtection="0"/>
    <xf numFmtId="0" fontId="77" fillId="6" borderId="0" applyNumberFormat="0" applyFont="0" applyBorder="0" applyAlignment="0" applyProtection="0"/>
    <xf numFmtId="0" fontId="28" fillId="49" borderId="19" applyNumberFormat="0" applyFont="0" applyBorder="0" applyAlignment="0" applyProtection="0">
      <alignment horizontal="center"/>
    </xf>
    <xf numFmtId="0" fontId="28" fillId="8" borderId="19" applyNumberFormat="0" applyFont="0" applyBorder="0" applyAlignment="0" applyProtection="0">
      <alignment horizontal="center"/>
    </xf>
    <xf numFmtId="0" fontId="77" fillId="0" borderId="58" applyNumberFormat="0" applyAlignment="0" applyProtection="0"/>
    <xf numFmtId="0" fontId="77" fillId="0" borderId="59" applyNumberFormat="0" applyAlignment="0" applyProtection="0"/>
    <xf numFmtId="0" fontId="99" fillId="0" borderId="60" applyNumberFormat="0" applyAlignment="0" applyProtection="0"/>
    <xf numFmtId="14" fontId="98" fillId="0" borderId="0">
      <alignment horizontal="center" wrapText="1"/>
      <protection locked="0"/>
    </xf>
    <xf numFmtId="0" fontId="97" fillId="0" borderId="0"/>
    <xf numFmtId="0" fontId="109" fillId="0" borderId="0"/>
    <xf numFmtId="0" fontId="109" fillId="0" borderId="0" applyFont="0" applyFill="0" applyBorder="0" applyAlignment="0" applyProtection="0"/>
    <xf numFmtId="0" fontId="109" fillId="0" borderId="0" applyFont="0" applyFill="0" applyBorder="0" applyAlignment="0" applyProtection="0"/>
    <xf numFmtId="203" fontId="19" fillId="0" borderId="0" applyFont="0" applyFill="0" applyBorder="0" applyAlignment="0" applyProtection="0"/>
    <xf numFmtId="249"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0" fontId="163"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2" fillId="0" borderId="0" applyFont="0" applyFill="0" applyBorder="0" applyAlignment="0" applyProtection="0">
      <alignment vertical="top"/>
    </xf>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27" fillId="0" borderId="0" applyFont="0" applyFill="0" applyBorder="0" applyAlignment="0" applyProtection="0"/>
    <xf numFmtId="10" fontId="127" fillId="0" borderId="0" applyFont="0" applyFill="0" applyBorder="0" applyAlignment="0" applyProtection="0"/>
    <xf numFmtId="0" fontId="163" fillId="0" borderId="0" applyFont="0" applyFill="0" applyBorder="0" applyAlignment="0" applyProtection="0"/>
    <xf numFmtId="9" fontId="127" fillId="0" borderId="22" applyNumberFormat="0" applyBorder="0"/>
    <xf numFmtId="250" fontId="127" fillId="0" borderId="0" applyFill="0" applyBorder="0">
      <alignment horizontal="right"/>
      <protection locked="0"/>
    </xf>
    <xf numFmtId="9" fontId="19" fillId="0" borderId="0" applyFont="0" applyFill="0" applyBorder="0" applyAlignment="0" applyProtection="0"/>
    <xf numFmtId="201" fontId="12" fillId="0" borderId="61" applyNumberFormat="0" applyFill="0">
      <alignment horizontal="center"/>
    </xf>
    <xf numFmtId="0" fontId="19" fillId="0" borderId="0" applyFont="0"/>
    <xf numFmtId="251" fontId="142" fillId="0" borderId="0">
      <protection locked="0"/>
    </xf>
    <xf numFmtId="0" fontId="200" fillId="3" borderId="34" applyFont="0"/>
    <xf numFmtId="10" fontId="180" fillId="0" borderId="0" applyFont="0" applyFill="0" applyBorder="0" applyAlignment="0" applyProtection="0">
      <protection locked="0"/>
    </xf>
    <xf numFmtId="204" fontId="120" fillId="0" borderId="0" applyFill="0" applyBorder="0" applyAlignment="0"/>
    <xf numFmtId="201" fontId="120" fillId="0" borderId="0" applyFill="0" applyBorder="0" applyAlignment="0"/>
    <xf numFmtId="204" fontId="120" fillId="0" borderId="0" applyFill="0" applyBorder="0" applyAlignment="0"/>
    <xf numFmtId="205" fontId="19" fillId="0" borderId="0" applyFill="0" applyBorder="0" applyAlignment="0"/>
    <xf numFmtId="201" fontId="120" fillId="0" borderId="0" applyFill="0" applyBorder="0" applyAlignment="0"/>
    <xf numFmtId="0" fontId="163" fillId="0" borderId="0" applyFont="0" applyFill="0" applyBorder="0" applyAlignment="0" applyProtection="0"/>
    <xf numFmtId="0" fontId="201" fillId="32" borderId="0"/>
    <xf numFmtId="0" fontId="127" fillId="0" borderId="0" applyNumberFormat="0" applyFont="0" applyFill="0" applyBorder="0" applyAlignment="0" applyProtection="0">
      <alignment horizontal="left"/>
    </xf>
    <xf numFmtId="15" fontId="127" fillId="0" borderId="0" applyFont="0" applyFill="0" applyBorder="0" applyAlignment="0" applyProtection="0"/>
    <xf numFmtId="4" fontId="127" fillId="0" borderId="0" applyFont="0" applyFill="0" applyBorder="0" applyAlignment="0" applyProtection="0"/>
    <xf numFmtId="0" fontId="118" fillId="0" borderId="15">
      <alignment horizontal="center"/>
    </xf>
    <xf numFmtId="3" fontId="127" fillId="0" borderId="0" applyFont="0" applyFill="0" applyBorder="0" applyAlignment="0" applyProtection="0"/>
    <xf numFmtId="0" fontId="127" fillId="50" borderId="0" applyNumberFormat="0" applyFont="0" applyBorder="0" applyAlignment="0" applyProtection="0"/>
    <xf numFmtId="252" fontId="127" fillId="0" borderId="0" applyFill="0" applyBorder="0">
      <alignment horizontal="right"/>
      <protection locked="0"/>
    </xf>
    <xf numFmtId="253" fontId="127" fillId="0" borderId="0">
      <alignment horizontal="right"/>
      <protection locked="0"/>
    </xf>
    <xf numFmtId="0" fontId="202" fillId="0" borderId="0" applyNumberFormat="0" applyFill="0" applyBorder="0">
      <alignment vertical="center"/>
    </xf>
    <xf numFmtId="0" fontId="18" fillId="51" borderId="0">
      <alignment horizontal="center"/>
    </xf>
    <xf numFmtId="49" fontId="17" fillId="14" borderId="0">
      <alignment horizontal="center"/>
    </xf>
    <xf numFmtId="0" fontId="86" fillId="0" borderId="0"/>
    <xf numFmtId="0" fontId="86" fillId="0" borderId="0"/>
    <xf numFmtId="254" fontId="203" fillId="0" borderId="0" applyNumberFormat="0" applyFill="0" applyBorder="0" applyAlignment="0" applyProtection="0">
      <alignment horizontal="left"/>
    </xf>
    <xf numFmtId="38" fontId="203" fillId="0" borderId="0"/>
    <xf numFmtId="0" fontId="129" fillId="38" borderId="0">
      <alignment horizontal="center"/>
    </xf>
    <xf numFmtId="0" fontId="129" fillId="38" borderId="0">
      <alignment horizontal="centerContinuous"/>
    </xf>
    <xf numFmtId="0" fontId="20" fillId="14" borderId="0">
      <alignment horizontal="left"/>
    </xf>
    <xf numFmtId="49" fontId="20" fillId="14" borderId="0">
      <alignment horizontal="center"/>
    </xf>
    <xf numFmtId="0" fontId="128" fillId="38" borderId="0">
      <alignment horizontal="left"/>
    </xf>
    <xf numFmtId="49" fontId="20" fillId="14" borderId="0">
      <alignment horizontal="left"/>
    </xf>
    <xf numFmtId="0" fontId="128" fillId="38" borderId="0">
      <alignment horizontal="centerContinuous"/>
    </xf>
    <xf numFmtId="0" fontId="128" fillId="38" borderId="0">
      <alignment horizontal="right"/>
    </xf>
    <xf numFmtId="49" fontId="18" fillId="14" borderId="0">
      <alignment horizontal="left"/>
    </xf>
    <xf numFmtId="0" fontId="129" fillId="38" borderId="0">
      <alignment horizontal="right"/>
    </xf>
    <xf numFmtId="255" fontId="172" fillId="0" borderId="0" applyFont="0" applyFill="0" applyBorder="0" applyProtection="0"/>
    <xf numFmtId="256" fontId="172" fillId="0" borderId="0"/>
    <xf numFmtId="257" fontId="204" fillId="0" borderId="0" applyFont="0" applyFill="0" applyBorder="0" applyAlignment="0" applyProtection="0"/>
    <xf numFmtId="258" fontId="172" fillId="0" borderId="0"/>
    <xf numFmtId="259" fontId="172" fillId="0" borderId="0"/>
    <xf numFmtId="258" fontId="172" fillId="0" borderId="0"/>
    <xf numFmtId="0" fontId="205" fillId="0" borderId="0"/>
    <xf numFmtId="0" fontId="20" fillId="20" borderId="0">
      <alignment horizontal="center"/>
    </xf>
    <xf numFmtId="0" fontId="61" fillId="20" borderId="0">
      <alignment horizontal="center"/>
    </xf>
    <xf numFmtId="4" fontId="18" fillId="51" borderId="62" applyNumberFormat="0" applyProtection="0">
      <alignment vertical="center"/>
    </xf>
    <xf numFmtId="4" fontId="206" fillId="51" borderId="62" applyNumberFormat="0" applyProtection="0">
      <alignment vertical="center"/>
    </xf>
    <xf numFmtId="4" fontId="18" fillId="51" borderId="62" applyNumberFormat="0" applyProtection="0">
      <alignment horizontal="left" vertical="center" indent="1"/>
    </xf>
    <xf numFmtId="0" fontId="18" fillId="51" borderId="62" applyNumberFormat="0" applyProtection="0">
      <alignment horizontal="left" vertical="top" indent="1"/>
    </xf>
    <xf numFmtId="4" fontId="18" fillId="11" borderId="0" applyNumberFormat="0" applyProtection="0">
      <alignment horizontal="left" vertical="center" indent="1"/>
    </xf>
    <xf numFmtId="4" fontId="22" fillId="16" borderId="62" applyNumberFormat="0" applyProtection="0">
      <alignment horizontal="right" vertical="center"/>
    </xf>
    <xf numFmtId="4" fontId="22" fillId="12" borderId="62" applyNumberFormat="0" applyProtection="0">
      <alignment horizontal="right" vertical="center"/>
    </xf>
    <xf numFmtId="4" fontId="22" fillId="28" borderId="62" applyNumberFormat="0" applyProtection="0">
      <alignment horizontal="right" vertical="center"/>
    </xf>
    <xf numFmtId="4" fontId="22" fillId="35" borderId="62" applyNumberFormat="0" applyProtection="0">
      <alignment horizontal="right" vertical="center"/>
    </xf>
    <xf numFmtId="4" fontId="22" fillId="52" borderId="62" applyNumberFormat="0" applyProtection="0">
      <alignment horizontal="right" vertical="center"/>
    </xf>
    <xf numFmtId="4" fontId="22" fillId="53" borderId="62" applyNumberFormat="0" applyProtection="0">
      <alignment horizontal="right" vertical="center"/>
    </xf>
    <xf numFmtId="4" fontId="22" fillId="18" borderId="62" applyNumberFormat="0" applyProtection="0">
      <alignment horizontal="right" vertical="center"/>
    </xf>
    <xf numFmtId="4" fontId="22" fillId="44" borderId="62" applyNumberFormat="0" applyProtection="0">
      <alignment horizontal="right" vertical="center"/>
    </xf>
    <xf numFmtId="4" fontId="22" fillId="54" borderId="62" applyNumberFormat="0" applyProtection="0">
      <alignment horizontal="right" vertical="center"/>
    </xf>
    <xf numFmtId="4" fontId="18" fillId="55" borderId="63" applyNumberFormat="0" applyProtection="0">
      <alignment horizontal="left" vertical="center" indent="1"/>
    </xf>
    <xf numFmtId="4" fontId="22" fillId="56"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17" borderId="0" applyNumberFormat="0" applyProtection="0">
      <alignment horizontal="left" vertical="center" indent="1"/>
    </xf>
    <xf numFmtId="4" fontId="17" fillId="57" borderId="0" applyNumberFormat="0" applyProtection="0">
      <alignment horizontal="left" vertical="center" indent="1"/>
    </xf>
    <xf numFmtId="4" fontId="22" fillId="11" borderId="62" applyNumberFormat="0" applyProtection="0">
      <alignment horizontal="right" vertical="center"/>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6" borderId="0" applyNumberFormat="0" applyProtection="0">
      <alignment horizontal="left" vertical="center" indent="1"/>
    </xf>
    <xf numFmtId="4" fontId="22" fillId="58" borderId="56"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11" borderId="0" applyNumberFormat="0" applyProtection="0">
      <alignment horizontal="left" vertical="center" indent="1"/>
    </xf>
    <xf numFmtId="4" fontId="22" fillId="59" borderId="56" applyNumberFormat="0" applyProtection="0">
      <alignment horizontal="left" vertical="center" indent="1"/>
    </xf>
    <xf numFmtId="0" fontId="19" fillId="17" borderId="62" applyNumberFormat="0" applyProtection="0">
      <alignment horizontal="left" vertical="center" indent="1"/>
    </xf>
    <xf numFmtId="0" fontId="19" fillId="17" borderId="62" applyNumberFormat="0" applyProtection="0">
      <alignment horizontal="left" vertical="center" indent="1"/>
    </xf>
    <xf numFmtId="0" fontId="19" fillId="17" borderId="62" applyNumberFormat="0" applyProtection="0">
      <alignment horizontal="left" vertical="center" indent="1"/>
    </xf>
    <xf numFmtId="0" fontId="19" fillId="17" borderId="62" applyNumberFormat="0" applyProtection="0">
      <alignment horizontal="left" vertical="center" indent="1"/>
    </xf>
    <xf numFmtId="0" fontId="19" fillId="17" borderId="62" applyNumberFormat="0" applyProtection="0">
      <alignment horizontal="left" vertical="center" indent="1"/>
    </xf>
    <xf numFmtId="0" fontId="19" fillId="17" borderId="62" applyNumberFormat="0" applyProtection="0">
      <alignment horizontal="left" vertical="center" indent="1"/>
    </xf>
    <xf numFmtId="0" fontId="19" fillId="17" borderId="62" applyNumberFormat="0" applyProtection="0">
      <alignment horizontal="left" vertical="center" indent="1"/>
    </xf>
    <xf numFmtId="0" fontId="19" fillId="17" borderId="62" applyNumberFormat="0" applyProtection="0">
      <alignment horizontal="left" vertical="center" indent="1"/>
    </xf>
    <xf numFmtId="0" fontId="19" fillId="17" borderId="62" applyNumberFormat="0" applyProtection="0">
      <alignment horizontal="left" vertical="center" indent="1"/>
    </xf>
    <xf numFmtId="0" fontId="19" fillId="17" borderId="62" applyNumberFormat="0" applyProtection="0">
      <alignment horizontal="left" vertical="center" indent="1"/>
    </xf>
    <xf numFmtId="0" fontId="19" fillId="17" borderId="62" applyNumberFormat="0" applyProtection="0">
      <alignment horizontal="left" vertical="center" indent="1"/>
    </xf>
    <xf numFmtId="0" fontId="19" fillId="17" borderId="62" applyNumberFormat="0" applyProtection="0">
      <alignment horizontal="left" vertical="top" indent="1"/>
    </xf>
    <xf numFmtId="0" fontId="19" fillId="17" borderId="62" applyNumberFormat="0" applyProtection="0">
      <alignment horizontal="left" vertical="top" indent="1"/>
    </xf>
    <xf numFmtId="0" fontId="19" fillId="17" borderId="62" applyNumberFormat="0" applyProtection="0">
      <alignment horizontal="left" vertical="top" indent="1"/>
    </xf>
    <xf numFmtId="0" fontId="19" fillId="17" borderId="62" applyNumberFormat="0" applyProtection="0">
      <alignment horizontal="left" vertical="top" indent="1"/>
    </xf>
    <xf numFmtId="0" fontId="19" fillId="17" borderId="62" applyNumberFormat="0" applyProtection="0">
      <alignment horizontal="left" vertical="top" indent="1"/>
    </xf>
    <xf numFmtId="0" fontId="19" fillId="17" borderId="62" applyNumberFormat="0" applyProtection="0">
      <alignment horizontal="left" vertical="top" indent="1"/>
    </xf>
    <xf numFmtId="0" fontId="19" fillId="17" borderId="62" applyNumberFormat="0" applyProtection="0">
      <alignment horizontal="left" vertical="top" indent="1"/>
    </xf>
    <xf numFmtId="0" fontId="19" fillId="17" borderId="62" applyNumberFormat="0" applyProtection="0">
      <alignment horizontal="left" vertical="top" indent="1"/>
    </xf>
    <xf numFmtId="0" fontId="19" fillId="17" borderId="62" applyNumberFormat="0" applyProtection="0">
      <alignment horizontal="left" vertical="top" indent="1"/>
    </xf>
    <xf numFmtId="0" fontId="19" fillId="17" borderId="62" applyNumberFormat="0" applyProtection="0">
      <alignment horizontal="left" vertical="top" indent="1"/>
    </xf>
    <xf numFmtId="0" fontId="19" fillId="17" borderId="62" applyNumberFormat="0" applyProtection="0">
      <alignment horizontal="left" vertical="top" indent="1"/>
    </xf>
    <xf numFmtId="0" fontId="19" fillId="11" borderId="62" applyNumberFormat="0" applyProtection="0">
      <alignment horizontal="left" vertical="center" indent="1"/>
    </xf>
    <xf numFmtId="0" fontId="19" fillId="11" borderId="62" applyNumberFormat="0" applyProtection="0">
      <alignment horizontal="left" vertical="center" indent="1"/>
    </xf>
    <xf numFmtId="0" fontId="19" fillId="11" borderId="62" applyNumberFormat="0" applyProtection="0">
      <alignment horizontal="left" vertical="center" indent="1"/>
    </xf>
    <xf numFmtId="0" fontId="19" fillId="11" borderId="62" applyNumberFormat="0" applyProtection="0">
      <alignment horizontal="left" vertical="center" indent="1"/>
    </xf>
    <xf numFmtId="0" fontId="19" fillId="11" borderId="62" applyNumberFormat="0" applyProtection="0">
      <alignment horizontal="left" vertical="center" indent="1"/>
    </xf>
    <xf numFmtId="0" fontId="19" fillId="11" borderId="62" applyNumberFormat="0" applyProtection="0">
      <alignment horizontal="left" vertical="center" indent="1"/>
    </xf>
    <xf numFmtId="0" fontId="19" fillId="11" borderId="62" applyNumberFormat="0" applyProtection="0">
      <alignment horizontal="left" vertical="center" indent="1"/>
    </xf>
    <xf numFmtId="0" fontId="19" fillId="11" borderId="62" applyNumberFormat="0" applyProtection="0">
      <alignment horizontal="left" vertical="center" indent="1"/>
    </xf>
    <xf numFmtId="0" fontId="19" fillId="11" borderId="62" applyNumberFormat="0" applyProtection="0">
      <alignment horizontal="left" vertical="center" indent="1"/>
    </xf>
    <xf numFmtId="0" fontId="19" fillId="11" borderId="62" applyNumberFormat="0" applyProtection="0">
      <alignment horizontal="left" vertical="center" indent="1"/>
    </xf>
    <xf numFmtId="0" fontId="19" fillId="11" borderId="62" applyNumberFormat="0" applyProtection="0">
      <alignment horizontal="left" vertical="center" indent="1"/>
    </xf>
    <xf numFmtId="0" fontId="19" fillId="11" borderId="62" applyNumberFormat="0" applyProtection="0">
      <alignment horizontal="left" vertical="top" indent="1"/>
    </xf>
    <xf numFmtId="0" fontId="19" fillId="11" borderId="62" applyNumberFormat="0" applyProtection="0">
      <alignment horizontal="left" vertical="top" indent="1"/>
    </xf>
    <xf numFmtId="0" fontId="19" fillId="11" borderId="62" applyNumberFormat="0" applyProtection="0">
      <alignment horizontal="left" vertical="top" indent="1"/>
    </xf>
    <xf numFmtId="0" fontId="19" fillId="11" borderId="62" applyNumberFormat="0" applyProtection="0">
      <alignment horizontal="left" vertical="top" indent="1"/>
    </xf>
    <xf numFmtId="0" fontId="19" fillId="11" borderId="62" applyNumberFormat="0" applyProtection="0">
      <alignment horizontal="left" vertical="top" indent="1"/>
    </xf>
    <xf numFmtId="0" fontId="19" fillId="11" borderId="62" applyNumberFormat="0" applyProtection="0">
      <alignment horizontal="left" vertical="top" indent="1"/>
    </xf>
    <xf numFmtId="0" fontId="19" fillId="11" borderId="62" applyNumberFormat="0" applyProtection="0">
      <alignment horizontal="left" vertical="top" indent="1"/>
    </xf>
    <xf numFmtId="0" fontId="19" fillId="11" borderId="62" applyNumberFormat="0" applyProtection="0">
      <alignment horizontal="left" vertical="top" indent="1"/>
    </xf>
    <xf numFmtId="0" fontId="19" fillId="11" borderId="62" applyNumberFormat="0" applyProtection="0">
      <alignment horizontal="left" vertical="top" indent="1"/>
    </xf>
    <xf numFmtId="0" fontId="19" fillId="11" borderId="62" applyNumberFormat="0" applyProtection="0">
      <alignment horizontal="left" vertical="top" indent="1"/>
    </xf>
    <xf numFmtId="0" fontId="19" fillId="11" borderId="62" applyNumberFormat="0" applyProtection="0">
      <alignment horizontal="left" vertical="top" indent="1"/>
    </xf>
    <xf numFmtId="0" fontId="19" fillId="15" borderId="62" applyNumberFormat="0" applyProtection="0">
      <alignment horizontal="left" vertical="center" indent="1"/>
    </xf>
    <xf numFmtId="0" fontId="19" fillId="15" borderId="62" applyNumberFormat="0" applyProtection="0">
      <alignment horizontal="left" vertical="center" indent="1"/>
    </xf>
    <xf numFmtId="0" fontId="19" fillId="15" borderId="62" applyNumberFormat="0" applyProtection="0">
      <alignment horizontal="left" vertical="center" indent="1"/>
    </xf>
    <xf numFmtId="0" fontId="19" fillId="15" borderId="62" applyNumberFormat="0" applyProtection="0">
      <alignment horizontal="left" vertical="center" indent="1"/>
    </xf>
    <xf numFmtId="0" fontId="19" fillId="15" borderId="62" applyNumberFormat="0" applyProtection="0">
      <alignment horizontal="left" vertical="center" indent="1"/>
    </xf>
    <xf numFmtId="0" fontId="19" fillId="15" borderId="62" applyNumberFormat="0" applyProtection="0">
      <alignment horizontal="left" vertical="center" indent="1"/>
    </xf>
    <xf numFmtId="0" fontId="19" fillId="15" borderId="62" applyNumberFormat="0" applyProtection="0">
      <alignment horizontal="left" vertical="center" indent="1"/>
    </xf>
    <xf numFmtId="0" fontId="19" fillId="15" borderId="62" applyNumberFormat="0" applyProtection="0">
      <alignment horizontal="left" vertical="center" indent="1"/>
    </xf>
    <xf numFmtId="0" fontId="19" fillId="15" borderId="62" applyNumberFormat="0" applyProtection="0">
      <alignment horizontal="left" vertical="center" indent="1"/>
    </xf>
    <xf numFmtId="0" fontId="19" fillId="15" borderId="62" applyNumberFormat="0" applyProtection="0">
      <alignment horizontal="left" vertical="center" indent="1"/>
    </xf>
    <xf numFmtId="0" fontId="19" fillId="15" borderId="62" applyNumberFormat="0" applyProtection="0">
      <alignment horizontal="left" vertical="center" indent="1"/>
    </xf>
    <xf numFmtId="0" fontId="19" fillId="15" borderId="62" applyNumberFormat="0" applyProtection="0">
      <alignment horizontal="left" vertical="top" indent="1"/>
    </xf>
    <xf numFmtId="0" fontId="19" fillId="15" borderId="62" applyNumberFormat="0" applyProtection="0">
      <alignment horizontal="left" vertical="top" indent="1"/>
    </xf>
    <xf numFmtId="0" fontId="19" fillId="15" borderId="62" applyNumberFormat="0" applyProtection="0">
      <alignment horizontal="left" vertical="top" indent="1"/>
    </xf>
    <xf numFmtId="0" fontId="19" fillId="15" borderId="62" applyNumberFormat="0" applyProtection="0">
      <alignment horizontal="left" vertical="top" indent="1"/>
    </xf>
    <xf numFmtId="0" fontId="19" fillId="15" borderId="62" applyNumberFormat="0" applyProtection="0">
      <alignment horizontal="left" vertical="top" indent="1"/>
    </xf>
    <xf numFmtId="0" fontId="19" fillId="15" borderId="62" applyNumberFormat="0" applyProtection="0">
      <alignment horizontal="left" vertical="top" indent="1"/>
    </xf>
    <xf numFmtId="0" fontId="19" fillId="15" borderId="62" applyNumberFormat="0" applyProtection="0">
      <alignment horizontal="left" vertical="top" indent="1"/>
    </xf>
    <xf numFmtId="0" fontId="19" fillId="15" borderId="62" applyNumberFormat="0" applyProtection="0">
      <alignment horizontal="left" vertical="top" indent="1"/>
    </xf>
    <xf numFmtId="0" fontId="19" fillId="15" borderId="62" applyNumberFormat="0" applyProtection="0">
      <alignment horizontal="left" vertical="top" indent="1"/>
    </xf>
    <xf numFmtId="0" fontId="19" fillId="15" borderId="62" applyNumberFormat="0" applyProtection="0">
      <alignment horizontal="left" vertical="top" indent="1"/>
    </xf>
    <xf numFmtId="0" fontId="19" fillId="15" borderId="62" applyNumberFormat="0" applyProtection="0">
      <alignment horizontal="left" vertical="top" indent="1"/>
    </xf>
    <xf numFmtId="0" fontId="19" fillId="56" borderId="62" applyNumberFormat="0" applyProtection="0">
      <alignment horizontal="left" vertical="center" indent="1"/>
    </xf>
    <xf numFmtId="0" fontId="19" fillId="56" borderId="62" applyNumberFormat="0" applyProtection="0">
      <alignment horizontal="left" vertical="center" indent="1"/>
    </xf>
    <xf numFmtId="0" fontId="19" fillId="56" borderId="62" applyNumberFormat="0" applyProtection="0">
      <alignment horizontal="left" vertical="center" indent="1"/>
    </xf>
    <xf numFmtId="0" fontId="19" fillId="56" borderId="62" applyNumberFormat="0" applyProtection="0">
      <alignment horizontal="left" vertical="center" indent="1"/>
    </xf>
    <xf numFmtId="0" fontId="19" fillId="56" borderId="62" applyNumberFormat="0" applyProtection="0">
      <alignment horizontal="left" vertical="center" indent="1"/>
    </xf>
    <xf numFmtId="0" fontId="19" fillId="56" borderId="62" applyNumberFormat="0" applyProtection="0">
      <alignment horizontal="left" vertical="center" indent="1"/>
    </xf>
    <xf numFmtId="0" fontId="19" fillId="56" borderId="62" applyNumberFormat="0" applyProtection="0">
      <alignment horizontal="left" vertical="center" indent="1"/>
    </xf>
    <xf numFmtId="0" fontId="19" fillId="56" borderId="62" applyNumberFormat="0" applyProtection="0">
      <alignment horizontal="left" vertical="center" indent="1"/>
    </xf>
    <xf numFmtId="0" fontId="19" fillId="56" borderId="62" applyNumberFormat="0" applyProtection="0">
      <alignment horizontal="left" vertical="center" indent="1"/>
    </xf>
    <xf numFmtId="0" fontId="19" fillId="56" borderId="62" applyNumberFormat="0" applyProtection="0">
      <alignment horizontal="left" vertical="center" indent="1"/>
    </xf>
    <xf numFmtId="0" fontId="19" fillId="56" borderId="62" applyNumberFormat="0" applyProtection="0">
      <alignment horizontal="left" vertical="center" indent="1"/>
    </xf>
    <xf numFmtId="0" fontId="19" fillId="56" borderId="62" applyNumberFormat="0" applyProtection="0">
      <alignment horizontal="left" vertical="top" indent="1"/>
    </xf>
    <xf numFmtId="0" fontId="19" fillId="56" borderId="62" applyNumberFormat="0" applyProtection="0">
      <alignment horizontal="left" vertical="top" indent="1"/>
    </xf>
    <xf numFmtId="0" fontId="19" fillId="56" borderId="62" applyNumberFormat="0" applyProtection="0">
      <alignment horizontal="left" vertical="top" indent="1"/>
    </xf>
    <xf numFmtId="0" fontId="19" fillId="56" borderId="62" applyNumberFormat="0" applyProtection="0">
      <alignment horizontal="left" vertical="top" indent="1"/>
    </xf>
    <xf numFmtId="0" fontId="19" fillId="56" borderId="62" applyNumberFormat="0" applyProtection="0">
      <alignment horizontal="left" vertical="top" indent="1"/>
    </xf>
    <xf numFmtId="0" fontId="19" fillId="56" borderId="62" applyNumberFormat="0" applyProtection="0">
      <alignment horizontal="left" vertical="top" indent="1"/>
    </xf>
    <xf numFmtId="0" fontId="19" fillId="56" borderId="62" applyNumberFormat="0" applyProtection="0">
      <alignment horizontal="left" vertical="top" indent="1"/>
    </xf>
    <xf numFmtId="0" fontId="19" fillId="56" borderId="62" applyNumberFormat="0" applyProtection="0">
      <alignment horizontal="left" vertical="top" indent="1"/>
    </xf>
    <xf numFmtId="0" fontId="19" fillId="56" borderId="62" applyNumberFormat="0" applyProtection="0">
      <alignment horizontal="left" vertical="top" indent="1"/>
    </xf>
    <xf numFmtId="0" fontId="19" fillId="56" borderId="62" applyNumberFormat="0" applyProtection="0">
      <alignment horizontal="left" vertical="top" indent="1"/>
    </xf>
    <xf numFmtId="0" fontId="19" fillId="56" borderId="62" applyNumberFormat="0" applyProtection="0">
      <alignment horizontal="left" vertical="top" indent="1"/>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19" fillId="14" borderId="34" applyNumberFormat="0">
      <protection locked="0"/>
    </xf>
    <xf numFmtId="0" fontId="24" fillId="17" borderId="64" applyBorder="0"/>
    <xf numFmtId="4" fontId="22" fillId="13" borderId="62" applyNumberFormat="0" applyProtection="0">
      <alignment vertical="center"/>
    </xf>
    <xf numFmtId="4" fontId="207" fillId="13" borderId="62" applyNumberFormat="0" applyProtection="0">
      <alignment vertical="center"/>
    </xf>
    <xf numFmtId="4" fontId="22" fillId="13" borderId="62" applyNumberFormat="0" applyProtection="0">
      <alignment horizontal="left" vertical="center" indent="1"/>
    </xf>
    <xf numFmtId="0" fontId="22" fillId="13" borderId="62" applyNumberFormat="0" applyProtection="0">
      <alignment horizontal="left" vertical="top" indent="1"/>
    </xf>
    <xf numFmtId="4" fontId="22" fillId="56" borderId="62" applyNumberFormat="0" applyProtection="0">
      <alignment horizontal="right" vertical="center"/>
    </xf>
    <xf numFmtId="4" fontId="207" fillId="56" borderId="62" applyNumberFormat="0" applyProtection="0">
      <alignment horizontal="right" vertical="center"/>
    </xf>
    <xf numFmtId="4" fontId="22" fillId="11" borderId="62" applyNumberFormat="0" applyProtection="0">
      <alignment horizontal="left" vertical="center" indent="1"/>
    </xf>
    <xf numFmtId="0" fontId="22" fillId="11" borderId="62" applyNumberFormat="0" applyProtection="0">
      <alignment horizontal="left" vertical="top" indent="1"/>
    </xf>
    <xf numFmtId="4" fontId="208" fillId="60" borderId="0" applyNumberFormat="0" applyProtection="0">
      <alignment horizontal="left" vertical="center" indent="1"/>
    </xf>
    <xf numFmtId="4" fontId="208" fillId="60" borderId="0" applyNumberFormat="0" applyProtection="0">
      <alignment horizontal="left" vertical="center" indent="1"/>
    </xf>
    <xf numFmtId="4" fontId="208" fillId="60" borderId="0" applyNumberFormat="0" applyProtection="0">
      <alignment horizontal="left" vertical="center" indent="1"/>
    </xf>
    <xf numFmtId="4" fontId="208" fillId="60" borderId="0" applyNumberFormat="0" applyProtection="0">
      <alignment horizontal="left" vertical="center" indent="1"/>
    </xf>
    <xf numFmtId="4" fontId="208" fillId="60" borderId="0" applyNumberFormat="0" applyProtection="0">
      <alignment horizontal="left" vertical="center" indent="1"/>
    </xf>
    <xf numFmtId="4" fontId="208" fillId="60" borderId="0" applyNumberFormat="0" applyProtection="0">
      <alignment horizontal="left" vertical="center" indent="1"/>
    </xf>
    <xf numFmtId="4" fontId="208" fillId="60" borderId="0" applyNumberFormat="0" applyProtection="0">
      <alignment horizontal="left" vertical="center" indent="1"/>
    </xf>
    <xf numFmtId="4" fontId="208" fillId="60" borderId="0" applyNumberFormat="0" applyProtection="0">
      <alignment horizontal="left" vertical="center" indent="1"/>
    </xf>
    <xf numFmtId="0" fontId="209" fillId="0" borderId="0"/>
    <xf numFmtId="0" fontId="28" fillId="61" borderId="34"/>
    <xf numFmtId="0" fontId="28" fillId="61" borderId="34"/>
    <xf numFmtId="0" fontId="28" fillId="61" borderId="34"/>
    <xf numFmtId="4" fontId="154" fillId="56" borderId="62" applyNumberFormat="0" applyProtection="0">
      <alignment horizontal="right" vertical="center"/>
    </xf>
    <xf numFmtId="260" fontId="210" fillId="0" borderId="0" applyFill="0" applyBorder="0" applyProtection="0">
      <alignment horizontal="right"/>
      <protection hidden="1"/>
    </xf>
    <xf numFmtId="261" fontId="211" fillId="0" borderId="0" applyProtection="0">
      <alignment horizontal="center"/>
    </xf>
    <xf numFmtId="0" fontId="212" fillId="39" borderId="34">
      <alignment horizontal="center" vertical="center" wrapText="1"/>
      <protection hidden="1"/>
    </xf>
    <xf numFmtId="0" fontId="19" fillId="0" borderId="0" applyNumberFormat="0" applyFill="0" applyBorder="0"/>
    <xf numFmtId="38" fontId="127" fillId="0" borderId="0" applyFont="0" applyFill="0" applyBorder="0" applyAlignment="0" applyProtection="0"/>
    <xf numFmtId="0" fontId="213" fillId="0" borderId="0" applyNumberFormat="0" applyFill="0" applyBorder="0" applyAlignment="0" applyProtection="0"/>
    <xf numFmtId="0" fontId="19" fillId="0" borderId="0" applyNumberFormat="0" applyFill="0" applyBorder="0" applyAlignment="0" applyProtection="0">
      <alignment vertical="top"/>
      <protection locked="0"/>
    </xf>
    <xf numFmtId="0" fontId="214" fillId="0" borderId="0" applyProtection="0">
      <alignment vertical="center"/>
    </xf>
    <xf numFmtId="0" fontId="215" fillId="0" borderId="0" applyProtection="0">
      <alignment vertical="center"/>
    </xf>
    <xf numFmtId="0" fontId="216" fillId="0" borderId="0"/>
    <xf numFmtId="2" fontId="217" fillId="0" borderId="19" applyNumberFormat="0" applyFill="0" applyBorder="0" applyAlignment="0" applyProtection="0">
      <alignment horizontal="center"/>
    </xf>
    <xf numFmtId="262" fontId="218" fillId="0" borderId="0" applyNumberFormat="0" applyFill="0" applyBorder="0" applyAlignment="0" applyProtection="0"/>
    <xf numFmtId="246" fontId="127" fillId="0" borderId="0">
      <alignment horizontal="center"/>
    </xf>
    <xf numFmtId="263" fontId="172"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28" fillId="0" borderId="34"/>
    <xf numFmtId="0" fontId="19" fillId="0" borderId="0"/>
    <xf numFmtId="0" fontId="28" fillId="0" borderId="34">
      <alignment horizontal="center" textRotation="90"/>
    </xf>
    <xf numFmtId="0" fontId="182" fillId="0" borderId="0"/>
    <xf numFmtId="40" fontId="219" fillId="0" borderId="0" applyBorder="0">
      <alignment horizontal="right"/>
    </xf>
    <xf numFmtId="201" fontId="220" fillId="0" borderId="65" applyNumberFormat="0" applyFill="0">
      <alignment horizontal="left"/>
    </xf>
    <xf numFmtId="0" fontId="221" fillId="14" borderId="0"/>
    <xf numFmtId="0" fontId="86" fillId="0" borderId="16"/>
    <xf numFmtId="0" fontId="86" fillId="0" borderId="16"/>
    <xf numFmtId="0" fontId="222" fillId="0" borderId="0" applyFill="0" applyBorder="0" applyAlignment="0" applyProtection="0"/>
    <xf numFmtId="0" fontId="164" fillId="0" borderId="0"/>
    <xf numFmtId="49" fontId="22" fillId="0" borderId="0" applyFill="0" applyBorder="0" applyAlignment="0"/>
    <xf numFmtId="264" fontId="19" fillId="0" borderId="0" applyFill="0" applyBorder="0" applyAlignment="0"/>
    <xf numFmtId="241" fontId="19" fillId="0" borderId="0" applyFill="0" applyBorder="0" applyAlignment="0"/>
    <xf numFmtId="0" fontId="164" fillId="0" borderId="0"/>
    <xf numFmtId="0" fontId="19" fillId="0" borderId="0"/>
    <xf numFmtId="0" fontId="109" fillId="0" borderId="0" applyFont="0" applyFill="0" applyBorder="0" applyAlignment="0" applyProtection="0"/>
    <xf numFmtId="0" fontId="140" fillId="0" borderId="0" applyFont="0" applyFill="0" applyBorder="0" applyAlignment="0" applyProtection="0"/>
    <xf numFmtId="0" fontId="109" fillId="0" borderId="0" applyFont="0" applyFill="0" applyBorder="0" applyAlignment="0" applyProtection="0"/>
    <xf numFmtId="0" fontId="163" fillId="0" borderId="0" applyFont="0" applyFill="0" applyBorder="0" applyAlignment="0" applyProtection="0"/>
    <xf numFmtId="0" fontId="38" fillId="0" borderId="0" applyFill="0" applyBorder="0" applyProtection="0">
      <alignment horizontal="left" vertical="top"/>
    </xf>
    <xf numFmtId="12" fontId="223" fillId="0" borderId="0" applyFill="0" applyBorder="0"/>
    <xf numFmtId="12" fontId="223" fillId="0" borderId="0"/>
    <xf numFmtId="12" fontId="224" fillId="0" borderId="66" applyBorder="0" applyAlignment="0">
      <alignment horizontal="center"/>
    </xf>
    <xf numFmtId="0" fontId="225" fillId="38" borderId="0"/>
    <xf numFmtId="0" fontId="226" fillId="38" borderId="0"/>
    <xf numFmtId="0" fontId="213" fillId="0" borderId="0" applyNumberFormat="0" applyFill="0" applyBorder="0" applyAlignment="0" applyProtection="0"/>
    <xf numFmtId="0" fontId="213" fillId="0" borderId="0" applyNumberFormat="0" applyFill="0" applyBorder="0" applyAlignment="0" applyProtection="0"/>
    <xf numFmtId="1" fontId="106" fillId="0" borderId="67"/>
    <xf numFmtId="0" fontId="127" fillId="0" borderId="0" applyBorder="0"/>
    <xf numFmtId="0" fontId="227" fillId="0" borderId="0" applyNumberFormat="0" applyFill="0" applyBorder="0" applyProtection="0">
      <alignment horizontal="center"/>
    </xf>
    <xf numFmtId="38" fontId="178" fillId="0" borderId="0"/>
    <xf numFmtId="179" fontId="228" fillId="0" borderId="10">
      <alignment horizontal="center"/>
    </xf>
    <xf numFmtId="0" fontId="143" fillId="0" borderId="68" applyNumberFormat="0" applyFill="0" applyAlignment="0" applyProtection="0"/>
    <xf numFmtId="0" fontId="143" fillId="0" borderId="68" applyNumberFormat="0" applyFill="0" applyAlignment="0" applyProtection="0"/>
    <xf numFmtId="0" fontId="171" fillId="0" borderId="69"/>
    <xf numFmtId="0" fontId="103" fillId="0" borderId="69"/>
    <xf numFmtId="0" fontId="171" fillId="0" borderId="16"/>
    <xf numFmtId="0" fontId="103" fillId="0" borderId="16"/>
    <xf numFmtId="0" fontId="127" fillId="0" borderId="0"/>
    <xf numFmtId="165" fontId="19" fillId="0" borderId="0" applyFont="0" applyFill="0" applyBorder="0" applyAlignment="0" applyProtection="0"/>
    <xf numFmtId="166" fontId="19" fillId="0" borderId="0" applyFont="0" applyFill="0" applyBorder="0" applyAlignment="0" applyProtection="0"/>
    <xf numFmtId="0" fontId="19" fillId="0" borderId="0" applyNumberFormat="0" applyFill="0" applyBorder="0"/>
    <xf numFmtId="0" fontId="133" fillId="0" borderId="0"/>
    <xf numFmtId="41" fontId="19" fillId="0" borderId="0">
      <alignment horizontal="left"/>
    </xf>
    <xf numFmtId="0" fontId="109"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163" fillId="0" borderId="0" applyFont="0" applyFill="0" applyBorder="0" applyAlignment="0" applyProtection="0"/>
    <xf numFmtId="0" fontId="229" fillId="0" borderId="0">
      <alignment vertical="top"/>
    </xf>
    <xf numFmtId="0" fontId="230" fillId="14" borderId="0">
      <alignment horizontal="center"/>
    </xf>
    <xf numFmtId="0" fontId="19" fillId="0" borderId="0"/>
    <xf numFmtId="265" fontId="19" fillId="0" borderId="0" applyFont="0" applyFill="0" applyBorder="0" applyAlignment="0" applyProtection="0"/>
    <xf numFmtId="266" fontId="19" fillId="0" borderId="0" applyFont="0" applyFill="0" applyBorder="0" applyAlignment="0" applyProtection="0"/>
    <xf numFmtId="267" fontId="19" fillId="0" borderId="0" applyFon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9" fillId="0" borderId="0">
      <alignment horizontal="left"/>
    </xf>
    <xf numFmtId="268" fontId="178" fillId="0" borderId="0"/>
    <xf numFmtId="0" fontId="163" fillId="0" borderId="0"/>
    <xf numFmtId="0" fontId="222" fillId="0" borderId="0" applyNumberFormat="0" applyFont="0" applyFill="0" applyBorder="0" applyProtection="0">
      <alignment horizontal="center" vertical="center" wrapText="1"/>
    </xf>
    <xf numFmtId="0" fontId="98" fillId="0" borderId="0">
      <alignment horizontal="center" vertical="top"/>
    </xf>
    <xf numFmtId="1" fontId="164" fillId="0" borderId="17">
      <alignment vertical="center"/>
    </xf>
    <xf numFmtId="0" fontId="109" fillId="45" borderId="0"/>
    <xf numFmtId="0" fontId="19" fillId="0" borderId="0"/>
    <xf numFmtId="0" fontId="232" fillId="0" borderId="0"/>
    <xf numFmtId="165" fontId="110" fillId="0" borderId="0" applyFont="0" applyFill="0" applyBorder="0" applyAlignment="0" applyProtection="0"/>
    <xf numFmtId="41" fontId="110"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0" fontId="19" fillId="0" borderId="0"/>
    <xf numFmtId="269" fontId="19" fillId="0" borderId="0" applyFont="0" applyFill="0" applyBorder="0" applyAlignment="0" applyProtection="0"/>
    <xf numFmtId="270" fontId="19" fillId="0" borderId="0" applyFont="0" applyFill="0" applyBorder="0" applyAlignment="0" applyProtection="0"/>
    <xf numFmtId="0" fontId="7" fillId="0" borderId="0"/>
    <xf numFmtId="173" fontId="7" fillId="0" borderId="0" applyFont="0" applyFill="0" applyBorder="0" applyAlignment="0" applyProtection="0"/>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85" fillId="95" borderId="0" applyNumberFormat="0" applyBorder="0" applyAlignment="0" applyProtection="0"/>
    <xf numFmtId="0" fontId="252" fillId="95" borderId="0" applyNumberFormat="0" applyBorder="0" applyAlignment="0" applyProtection="0"/>
    <xf numFmtId="0" fontId="252" fillId="95" borderId="0" applyNumberFormat="0" applyBorder="0" applyAlignment="0" applyProtection="0"/>
    <xf numFmtId="0" fontId="252" fillId="95"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85" fillId="16" borderId="0" applyNumberFormat="0" applyBorder="0" applyAlignment="0" applyProtection="0"/>
    <xf numFmtId="0" fontId="252" fillId="16" borderId="0" applyNumberFormat="0" applyBorder="0" applyAlignment="0" applyProtection="0"/>
    <xf numFmtId="0" fontId="252" fillId="16" borderId="0" applyNumberFormat="0" applyBorder="0" applyAlignment="0" applyProtection="0"/>
    <xf numFmtId="0" fontId="252" fillId="16"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3"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85" fillId="96" borderId="0" applyNumberFormat="0" applyBorder="0" applyAlignment="0" applyProtection="0"/>
    <xf numFmtId="0" fontId="252" fillId="96" borderId="0" applyNumberFormat="0" applyBorder="0" applyAlignment="0" applyProtection="0"/>
    <xf numFmtId="0" fontId="252" fillId="96" borderId="0" applyNumberFormat="0" applyBorder="0" applyAlignment="0" applyProtection="0"/>
    <xf numFmtId="0" fontId="252" fillId="96"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77" borderId="0" applyNumberFormat="0" applyBorder="0" applyAlignment="0" applyProtection="0"/>
    <xf numFmtId="0" fontId="6" fillId="81" borderId="0" applyNumberFormat="0" applyBorder="0" applyAlignment="0" applyProtection="0"/>
    <xf numFmtId="0" fontId="6" fillId="81" borderId="0" applyNumberFormat="0" applyBorder="0" applyAlignment="0" applyProtection="0"/>
    <xf numFmtId="0" fontId="6" fillId="81" borderId="0" applyNumberFormat="0" applyBorder="0" applyAlignment="0" applyProtection="0"/>
    <xf numFmtId="0" fontId="6" fillId="81" borderId="0" applyNumberFormat="0" applyBorder="0" applyAlignment="0" applyProtection="0"/>
    <xf numFmtId="0" fontId="6" fillId="81" borderId="0" applyNumberFormat="0" applyBorder="0" applyAlignment="0" applyProtection="0"/>
    <xf numFmtId="0" fontId="85"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6" fillId="81" borderId="0" applyNumberFormat="0" applyBorder="0" applyAlignment="0" applyProtection="0"/>
    <xf numFmtId="0" fontId="6" fillId="81" borderId="0" applyNumberFormat="0" applyBorder="0" applyAlignment="0" applyProtection="0"/>
    <xf numFmtId="0" fontId="6" fillId="81" borderId="0" applyNumberFormat="0" applyBorder="0" applyAlignment="0" applyProtection="0"/>
    <xf numFmtId="0" fontId="6" fillId="85" borderId="0" applyNumberFormat="0" applyBorder="0" applyAlignment="0" applyProtection="0"/>
    <xf numFmtId="0" fontId="6" fillId="85" borderId="0" applyNumberFormat="0" applyBorder="0" applyAlignment="0" applyProtection="0"/>
    <xf numFmtId="0" fontId="6" fillId="85" borderId="0" applyNumberFormat="0" applyBorder="0" applyAlignment="0" applyProtection="0"/>
    <xf numFmtId="0" fontId="6" fillId="85" borderId="0" applyNumberFormat="0" applyBorder="0" applyAlignment="0" applyProtection="0"/>
    <xf numFmtId="0" fontId="6" fillId="85" borderId="0" applyNumberFormat="0" applyBorder="0" applyAlignment="0" applyProtection="0"/>
    <xf numFmtId="0" fontId="85" fillId="97" borderId="0" applyNumberFormat="0" applyBorder="0" applyAlignment="0" applyProtection="0"/>
    <xf numFmtId="0" fontId="252" fillId="97" borderId="0" applyNumberFormat="0" applyBorder="0" applyAlignment="0" applyProtection="0"/>
    <xf numFmtId="0" fontId="252" fillId="97" borderId="0" applyNumberFormat="0" applyBorder="0" applyAlignment="0" applyProtection="0"/>
    <xf numFmtId="0" fontId="252" fillId="97" borderId="0" applyNumberFormat="0" applyBorder="0" applyAlignment="0" applyProtection="0"/>
    <xf numFmtId="0" fontId="6" fillId="85" borderId="0" applyNumberFormat="0" applyBorder="0" applyAlignment="0" applyProtection="0"/>
    <xf numFmtId="0" fontId="6" fillId="85" borderId="0" applyNumberFormat="0" applyBorder="0" applyAlignment="0" applyProtection="0"/>
    <xf numFmtId="0" fontId="6" fillId="85" borderId="0" applyNumberFormat="0" applyBorder="0" applyAlignment="0" applyProtection="0"/>
    <xf numFmtId="0" fontId="6" fillId="89" borderId="0" applyNumberFormat="0" applyBorder="0" applyAlignment="0" applyProtection="0"/>
    <xf numFmtId="0" fontId="6" fillId="89" borderId="0" applyNumberFormat="0" applyBorder="0" applyAlignment="0" applyProtection="0"/>
    <xf numFmtId="0" fontId="6" fillId="89" borderId="0" applyNumberFormat="0" applyBorder="0" applyAlignment="0" applyProtection="0"/>
    <xf numFmtId="0" fontId="6" fillId="89" borderId="0" applyNumberFormat="0" applyBorder="0" applyAlignment="0" applyProtection="0"/>
    <xf numFmtId="0" fontId="6" fillId="89" borderId="0" applyNumberFormat="0" applyBorder="0" applyAlignment="0" applyProtection="0"/>
    <xf numFmtId="0" fontId="85" fillId="20" borderId="0" applyNumberFormat="0" applyBorder="0" applyAlignment="0" applyProtection="0"/>
    <xf numFmtId="0" fontId="252" fillId="20" borderId="0" applyNumberFormat="0" applyBorder="0" applyAlignment="0" applyProtection="0"/>
    <xf numFmtId="0" fontId="252" fillId="20" borderId="0" applyNumberFormat="0" applyBorder="0" applyAlignment="0" applyProtection="0"/>
    <xf numFmtId="0" fontId="252" fillId="20" borderId="0" applyNumberFormat="0" applyBorder="0" applyAlignment="0" applyProtection="0"/>
    <xf numFmtId="0" fontId="6" fillId="89" borderId="0" applyNumberFormat="0" applyBorder="0" applyAlignment="0" applyProtection="0"/>
    <xf numFmtId="0" fontId="6" fillId="89" borderId="0" applyNumberFormat="0" applyBorder="0" applyAlignment="0" applyProtection="0"/>
    <xf numFmtId="0" fontId="6" fillId="8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85" fillId="15" borderId="0" applyNumberFormat="0" applyBorder="0" applyAlignment="0" applyProtection="0"/>
    <xf numFmtId="0" fontId="252" fillId="15" borderId="0" applyNumberFormat="0" applyBorder="0" applyAlignment="0" applyProtection="0"/>
    <xf numFmtId="0" fontId="252" fillId="15" borderId="0" applyNumberFormat="0" applyBorder="0" applyAlignment="0" applyProtection="0"/>
    <xf numFmtId="0" fontId="252" fillId="15"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85" fillId="12" borderId="0" applyNumberFormat="0" applyBorder="0" applyAlignment="0" applyProtection="0"/>
    <xf numFmtId="0" fontId="252" fillId="12" borderId="0" applyNumberFormat="0" applyBorder="0" applyAlignment="0" applyProtection="0"/>
    <xf numFmtId="0" fontId="252" fillId="12" borderId="0" applyNumberFormat="0" applyBorder="0" applyAlignment="0" applyProtection="0"/>
    <xf numFmtId="0" fontId="252" fillId="12"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4"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85" fillId="54" borderId="0" applyNumberFormat="0" applyBorder="0" applyAlignment="0" applyProtection="0"/>
    <xf numFmtId="0" fontId="252" fillId="54" borderId="0" applyNumberFormat="0" applyBorder="0" applyAlignment="0" applyProtection="0"/>
    <xf numFmtId="0" fontId="252" fillId="54" borderId="0" applyNumberFormat="0" applyBorder="0" applyAlignment="0" applyProtection="0"/>
    <xf numFmtId="0" fontId="252" fillId="54"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78" borderId="0" applyNumberFormat="0" applyBorder="0" applyAlignment="0" applyProtection="0"/>
    <xf numFmtId="0" fontId="6" fillId="82" borderId="0" applyNumberFormat="0" applyBorder="0" applyAlignment="0" applyProtection="0"/>
    <xf numFmtId="0" fontId="6" fillId="82" borderId="0" applyNumberFormat="0" applyBorder="0" applyAlignment="0" applyProtection="0"/>
    <xf numFmtId="0" fontId="6" fillId="82" borderId="0" applyNumberFormat="0" applyBorder="0" applyAlignment="0" applyProtection="0"/>
    <xf numFmtId="0" fontId="6" fillId="82" borderId="0" applyNumberFormat="0" applyBorder="0" applyAlignment="0" applyProtection="0"/>
    <xf numFmtId="0" fontId="6" fillId="82" borderId="0" applyNumberFormat="0" applyBorder="0" applyAlignment="0" applyProtection="0"/>
    <xf numFmtId="0" fontId="85"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252" fillId="36" borderId="0" applyNumberFormat="0" applyBorder="0" applyAlignment="0" applyProtection="0"/>
    <xf numFmtId="0" fontId="6" fillId="82" borderId="0" applyNumberFormat="0" applyBorder="0" applyAlignment="0" applyProtection="0"/>
    <xf numFmtId="0" fontId="6" fillId="82" borderId="0" applyNumberFormat="0" applyBorder="0" applyAlignment="0" applyProtection="0"/>
    <xf numFmtId="0" fontId="6" fillId="82" borderId="0" applyNumberFormat="0" applyBorder="0" applyAlignment="0" applyProtection="0"/>
    <xf numFmtId="0" fontId="6" fillId="86" borderId="0" applyNumberFormat="0" applyBorder="0" applyAlignment="0" applyProtection="0"/>
    <xf numFmtId="0" fontId="6" fillId="86" borderId="0" applyNumberFormat="0" applyBorder="0" applyAlignment="0" applyProtection="0"/>
    <xf numFmtId="0" fontId="6" fillId="86" borderId="0" applyNumberFormat="0" applyBorder="0" applyAlignment="0" applyProtection="0"/>
    <xf numFmtId="0" fontId="6" fillId="86" borderId="0" applyNumberFormat="0" applyBorder="0" applyAlignment="0" applyProtection="0"/>
    <xf numFmtId="0" fontId="6" fillId="86" borderId="0" applyNumberFormat="0" applyBorder="0" applyAlignment="0" applyProtection="0"/>
    <xf numFmtId="0" fontId="85" fillId="15" borderId="0" applyNumberFormat="0" applyBorder="0" applyAlignment="0" applyProtection="0"/>
    <xf numFmtId="0" fontId="252" fillId="15" borderId="0" applyNumberFormat="0" applyBorder="0" applyAlignment="0" applyProtection="0"/>
    <xf numFmtId="0" fontId="252" fillId="15" borderId="0" applyNumberFormat="0" applyBorder="0" applyAlignment="0" applyProtection="0"/>
    <xf numFmtId="0" fontId="252" fillId="15" borderId="0" applyNumberFormat="0" applyBorder="0" applyAlignment="0" applyProtection="0"/>
    <xf numFmtId="0" fontId="6" fillId="86" borderId="0" applyNumberFormat="0" applyBorder="0" applyAlignment="0" applyProtection="0"/>
    <xf numFmtId="0" fontId="6" fillId="86" borderId="0" applyNumberFormat="0" applyBorder="0" applyAlignment="0" applyProtection="0"/>
    <xf numFmtId="0" fontId="6" fillId="86"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85" fillId="35" borderId="0" applyNumberFormat="0" applyBorder="0" applyAlignment="0" applyProtection="0"/>
    <xf numFmtId="0" fontId="252" fillId="35" borderId="0" applyNumberFormat="0" applyBorder="0" applyAlignment="0" applyProtection="0"/>
    <xf numFmtId="0" fontId="252" fillId="35" borderId="0" applyNumberFormat="0" applyBorder="0" applyAlignment="0" applyProtection="0"/>
    <xf numFmtId="0" fontId="252" fillId="35"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6" fillId="90" borderId="0" applyNumberFormat="0" applyBorder="0" applyAlignment="0" applyProtection="0"/>
    <xf numFmtId="0" fontId="251" fillId="71" borderId="0" applyNumberFormat="0" applyBorder="0" applyAlignment="0" applyProtection="0"/>
    <xf numFmtId="0" fontId="251" fillId="71" borderId="0" applyNumberFormat="0" applyBorder="0" applyAlignment="0" applyProtection="0"/>
    <xf numFmtId="0" fontId="251" fillId="71" borderId="0" applyNumberFormat="0" applyBorder="0" applyAlignment="0" applyProtection="0"/>
    <xf numFmtId="0" fontId="251" fillId="71" borderId="0" applyNumberFormat="0" applyBorder="0" applyAlignment="0" applyProtection="0"/>
    <xf numFmtId="0" fontId="251" fillId="71" borderId="0" applyNumberFormat="0" applyBorder="0" applyAlignment="0" applyProtection="0"/>
    <xf numFmtId="0" fontId="107" fillId="98" borderId="0" applyNumberFormat="0" applyBorder="0" applyAlignment="0" applyProtection="0"/>
    <xf numFmtId="0" fontId="253" fillId="98" borderId="0" applyNumberFormat="0" applyBorder="0" applyAlignment="0" applyProtection="0"/>
    <xf numFmtId="0" fontId="253" fillId="98" borderId="0" applyNumberFormat="0" applyBorder="0" applyAlignment="0" applyProtection="0"/>
    <xf numFmtId="0" fontId="253" fillId="98" borderId="0" applyNumberFormat="0" applyBorder="0" applyAlignment="0" applyProtection="0"/>
    <xf numFmtId="0" fontId="251" fillId="71" borderId="0" applyNumberFormat="0" applyBorder="0" applyAlignment="0" applyProtection="0"/>
    <xf numFmtId="0" fontId="251" fillId="71" borderId="0" applyNumberFormat="0" applyBorder="0" applyAlignment="0" applyProtection="0"/>
    <xf numFmtId="0" fontId="251" fillId="71" borderId="0" applyNumberFormat="0" applyBorder="0" applyAlignment="0" applyProtection="0"/>
    <xf numFmtId="0" fontId="251" fillId="75" borderId="0" applyNumberFormat="0" applyBorder="0" applyAlignment="0" applyProtection="0"/>
    <xf numFmtId="0" fontId="251" fillId="75" borderId="0" applyNumberFormat="0" applyBorder="0" applyAlignment="0" applyProtection="0"/>
    <xf numFmtId="0" fontId="251" fillId="75" borderId="0" applyNumberFormat="0" applyBorder="0" applyAlignment="0" applyProtection="0"/>
    <xf numFmtId="0" fontId="251" fillId="75" borderId="0" applyNumberFormat="0" applyBorder="0" applyAlignment="0" applyProtection="0"/>
    <xf numFmtId="0" fontId="251" fillId="75" borderId="0" applyNumberFormat="0" applyBorder="0" applyAlignment="0" applyProtection="0"/>
    <xf numFmtId="0" fontId="107" fillId="12" borderId="0" applyNumberFormat="0" applyBorder="0" applyAlignment="0" applyProtection="0"/>
    <xf numFmtId="0" fontId="253" fillId="12" borderId="0" applyNumberFormat="0" applyBorder="0" applyAlignment="0" applyProtection="0"/>
    <xf numFmtId="0" fontId="253" fillId="12" borderId="0" applyNumberFormat="0" applyBorder="0" applyAlignment="0" applyProtection="0"/>
    <xf numFmtId="0" fontId="253" fillId="12" borderId="0" applyNumberFormat="0" applyBorder="0" applyAlignment="0" applyProtection="0"/>
    <xf numFmtId="0" fontId="251" fillId="75" borderId="0" applyNumberFormat="0" applyBorder="0" applyAlignment="0" applyProtection="0"/>
    <xf numFmtId="0" fontId="251" fillId="75" borderId="0" applyNumberFormat="0" applyBorder="0" applyAlignment="0" applyProtection="0"/>
    <xf numFmtId="0" fontId="251" fillId="75" borderId="0" applyNumberFormat="0" applyBorder="0" applyAlignment="0" applyProtection="0"/>
    <xf numFmtId="0" fontId="251" fillId="79" borderId="0" applyNumberFormat="0" applyBorder="0" applyAlignment="0" applyProtection="0"/>
    <xf numFmtId="0" fontId="251" fillId="79" borderId="0" applyNumberFormat="0" applyBorder="0" applyAlignment="0" applyProtection="0"/>
    <xf numFmtId="0" fontId="251" fillId="79" borderId="0" applyNumberFormat="0" applyBorder="0" applyAlignment="0" applyProtection="0"/>
    <xf numFmtId="0" fontId="251" fillId="79" borderId="0" applyNumberFormat="0" applyBorder="0" applyAlignment="0" applyProtection="0"/>
    <xf numFmtId="0" fontId="251" fillId="79" borderId="0" applyNumberFormat="0" applyBorder="0" applyAlignment="0" applyProtection="0"/>
    <xf numFmtId="0" fontId="107" fillId="54" borderId="0" applyNumberFormat="0" applyBorder="0" applyAlignment="0" applyProtection="0"/>
    <xf numFmtId="0" fontId="253" fillId="54" borderId="0" applyNumberFormat="0" applyBorder="0" applyAlignment="0" applyProtection="0"/>
    <xf numFmtId="0" fontId="253" fillId="54" borderId="0" applyNumberFormat="0" applyBorder="0" applyAlignment="0" applyProtection="0"/>
    <xf numFmtId="0" fontId="253" fillId="54" borderId="0" applyNumberFormat="0" applyBorder="0" applyAlignment="0" applyProtection="0"/>
    <xf numFmtId="0" fontId="251" fillId="79" borderId="0" applyNumberFormat="0" applyBorder="0" applyAlignment="0" applyProtection="0"/>
    <xf numFmtId="0" fontId="251" fillId="79" borderId="0" applyNumberFormat="0" applyBorder="0" applyAlignment="0" applyProtection="0"/>
    <xf numFmtId="0" fontId="251" fillId="79" borderId="0" applyNumberFormat="0" applyBorder="0" applyAlignment="0" applyProtection="0"/>
    <xf numFmtId="0" fontId="251" fillId="83" borderId="0" applyNumberFormat="0" applyBorder="0" applyAlignment="0" applyProtection="0"/>
    <xf numFmtId="0" fontId="251" fillId="83" borderId="0" applyNumberFormat="0" applyBorder="0" applyAlignment="0" applyProtection="0"/>
    <xf numFmtId="0" fontId="251" fillId="83" borderId="0" applyNumberFormat="0" applyBorder="0" applyAlignment="0" applyProtection="0"/>
    <xf numFmtId="0" fontId="251" fillId="83" borderId="0" applyNumberFormat="0" applyBorder="0" applyAlignment="0" applyProtection="0"/>
    <xf numFmtId="0" fontId="251" fillId="83" borderId="0" applyNumberFormat="0" applyBorder="0" applyAlignment="0" applyProtection="0"/>
    <xf numFmtId="0" fontId="107" fillId="99" borderId="0" applyNumberFormat="0" applyBorder="0" applyAlignment="0" applyProtection="0"/>
    <xf numFmtId="0" fontId="253" fillId="99" borderId="0" applyNumberFormat="0" applyBorder="0" applyAlignment="0" applyProtection="0"/>
    <xf numFmtId="0" fontId="253" fillId="99" borderId="0" applyNumberFormat="0" applyBorder="0" applyAlignment="0" applyProtection="0"/>
    <xf numFmtId="0" fontId="253" fillId="99" borderId="0" applyNumberFormat="0" applyBorder="0" applyAlignment="0" applyProtection="0"/>
    <xf numFmtId="0" fontId="251" fillId="83" borderId="0" applyNumberFormat="0" applyBorder="0" applyAlignment="0" applyProtection="0"/>
    <xf numFmtId="0" fontId="251" fillId="83" borderId="0" applyNumberFormat="0" applyBorder="0" applyAlignment="0" applyProtection="0"/>
    <xf numFmtId="0" fontId="251" fillId="83" borderId="0" applyNumberFormat="0" applyBorder="0" applyAlignment="0" applyProtection="0"/>
    <xf numFmtId="0" fontId="251" fillId="87" borderId="0" applyNumberFormat="0" applyBorder="0" applyAlignment="0" applyProtection="0"/>
    <xf numFmtId="0" fontId="251" fillId="87" borderId="0" applyNumberFormat="0" applyBorder="0" applyAlignment="0" applyProtection="0"/>
    <xf numFmtId="0" fontId="251" fillId="87" borderId="0" applyNumberFormat="0" applyBorder="0" applyAlignment="0" applyProtection="0"/>
    <xf numFmtId="0" fontId="251" fillId="87" borderId="0" applyNumberFormat="0" applyBorder="0" applyAlignment="0" applyProtection="0"/>
    <xf numFmtId="0" fontId="251" fillId="87" borderId="0" applyNumberFormat="0" applyBorder="0" applyAlignment="0" applyProtection="0"/>
    <xf numFmtId="0" fontId="107" fillId="24" borderId="0" applyNumberFormat="0" applyBorder="0" applyAlignment="0" applyProtection="0"/>
    <xf numFmtId="0" fontId="253" fillId="24" borderId="0" applyNumberFormat="0" applyBorder="0" applyAlignment="0" applyProtection="0"/>
    <xf numFmtId="0" fontId="253" fillId="24" borderId="0" applyNumberFormat="0" applyBorder="0" applyAlignment="0" applyProtection="0"/>
    <xf numFmtId="0" fontId="253" fillId="24" borderId="0" applyNumberFormat="0" applyBorder="0" applyAlignment="0" applyProtection="0"/>
    <xf numFmtId="0" fontId="251" fillId="87" borderId="0" applyNumberFormat="0" applyBorder="0" applyAlignment="0" applyProtection="0"/>
    <xf numFmtId="0" fontId="251" fillId="87" borderId="0" applyNumberFormat="0" applyBorder="0" applyAlignment="0" applyProtection="0"/>
    <xf numFmtId="0" fontId="251" fillId="87" borderId="0" applyNumberFormat="0" applyBorder="0" applyAlignment="0" applyProtection="0"/>
    <xf numFmtId="0" fontId="251" fillId="91" borderId="0" applyNumberFormat="0" applyBorder="0" applyAlignment="0" applyProtection="0"/>
    <xf numFmtId="0" fontId="251" fillId="91" borderId="0" applyNumberFormat="0" applyBorder="0" applyAlignment="0" applyProtection="0"/>
    <xf numFmtId="0" fontId="251" fillId="91" borderId="0" applyNumberFormat="0" applyBorder="0" applyAlignment="0" applyProtection="0"/>
    <xf numFmtId="0" fontId="251" fillId="91" borderId="0" applyNumberFormat="0" applyBorder="0" applyAlignment="0" applyProtection="0"/>
    <xf numFmtId="0" fontId="251" fillId="91" borderId="0" applyNumberFormat="0" applyBorder="0" applyAlignment="0" applyProtection="0"/>
    <xf numFmtId="0" fontId="107" fillId="52" borderId="0" applyNumberFormat="0" applyBorder="0" applyAlignment="0" applyProtection="0"/>
    <xf numFmtId="0" fontId="253" fillId="52" borderId="0" applyNumberFormat="0" applyBorder="0" applyAlignment="0" applyProtection="0"/>
    <xf numFmtId="0" fontId="253" fillId="52" borderId="0" applyNumberFormat="0" applyBorder="0" applyAlignment="0" applyProtection="0"/>
    <xf numFmtId="0" fontId="253" fillId="52" borderId="0" applyNumberFormat="0" applyBorder="0" applyAlignment="0" applyProtection="0"/>
    <xf numFmtId="0" fontId="251" fillId="91" borderId="0" applyNumberFormat="0" applyBorder="0" applyAlignment="0" applyProtection="0"/>
    <xf numFmtId="0" fontId="251" fillId="91" borderId="0" applyNumberFormat="0" applyBorder="0" applyAlignment="0" applyProtection="0"/>
    <xf numFmtId="0" fontId="251" fillId="91" borderId="0" applyNumberFormat="0" applyBorder="0" applyAlignment="0" applyProtection="0"/>
    <xf numFmtId="0" fontId="251" fillId="68" borderId="0" applyNumberFormat="0" applyBorder="0" applyAlignment="0" applyProtection="0"/>
    <xf numFmtId="0" fontId="251" fillId="68" borderId="0" applyNumberFormat="0" applyBorder="0" applyAlignment="0" applyProtection="0"/>
    <xf numFmtId="0" fontId="251" fillId="68" borderId="0" applyNumberFormat="0" applyBorder="0" applyAlignment="0" applyProtection="0"/>
    <xf numFmtId="0" fontId="251" fillId="68" borderId="0" applyNumberFormat="0" applyBorder="0" applyAlignment="0" applyProtection="0"/>
    <xf numFmtId="0" fontId="251" fillId="68" borderId="0" applyNumberFormat="0" applyBorder="0" applyAlignment="0" applyProtection="0"/>
    <xf numFmtId="0" fontId="107" fillId="100" borderId="0" applyNumberFormat="0" applyBorder="0" applyAlignment="0" applyProtection="0"/>
    <xf numFmtId="0" fontId="251" fillId="72" borderId="0" applyNumberFormat="0" applyBorder="0" applyAlignment="0" applyProtection="0"/>
    <xf numFmtId="0" fontId="251" fillId="72" borderId="0" applyNumberFormat="0" applyBorder="0" applyAlignment="0" applyProtection="0"/>
    <xf numFmtId="0" fontId="251" fillId="72" borderId="0" applyNumberFormat="0" applyBorder="0" applyAlignment="0" applyProtection="0"/>
    <xf numFmtId="0" fontId="251" fillId="72" borderId="0" applyNumberFormat="0" applyBorder="0" applyAlignment="0" applyProtection="0"/>
    <xf numFmtId="0" fontId="251" fillId="72" borderId="0" applyNumberFormat="0" applyBorder="0" applyAlignment="0" applyProtection="0"/>
    <xf numFmtId="0" fontId="107" fillId="28" borderId="0" applyNumberFormat="0" applyBorder="0" applyAlignment="0" applyProtection="0"/>
    <xf numFmtId="0" fontId="251" fillId="76" borderId="0" applyNumberFormat="0" applyBorder="0" applyAlignment="0" applyProtection="0"/>
    <xf numFmtId="0" fontId="251" fillId="76" borderId="0" applyNumberFormat="0" applyBorder="0" applyAlignment="0" applyProtection="0"/>
    <xf numFmtId="0" fontId="251" fillId="76" borderId="0" applyNumberFormat="0" applyBorder="0" applyAlignment="0" applyProtection="0"/>
    <xf numFmtId="0" fontId="251" fillId="76" borderId="0" applyNumberFormat="0" applyBorder="0" applyAlignment="0" applyProtection="0"/>
    <xf numFmtId="0" fontId="251" fillId="76" borderId="0" applyNumberFormat="0" applyBorder="0" applyAlignment="0" applyProtection="0"/>
    <xf numFmtId="0" fontId="107" fillId="18" borderId="0" applyNumberFormat="0" applyBorder="0" applyAlignment="0" applyProtection="0"/>
    <xf numFmtId="0" fontId="251" fillId="80" borderId="0" applyNumberFormat="0" applyBorder="0" applyAlignment="0" applyProtection="0"/>
    <xf numFmtId="0" fontId="251" fillId="80" borderId="0" applyNumberFormat="0" applyBorder="0" applyAlignment="0" applyProtection="0"/>
    <xf numFmtId="0" fontId="251" fillId="80" borderId="0" applyNumberFormat="0" applyBorder="0" applyAlignment="0" applyProtection="0"/>
    <xf numFmtId="0" fontId="251" fillId="80" borderId="0" applyNumberFormat="0" applyBorder="0" applyAlignment="0" applyProtection="0"/>
    <xf numFmtId="0" fontId="251" fillId="80" borderId="0" applyNumberFormat="0" applyBorder="0" applyAlignment="0" applyProtection="0"/>
    <xf numFmtId="0" fontId="107" fillId="99" borderId="0" applyNumberFormat="0" applyBorder="0" applyAlignment="0" applyProtection="0"/>
    <xf numFmtId="0" fontId="251" fillId="84" borderId="0" applyNumberFormat="0" applyBorder="0" applyAlignment="0" applyProtection="0"/>
    <xf numFmtId="0" fontId="251" fillId="84" borderId="0" applyNumberFormat="0" applyBorder="0" applyAlignment="0" applyProtection="0"/>
    <xf numFmtId="0" fontId="251" fillId="84" borderId="0" applyNumberFormat="0" applyBorder="0" applyAlignment="0" applyProtection="0"/>
    <xf numFmtId="0" fontId="251" fillId="84" borderId="0" applyNumberFormat="0" applyBorder="0" applyAlignment="0" applyProtection="0"/>
    <xf numFmtId="0" fontId="251" fillId="84" borderId="0" applyNumberFormat="0" applyBorder="0" applyAlignment="0" applyProtection="0"/>
    <xf numFmtId="0" fontId="107" fillId="24" borderId="0" applyNumberFormat="0" applyBorder="0" applyAlignment="0" applyProtection="0"/>
    <xf numFmtId="0" fontId="251" fillId="88" borderId="0" applyNumberFormat="0" applyBorder="0" applyAlignment="0" applyProtection="0"/>
    <xf numFmtId="0" fontId="251" fillId="88" borderId="0" applyNumberFormat="0" applyBorder="0" applyAlignment="0" applyProtection="0"/>
    <xf numFmtId="0" fontId="251" fillId="88" borderId="0" applyNumberFormat="0" applyBorder="0" applyAlignment="0" applyProtection="0"/>
    <xf numFmtId="0" fontId="251" fillId="88" borderId="0" applyNumberFormat="0" applyBorder="0" applyAlignment="0" applyProtection="0"/>
    <xf numFmtId="0" fontId="251" fillId="88" borderId="0" applyNumberFormat="0" applyBorder="0" applyAlignment="0" applyProtection="0"/>
    <xf numFmtId="0" fontId="107" fillId="53" borderId="0" applyNumberFormat="0" applyBorder="0" applyAlignment="0" applyProtection="0"/>
    <xf numFmtId="0" fontId="241" fillId="63" borderId="0" applyNumberFormat="0" applyBorder="0" applyAlignment="0" applyProtection="0"/>
    <xf numFmtId="0" fontId="241" fillId="63" borderId="0" applyNumberFormat="0" applyBorder="0" applyAlignment="0" applyProtection="0"/>
    <xf numFmtId="0" fontId="241" fillId="63" borderId="0" applyNumberFormat="0" applyBorder="0" applyAlignment="0" applyProtection="0"/>
    <xf numFmtId="0" fontId="241" fillId="63" borderId="0" applyNumberFormat="0" applyBorder="0" applyAlignment="0" applyProtection="0"/>
    <xf numFmtId="0" fontId="241" fillId="63" borderId="0" applyNumberFormat="0" applyBorder="0" applyAlignment="0" applyProtection="0"/>
    <xf numFmtId="0" fontId="111" fillId="16" borderId="0" applyNumberFormat="0" applyBorder="0" applyAlignment="0" applyProtection="0"/>
    <xf numFmtId="0" fontId="254" fillId="16" borderId="0" applyNumberFormat="0" applyBorder="0" applyAlignment="0" applyProtection="0"/>
    <xf numFmtId="0" fontId="254" fillId="16" borderId="0" applyNumberFormat="0" applyBorder="0" applyAlignment="0" applyProtection="0"/>
    <xf numFmtId="0" fontId="254" fillId="16" borderId="0" applyNumberFormat="0" applyBorder="0" applyAlignment="0" applyProtection="0"/>
    <xf numFmtId="0" fontId="241" fillId="63" borderId="0" applyNumberFormat="0" applyBorder="0" applyAlignment="0" applyProtection="0"/>
    <xf numFmtId="0" fontId="241" fillId="63" borderId="0" applyNumberFormat="0" applyBorder="0" applyAlignment="0" applyProtection="0"/>
    <xf numFmtId="0" fontId="241" fillId="63" borderId="0" applyNumberFormat="0" applyBorder="0" applyAlignment="0" applyProtection="0"/>
    <xf numFmtId="0" fontId="245" fillId="66" borderId="73" applyNumberFormat="0" applyAlignment="0" applyProtection="0"/>
    <xf numFmtId="0" fontId="245" fillId="66" borderId="73" applyNumberFormat="0" applyAlignment="0" applyProtection="0"/>
    <xf numFmtId="0" fontId="245" fillId="66" borderId="73" applyNumberFormat="0" applyAlignment="0" applyProtection="0"/>
    <xf numFmtId="0" fontId="245" fillId="66" borderId="73" applyNumberFormat="0" applyAlignment="0" applyProtection="0"/>
    <xf numFmtId="0" fontId="245" fillId="66" borderId="73" applyNumberFormat="0" applyAlignment="0" applyProtection="0"/>
    <xf numFmtId="0" fontId="255" fillId="19" borderId="38" applyNumberFormat="0" applyAlignment="0" applyProtection="0"/>
    <xf numFmtId="0" fontId="256" fillId="19" borderId="38" applyNumberFormat="0" applyAlignment="0" applyProtection="0"/>
    <xf numFmtId="0" fontId="256" fillId="19" borderId="38" applyNumberFormat="0" applyAlignment="0" applyProtection="0"/>
    <xf numFmtId="0" fontId="256" fillId="19" borderId="38" applyNumberFormat="0" applyAlignment="0" applyProtection="0"/>
    <xf numFmtId="0" fontId="245" fillId="66" borderId="73" applyNumberFormat="0" applyAlignment="0" applyProtection="0"/>
    <xf numFmtId="0" fontId="245" fillId="66" borderId="73" applyNumberFormat="0" applyAlignment="0" applyProtection="0"/>
    <xf numFmtId="0" fontId="245" fillId="66" borderId="73" applyNumberFormat="0" applyAlignment="0" applyProtection="0"/>
    <xf numFmtId="0" fontId="247" fillId="67" borderId="76" applyNumberFormat="0" applyAlignment="0" applyProtection="0"/>
    <xf numFmtId="0" fontId="247" fillId="67" borderId="76" applyNumberFormat="0" applyAlignment="0" applyProtection="0"/>
    <xf numFmtId="0" fontId="247" fillId="67" borderId="76" applyNumberFormat="0" applyAlignment="0" applyProtection="0"/>
    <xf numFmtId="0" fontId="247" fillId="67" borderId="76" applyNumberFormat="0" applyAlignment="0" applyProtection="0"/>
    <xf numFmtId="0" fontId="247" fillId="67" borderId="76" applyNumberFormat="0" applyAlignment="0" applyProtection="0"/>
    <xf numFmtId="0" fontId="125" fillId="37" borderId="39" applyNumberFormat="0" applyAlignment="0" applyProtection="0"/>
    <xf numFmtId="0" fontId="257" fillId="37" borderId="39" applyNumberFormat="0" applyAlignment="0" applyProtection="0"/>
    <xf numFmtId="0" fontId="257" fillId="37" borderId="39" applyNumberFormat="0" applyAlignment="0" applyProtection="0"/>
    <xf numFmtId="0" fontId="257" fillId="37" borderId="39" applyNumberFormat="0" applyAlignment="0" applyProtection="0"/>
    <xf numFmtId="0" fontId="247" fillId="67" borderId="76" applyNumberFormat="0" applyAlignment="0" applyProtection="0"/>
    <xf numFmtId="0" fontId="247" fillId="67" borderId="76" applyNumberFormat="0" applyAlignment="0" applyProtection="0"/>
    <xf numFmtId="0" fontId="247" fillId="67" borderId="76" applyNumberFormat="0" applyAlignment="0" applyProtection="0"/>
    <xf numFmtId="173" fontId="85" fillId="0" borderId="0" applyFont="0" applyFill="0" applyBorder="0" applyAlignment="0" applyProtection="0"/>
    <xf numFmtId="166" fontId="10" fillId="0" borderId="0" applyFont="0" applyFill="0" applyBorder="0" applyAlignment="0" applyProtection="0"/>
    <xf numFmtId="173" fontId="19" fillId="0" borderId="0" applyFont="0" applyFill="0" applyBorder="0" applyAlignment="0" applyProtection="0"/>
    <xf numFmtId="173" fontId="6"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85" fillId="0" borderId="0" applyFont="0" applyFill="0" applyBorder="0" applyAlignment="0" applyProtection="0"/>
    <xf numFmtId="208" fontId="19" fillId="0" borderId="0" applyNumberFormat="0" applyFont="0" applyFill="0" applyBorder="0" applyAlignment="0" applyProtection="0">
      <alignment vertical="top"/>
    </xf>
    <xf numFmtId="208" fontId="19" fillId="0" borderId="0" applyNumberFormat="0" applyFont="0" applyFill="0" applyBorder="0" applyAlignment="0" applyProtection="0">
      <alignment vertical="top"/>
    </xf>
    <xf numFmtId="208" fontId="19" fillId="0" borderId="0" applyNumberFormat="0" applyFont="0" applyFill="0" applyBorder="0" applyAlignment="0" applyProtection="0">
      <alignment vertical="top"/>
    </xf>
    <xf numFmtId="208" fontId="19" fillId="0" borderId="0" applyNumberFormat="0" applyFont="0" applyFill="0" applyBorder="0" applyAlignment="0" applyProtection="0">
      <alignment vertical="top"/>
    </xf>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146"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155" fillId="96" borderId="0" applyNumberFormat="0" applyBorder="0" applyAlignment="0" applyProtection="0"/>
    <xf numFmtId="0" fontId="259" fillId="96" borderId="0" applyNumberFormat="0" applyBorder="0" applyAlignment="0" applyProtection="0"/>
    <xf numFmtId="0" fontId="259" fillId="96" borderId="0" applyNumberFormat="0" applyBorder="0" applyAlignment="0" applyProtection="0"/>
    <xf numFmtId="0" fontId="259" fillId="96"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0" fontId="237" fillId="0" borderId="70"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260" fillId="0" borderId="78" applyNumberFormat="0" applyFill="0" applyAlignment="0" applyProtection="0"/>
    <xf numFmtId="0" fontId="261" fillId="0" borderId="78" applyNumberFormat="0" applyFill="0" applyAlignment="0" applyProtection="0"/>
    <xf numFmtId="0" fontId="261" fillId="0" borderId="78" applyNumberFormat="0" applyFill="0" applyAlignment="0" applyProtection="0"/>
    <xf numFmtId="0" fontId="261" fillId="0" borderId="78"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262" fillId="0" borderId="79" applyNumberFormat="0" applyFill="0" applyAlignment="0" applyProtection="0"/>
    <xf numFmtId="0" fontId="263" fillId="0" borderId="79" applyNumberFormat="0" applyFill="0" applyAlignment="0" applyProtection="0"/>
    <xf numFmtId="0" fontId="263" fillId="0" borderId="79" applyNumberFormat="0" applyFill="0" applyAlignment="0" applyProtection="0"/>
    <xf numFmtId="0" fontId="263" fillId="0" borderId="79"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239" fillId="0" borderId="72" applyNumberFormat="0" applyFill="0" applyAlignment="0" applyProtection="0"/>
    <xf numFmtId="0" fontId="239" fillId="0" borderId="72" applyNumberFormat="0" applyFill="0" applyAlignment="0" applyProtection="0"/>
    <xf numFmtId="0" fontId="239" fillId="0" borderId="72" applyNumberFormat="0" applyFill="0" applyAlignment="0" applyProtection="0"/>
    <xf numFmtId="0" fontId="239" fillId="0" borderId="72" applyNumberFormat="0" applyFill="0" applyAlignment="0" applyProtection="0"/>
    <xf numFmtId="0" fontId="239" fillId="0" borderId="72" applyNumberFormat="0" applyFill="0" applyAlignment="0" applyProtection="0"/>
    <xf numFmtId="0" fontId="264" fillId="0" borderId="80" applyNumberFormat="0" applyFill="0" applyAlignment="0" applyProtection="0"/>
    <xf numFmtId="0" fontId="265" fillId="0" borderId="80" applyNumberFormat="0" applyFill="0" applyAlignment="0" applyProtection="0"/>
    <xf numFmtId="0" fontId="265" fillId="0" borderId="80" applyNumberFormat="0" applyFill="0" applyAlignment="0" applyProtection="0"/>
    <xf numFmtId="0" fontId="265" fillId="0" borderId="80" applyNumberFormat="0" applyFill="0" applyAlignment="0" applyProtection="0"/>
    <xf numFmtId="0" fontId="239" fillId="0" borderId="72" applyNumberFormat="0" applyFill="0" applyAlignment="0" applyProtection="0"/>
    <xf numFmtId="0" fontId="239" fillId="0" borderId="72" applyNumberFormat="0" applyFill="0" applyAlignment="0" applyProtection="0"/>
    <xf numFmtId="0" fontId="239" fillId="0" borderId="72" applyNumberFormat="0" applyFill="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64"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65"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272" fontId="266" fillId="0" borderId="0" applyNumberFormat="0" applyFill="0" applyBorder="0" applyAlignment="0" applyProtection="0">
      <alignment vertical="top"/>
      <protection locked="0"/>
    </xf>
    <xf numFmtId="0" fontId="243" fillId="65" borderId="73" applyNumberFormat="0" applyAlignment="0" applyProtection="0"/>
    <xf numFmtId="0" fontId="243" fillId="65" borderId="73" applyNumberFormat="0" applyAlignment="0" applyProtection="0"/>
    <xf numFmtId="0" fontId="243" fillId="65" borderId="73" applyNumberFormat="0" applyAlignment="0" applyProtection="0"/>
    <xf numFmtId="0" fontId="243" fillId="65" borderId="73" applyNumberFormat="0" applyAlignment="0" applyProtection="0"/>
    <xf numFmtId="0" fontId="243" fillId="65" borderId="73" applyNumberFormat="0" applyAlignment="0" applyProtection="0"/>
    <xf numFmtId="0" fontId="165" fillId="20" borderId="38" applyNumberFormat="0" applyAlignment="0" applyProtection="0"/>
    <xf numFmtId="0" fontId="267" fillId="20" borderId="38" applyNumberFormat="0" applyAlignment="0" applyProtection="0"/>
    <xf numFmtId="0" fontId="267" fillId="20" borderId="38" applyNumberFormat="0" applyAlignment="0" applyProtection="0"/>
    <xf numFmtId="0" fontId="243" fillId="65" borderId="73" applyNumberFormat="0" applyAlignment="0" applyProtection="0"/>
    <xf numFmtId="0" fontId="243" fillId="65" borderId="73" applyNumberFormat="0" applyAlignment="0" applyProtection="0"/>
    <xf numFmtId="0" fontId="243" fillId="65" borderId="73" applyNumberFormat="0" applyAlignment="0" applyProtection="0"/>
    <xf numFmtId="0" fontId="246" fillId="0" borderId="75" applyNumberFormat="0" applyFill="0" applyAlignment="0" applyProtection="0"/>
    <xf numFmtId="0" fontId="246" fillId="0" borderId="75" applyNumberFormat="0" applyFill="0" applyAlignment="0" applyProtection="0"/>
    <xf numFmtId="0" fontId="246" fillId="0" borderId="75" applyNumberFormat="0" applyFill="0" applyAlignment="0" applyProtection="0"/>
    <xf numFmtId="0" fontId="246" fillId="0" borderId="75" applyNumberFormat="0" applyFill="0" applyAlignment="0" applyProtection="0"/>
    <xf numFmtId="0" fontId="246" fillId="0" borderId="75" applyNumberFormat="0" applyFill="0" applyAlignment="0" applyProtection="0"/>
    <xf numFmtId="0" fontId="268" fillId="0" borderId="81" applyNumberFormat="0" applyFill="0" applyAlignment="0" applyProtection="0"/>
    <xf numFmtId="0" fontId="269" fillId="0" borderId="81" applyNumberFormat="0" applyFill="0" applyAlignment="0" applyProtection="0"/>
    <xf numFmtId="0" fontId="269" fillId="0" borderId="81" applyNumberFormat="0" applyFill="0" applyAlignment="0" applyProtection="0"/>
    <xf numFmtId="0" fontId="269" fillId="0" borderId="81" applyNumberFormat="0" applyFill="0" applyAlignment="0" applyProtection="0"/>
    <xf numFmtId="0" fontId="246" fillId="0" borderId="75" applyNumberFormat="0" applyFill="0" applyAlignment="0" applyProtection="0"/>
    <xf numFmtId="0" fontId="246" fillId="0" borderId="75" applyNumberFormat="0" applyFill="0" applyAlignment="0" applyProtection="0"/>
    <xf numFmtId="0" fontId="246" fillId="0" borderId="75" applyNumberFormat="0" applyFill="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86" fillId="51" borderId="0" applyNumberFormat="0" applyBorder="0" applyAlignment="0" applyProtection="0"/>
    <xf numFmtId="0" fontId="270" fillId="51" borderId="0" applyNumberFormat="0" applyBorder="0" applyAlignment="0" applyProtection="0"/>
    <xf numFmtId="0" fontId="270" fillId="51" borderId="0" applyNumberFormat="0" applyBorder="0" applyAlignment="0" applyProtection="0"/>
    <xf numFmtId="0" fontId="270" fillId="5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6" fillId="0" borderId="0"/>
    <xf numFmtId="0" fontId="19" fillId="0" borderId="0"/>
    <xf numFmtId="0" fontId="19" fillId="0" borderId="0"/>
    <xf numFmtId="0" fontId="19" fillId="0" borderId="0"/>
    <xf numFmtId="0" fontId="19" fillId="0" borderId="0"/>
    <xf numFmtId="0" fontId="19" fillId="0" borderId="0"/>
    <xf numFmtId="273" fontId="6" fillId="0" borderId="0"/>
    <xf numFmtId="0" fontId="244" fillId="66" borderId="74" applyNumberFormat="0" applyAlignment="0" applyProtection="0"/>
    <xf numFmtId="0" fontId="244" fillId="66" borderId="74" applyNumberFormat="0" applyAlignment="0" applyProtection="0"/>
    <xf numFmtId="0" fontId="244" fillId="66" borderId="74" applyNumberFormat="0" applyAlignment="0" applyProtection="0"/>
    <xf numFmtId="0" fontId="244" fillId="66" borderId="74" applyNumberFormat="0" applyAlignment="0" applyProtection="0"/>
    <xf numFmtId="0" fontId="244" fillId="66" borderId="74" applyNumberFormat="0" applyAlignment="0" applyProtection="0"/>
    <xf numFmtId="0" fontId="194" fillId="19" borderId="56" applyNumberFormat="0" applyAlignment="0" applyProtection="0"/>
    <xf numFmtId="0" fontId="271" fillId="19" borderId="56" applyNumberFormat="0" applyAlignment="0" applyProtection="0"/>
    <xf numFmtId="0" fontId="271" fillId="19" borderId="56" applyNumberFormat="0" applyAlignment="0" applyProtection="0"/>
    <xf numFmtId="0" fontId="271" fillId="19" borderId="56" applyNumberFormat="0" applyAlignment="0" applyProtection="0"/>
    <xf numFmtId="0" fontId="244" fillId="66" borderId="74" applyNumberFormat="0" applyAlignment="0" applyProtection="0"/>
    <xf numFmtId="0" fontId="244" fillId="66" borderId="74" applyNumberFormat="0" applyAlignment="0" applyProtection="0"/>
    <xf numFmtId="0" fontId="244" fillId="66" borderId="74" applyNumberFormat="0" applyAlignment="0" applyProtection="0"/>
    <xf numFmtId="274" fontId="19"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274" fontId="19" fillId="0" borderId="0" applyFon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72"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50" fillId="0" borderId="77" applyNumberFormat="0" applyFill="0" applyAlignment="0" applyProtection="0"/>
    <xf numFmtId="0" fontId="250" fillId="0" borderId="77" applyNumberFormat="0" applyFill="0" applyAlignment="0" applyProtection="0"/>
    <xf numFmtId="0" fontId="250" fillId="0" borderId="77" applyNumberFormat="0" applyFill="0" applyAlignment="0" applyProtection="0"/>
    <xf numFmtId="0" fontId="250" fillId="0" borderId="77" applyNumberFormat="0" applyFill="0" applyAlignment="0" applyProtection="0"/>
    <xf numFmtId="0" fontId="250" fillId="0" borderId="77" applyNumberFormat="0" applyFill="0" applyAlignment="0" applyProtection="0"/>
    <xf numFmtId="0" fontId="143" fillId="0" borderId="82" applyNumberFormat="0" applyFill="0" applyAlignment="0" applyProtection="0"/>
    <xf numFmtId="0" fontId="273" fillId="0" borderId="82" applyNumberFormat="0" applyFill="0" applyAlignment="0" applyProtection="0"/>
    <xf numFmtId="0" fontId="273" fillId="0" borderId="82" applyNumberFormat="0" applyFill="0" applyAlignment="0" applyProtection="0"/>
    <xf numFmtId="0" fontId="273" fillId="0" borderId="82" applyNumberFormat="0" applyFill="0" applyAlignment="0" applyProtection="0"/>
    <xf numFmtId="0" fontId="250" fillId="0" borderId="77" applyNumberFormat="0" applyFill="0" applyAlignment="0" applyProtection="0"/>
    <xf numFmtId="0" fontId="250" fillId="0" borderId="77" applyNumberFormat="0" applyFill="0" applyAlignment="0" applyProtection="0"/>
    <xf numFmtId="0" fontId="250" fillId="0" borderId="77" applyNumberFormat="0" applyFill="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31"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74"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19" fillId="0" borderId="0" applyNumberFormat="0" applyFill="0" applyBorder="0" applyAlignment="0" applyProtection="0"/>
    <xf numFmtId="0" fontId="281" fillId="0" borderId="0" applyNumberFormat="0" applyFill="0" applyBorder="0" applyAlignment="0" applyProtection="0"/>
    <xf numFmtId="0" fontId="5" fillId="69" borderId="0" applyNumberFormat="0" applyBorder="0" applyAlignment="0" applyProtection="0"/>
    <xf numFmtId="0" fontId="5" fillId="73" borderId="0" applyNumberFormat="0" applyBorder="0" applyAlignment="0" applyProtection="0"/>
    <xf numFmtId="0" fontId="5" fillId="77" borderId="0" applyNumberFormat="0" applyBorder="0" applyAlignment="0" applyProtection="0"/>
    <xf numFmtId="0" fontId="5" fillId="81" borderId="0" applyNumberFormat="0" applyBorder="0" applyAlignment="0" applyProtection="0"/>
    <xf numFmtId="0" fontId="5" fillId="85" borderId="0" applyNumberFormat="0" applyBorder="0" applyAlignment="0" applyProtection="0"/>
    <xf numFmtId="0" fontId="5" fillId="89" borderId="0" applyNumberFormat="0" applyBorder="0" applyAlignment="0" applyProtection="0"/>
    <xf numFmtId="0" fontId="5" fillId="70" borderId="0" applyNumberFormat="0" applyBorder="0" applyAlignment="0" applyProtection="0"/>
    <xf numFmtId="0" fontId="5" fillId="74" borderId="0" applyNumberFormat="0" applyBorder="0" applyAlignment="0" applyProtection="0"/>
    <xf numFmtId="0" fontId="5" fillId="78" borderId="0" applyNumberFormat="0" applyBorder="0" applyAlignment="0" applyProtection="0"/>
    <xf numFmtId="0" fontId="5" fillId="82" borderId="0" applyNumberFormat="0" applyBorder="0" applyAlignment="0" applyProtection="0"/>
    <xf numFmtId="0" fontId="5" fillId="86" borderId="0" applyNumberFormat="0" applyBorder="0" applyAlignment="0" applyProtection="0"/>
    <xf numFmtId="0" fontId="5" fillId="90" borderId="0" applyNumberFormat="0" applyBorder="0" applyAlignment="0" applyProtection="0"/>
    <xf numFmtId="0" fontId="19" fillId="0" borderId="0"/>
    <xf numFmtId="0" fontId="10" fillId="0" borderId="0"/>
    <xf numFmtId="166" fontId="10" fillId="0" borderId="0" applyFont="0" applyFill="0" applyBorder="0" applyAlignment="0" applyProtection="0"/>
    <xf numFmtId="0" fontId="19" fillId="0" borderId="0" applyNumberFormat="0" applyFill="0" applyBorder="0" applyAlignment="0" applyProtection="0"/>
    <xf numFmtId="0" fontId="10" fillId="0" borderId="0"/>
    <xf numFmtId="0" fontId="4" fillId="0" borderId="0"/>
    <xf numFmtId="0" fontId="19" fillId="0" borderId="0"/>
    <xf numFmtId="0" fontId="3" fillId="0" borderId="0"/>
    <xf numFmtId="173" fontId="3" fillId="0" borderId="0" applyFont="0" applyFill="0" applyBorder="0" applyAlignment="0" applyProtection="0"/>
    <xf numFmtId="9" fontId="176" fillId="0" borderId="0" applyFill="0" applyBorder="0" applyAlignment="0" applyProtection="0">
      <alignment horizontal="left"/>
    </xf>
    <xf numFmtId="0" fontId="95"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5" fillId="0" borderId="0"/>
    <xf numFmtId="0" fontId="19" fillId="0" borderId="0" applyNumberFormat="0" applyFill="0" applyBorder="0" applyAlignment="0" applyProtection="0"/>
    <xf numFmtId="0" fontId="19" fillId="0" borderId="0"/>
    <xf numFmtId="0" fontId="19" fillId="0" borderId="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5"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19" fillId="0" borderId="0"/>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22" fillId="0" borderId="0">
      <alignment vertical="top"/>
    </xf>
    <xf numFmtId="0" fontId="22" fillId="0" borderId="0">
      <alignment vertical="top"/>
    </xf>
    <xf numFmtId="0" fontId="22" fillId="0" borderId="0">
      <alignment vertical="top"/>
    </xf>
    <xf numFmtId="0" fontId="19" fillId="0" borderId="0"/>
    <xf numFmtId="0" fontId="19" fillId="0" borderId="0" applyNumberFormat="0" applyFill="0" applyBorder="0" applyAlignment="0" applyProtection="0"/>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6" fillId="0" borderId="0"/>
    <xf numFmtId="219" fontId="86" fillId="0" borderId="0"/>
    <xf numFmtId="219" fontId="286" fillId="0" borderId="0"/>
    <xf numFmtId="219" fontId="86" fillId="0" borderId="0"/>
    <xf numFmtId="219" fontId="286" fillId="0" borderId="0"/>
    <xf numFmtId="219" fontId="86" fillId="0" borderId="0"/>
    <xf numFmtId="219" fontId="286" fillId="0" borderId="0"/>
    <xf numFmtId="0" fontId="286" fillId="0" borderId="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19" fillId="0" borderId="0"/>
    <xf numFmtId="0" fontId="95" fillId="0" borderId="0"/>
    <xf numFmtId="0" fontId="95" fillId="0" borderId="0"/>
    <xf numFmtId="0" fontId="19" fillId="0" borderId="0"/>
    <xf numFmtId="0" fontId="19" fillId="0" borderId="0"/>
    <xf numFmtId="0" fontId="96"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96"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xf numFmtId="0" fontId="22" fillId="0" borderId="0">
      <alignment vertical="top"/>
    </xf>
    <xf numFmtId="0" fontId="22" fillId="0" borderId="0">
      <alignment vertical="top"/>
    </xf>
    <xf numFmtId="0" fontId="22" fillId="0" borderId="0">
      <alignment vertical="top"/>
    </xf>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9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5"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applyNumberFormat="0" applyFill="0" applyBorder="0" applyAlignment="0" applyProtection="0"/>
    <xf numFmtId="0" fontId="19" fillId="0" borderId="0"/>
    <xf numFmtId="0" fontId="19" fillId="0" borderId="0"/>
    <xf numFmtId="0" fontId="95" fillId="0" borderId="0"/>
    <xf numFmtId="0" fontId="95" fillId="0" borderId="0"/>
    <xf numFmtId="0" fontId="19" fillId="0" borderId="0"/>
    <xf numFmtId="0" fontId="19" fillId="0" borderId="0"/>
    <xf numFmtId="0" fontId="19" fillId="0" borderId="0"/>
    <xf numFmtId="0" fontId="22" fillId="0" borderId="0">
      <alignment vertical="top"/>
    </xf>
    <xf numFmtId="0" fontId="19" fillId="0" borderId="0" applyNumberFormat="0" applyFill="0" applyBorder="0" applyAlignment="0" applyProtection="0"/>
    <xf numFmtId="0" fontId="19" fillId="0" borderId="0"/>
    <xf numFmtId="0" fontId="19" fillId="0" borderId="0"/>
    <xf numFmtId="0" fontId="19" fillId="0" borderId="0"/>
    <xf numFmtId="0" fontId="19" fillId="0" borderId="0" applyNumberFormat="0" applyFill="0" applyBorder="0" applyAlignment="0" applyProtection="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95" fillId="0" borderId="0"/>
    <xf numFmtId="0" fontId="19"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 fillId="0" borderId="0">
      <alignment vertical="top"/>
    </xf>
    <xf numFmtId="0" fontId="19" fillId="0" borderId="0" applyNumberFormat="0" applyFill="0" applyBorder="0" applyAlignment="0" applyProtection="0"/>
    <xf numFmtId="0" fontId="95" fillId="0" borderId="0"/>
    <xf numFmtId="0" fontId="19" fillId="0" borderId="0" applyNumberFormat="0" applyFill="0" applyBorder="0" applyAlignment="0" applyProtection="0"/>
    <xf numFmtId="0" fontId="95" fillId="0" borderId="0"/>
    <xf numFmtId="0" fontId="22" fillId="0" borderId="0">
      <alignment vertical="top"/>
    </xf>
    <xf numFmtId="0" fontId="19" fillId="0" borderId="0" applyNumberFormat="0" applyFill="0" applyBorder="0" applyAlignment="0" applyProtection="0"/>
    <xf numFmtId="0" fontId="19" fillId="0" borderId="0" applyNumberForma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78" fillId="0" borderId="0"/>
    <xf numFmtId="0" fontId="178"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5" fillId="0" borderId="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9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applyNumberFormat="0" applyFill="0" applyBorder="0" applyAlignment="0" applyProtection="0"/>
    <xf numFmtId="0" fontId="95" fillId="0" borderId="0"/>
    <xf numFmtId="0" fontId="19" fillId="0" borderId="0"/>
    <xf numFmtId="173" fontId="19" fillId="0" borderId="0" applyFont="0" applyFill="0" applyBorder="0" applyAlignment="0" applyProtection="0"/>
    <xf numFmtId="43" fontId="19" fillId="0" borderId="0" applyFont="0" applyFill="0" applyBorder="0" applyAlignment="0" applyProtection="0"/>
    <xf numFmtId="0" fontId="19" fillId="0" borderId="0" applyNumberFormat="0" applyFill="0" applyBorder="0" applyAlignment="0" applyProtection="0"/>
    <xf numFmtId="0" fontId="19" fillId="0" borderId="0"/>
    <xf numFmtId="0" fontId="287" fillId="0" borderId="0" applyNumberFormat="0" applyFill="0" applyBorder="0" applyAlignment="0" applyProtection="0"/>
    <xf numFmtId="0" fontId="288" fillId="0" borderId="0"/>
    <xf numFmtId="277" fontId="19" fillId="0" borderId="0" applyFont="0" applyAlignment="0"/>
    <xf numFmtId="0" fontId="3" fillId="69" borderId="0" applyNumberFormat="0" applyBorder="0" applyAlignment="0" applyProtection="0"/>
    <xf numFmtId="0" fontId="3" fillId="69" borderId="0" applyNumberFormat="0" applyBorder="0" applyAlignment="0" applyProtection="0"/>
    <xf numFmtId="0" fontId="3" fillId="73" borderId="0" applyNumberFormat="0" applyBorder="0" applyAlignment="0" applyProtection="0"/>
    <xf numFmtId="0" fontId="3" fillId="73" borderId="0" applyNumberFormat="0" applyBorder="0" applyAlignment="0" applyProtection="0"/>
    <xf numFmtId="0" fontId="3" fillId="77" borderId="0" applyNumberFormat="0" applyBorder="0" applyAlignment="0" applyProtection="0"/>
    <xf numFmtId="0" fontId="3" fillId="77"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19" borderId="0" applyNumberFormat="0" applyBorder="0" applyAlignment="0" applyProtection="0"/>
    <xf numFmtId="0" fontId="3" fillId="36" borderId="0" applyNumberFormat="0" applyBorder="0" applyAlignment="0" applyProtection="0"/>
    <xf numFmtId="0" fontId="3" fillId="85" borderId="0" applyNumberFormat="0" applyBorder="0" applyAlignment="0" applyProtection="0"/>
    <xf numFmtId="0" fontId="3" fillId="85" borderId="0" applyNumberFormat="0" applyBorder="0" applyAlignment="0" applyProtection="0"/>
    <xf numFmtId="0" fontId="3" fillId="89" borderId="0" applyNumberFormat="0" applyBorder="0" applyAlignment="0" applyProtection="0"/>
    <xf numFmtId="0" fontId="3" fillId="89" borderId="0" applyNumberFormat="0" applyBorder="0" applyAlignment="0" applyProtection="0"/>
    <xf numFmtId="0" fontId="85" fillId="95" borderId="0" applyNumberFormat="0" applyBorder="0" applyAlignment="0" applyProtection="0"/>
    <xf numFmtId="0" fontId="85" fillId="16" borderId="0" applyNumberFormat="0" applyBorder="0" applyAlignment="0" applyProtection="0"/>
    <xf numFmtId="0" fontId="85" fillId="96" borderId="0" applyNumberFormat="0" applyBorder="0" applyAlignment="0" applyProtection="0"/>
    <xf numFmtId="0" fontId="85" fillId="36" borderId="0" applyNumberFormat="0" applyBorder="0" applyAlignment="0" applyProtection="0"/>
    <xf numFmtId="0" fontId="85" fillId="97" borderId="0" applyNumberFormat="0" applyBorder="0" applyAlignment="0" applyProtection="0"/>
    <xf numFmtId="0" fontId="85" fillId="2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4" borderId="0" applyNumberFormat="0" applyBorder="0" applyAlignment="0" applyProtection="0"/>
    <xf numFmtId="0" fontId="3" fillId="74" borderId="0" applyNumberFormat="0" applyBorder="0" applyAlignment="0" applyProtection="0"/>
    <xf numFmtId="0" fontId="3" fillId="78" borderId="0" applyNumberFormat="0" applyBorder="0" applyAlignment="0" applyProtection="0"/>
    <xf numFmtId="0" fontId="3" fillId="78" borderId="0" applyNumberFormat="0" applyBorder="0" applyAlignment="0" applyProtection="0"/>
    <xf numFmtId="0" fontId="3" fillId="82" borderId="0" applyNumberFormat="0" applyBorder="0" applyAlignment="0" applyProtection="0"/>
    <xf numFmtId="0" fontId="3" fillId="82" borderId="0" applyNumberFormat="0" applyBorder="0" applyAlignment="0" applyProtection="0"/>
    <xf numFmtId="0" fontId="3" fillId="86" borderId="0" applyNumberFormat="0" applyBorder="0" applyAlignment="0" applyProtection="0"/>
    <xf numFmtId="0" fontId="3" fillId="86" borderId="0" applyNumberFormat="0" applyBorder="0" applyAlignment="0" applyProtection="0"/>
    <xf numFmtId="0" fontId="3" fillId="90" borderId="0" applyNumberFormat="0" applyBorder="0" applyAlignment="0" applyProtection="0"/>
    <xf numFmtId="0" fontId="3" fillId="90" borderId="0" applyNumberFormat="0" applyBorder="0" applyAlignment="0" applyProtection="0"/>
    <xf numFmtId="0" fontId="85" fillId="15" borderId="0" applyNumberFormat="0" applyBorder="0" applyAlignment="0" applyProtection="0"/>
    <xf numFmtId="0" fontId="85" fillId="12" borderId="0" applyNumberFormat="0" applyBorder="0" applyAlignment="0" applyProtection="0"/>
    <xf numFmtId="0" fontId="85" fillId="54" borderId="0" applyNumberFormat="0" applyBorder="0" applyAlignment="0" applyProtection="0"/>
    <xf numFmtId="0" fontId="85" fillId="36" borderId="0" applyNumberFormat="0" applyBorder="0" applyAlignment="0" applyProtection="0"/>
    <xf numFmtId="0" fontId="85" fillId="15" borderId="0" applyNumberFormat="0" applyBorder="0" applyAlignment="0" applyProtection="0"/>
    <xf numFmtId="0" fontId="85" fillId="35" borderId="0" applyNumberFormat="0" applyBorder="0" applyAlignment="0" applyProtection="0"/>
    <xf numFmtId="0" fontId="107" fillId="97" borderId="0" applyNumberFormat="0" applyBorder="0" applyAlignment="0" applyProtection="0"/>
    <xf numFmtId="0" fontId="251" fillId="71" borderId="0" applyNumberFormat="0" applyBorder="0" applyAlignment="0" applyProtection="0"/>
    <xf numFmtId="0" fontId="251" fillId="71" borderId="0" applyNumberFormat="0" applyBorder="0" applyAlignment="0" applyProtection="0"/>
    <xf numFmtId="0" fontId="107" fillId="53" borderId="0" applyNumberFormat="0" applyBorder="0" applyAlignment="0" applyProtection="0"/>
    <xf numFmtId="0" fontId="251" fillId="75" borderId="0" applyNumberFormat="0" applyBorder="0" applyAlignment="0" applyProtection="0"/>
    <xf numFmtId="0" fontId="251" fillId="75" borderId="0" applyNumberFormat="0" applyBorder="0" applyAlignment="0" applyProtection="0"/>
    <xf numFmtId="0" fontId="107" fillId="35" borderId="0" applyNumberFormat="0" applyBorder="0" applyAlignment="0" applyProtection="0"/>
    <xf numFmtId="0" fontId="251" fillId="79" borderId="0" applyNumberFormat="0" applyBorder="0" applyAlignment="0" applyProtection="0"/>
    <xf numFmtId="0" fontId="251" fillId="79" borderId="0" applyNumberFormat="0" applyBorder="0" applyAlignment="0" applyProtection="0"/>
    <xf numFmtId="0" fontId="107" fillId="16" borderId="0" applyNumberFormat="0" applyBorder="0" applyAlignment="0" applyProtection="0"/>
    <xf numFmtId="0" fontId="251" fillId="83" borderId="0" applyNumberFormat="0" applyBorder="0" applyAlignment="0" applyProtection="0"/>
    <xf numFmtId="0" fontId="251" fillId="83" borderId="0" applyNumberFormat="0" applyBorder="0" applyAlignment="0" applyProtection="0"/>
    <xf numFmtId="0" fontId="107" fillId="97" borderId="0" applyNumberFormat="0" applyBorder="0" applyAlignment="0" applyProtection="0"/>
    <xf numFmtId="0" fontId="251" fillId="87" borderId="0" applyNumberFormat="0" applyBorder="0" applyAlignment="0" applyProtection="0"/>
    <xf numFmtId="0" fontId="251" fillId="87" borderId="0" applyNumberFormat="0" applyBorder="0" applyAlignment="0" applyProtection="0"/>
    <xf numFmtId="0" fontId="107" fillId="12" borderId="0" applyNumberFormat="0" applyBorder="0" applyAlignment="0" applyProtection="0"/>
    <xf numFmtId="0" fontId="251" fillId="91" borderId="0" applyNumberFormat="0" applyBorder="0" applyAlignment="0" applyProtection="0"/>
    <xf numFmtId="0" fontId="251" fillId="91" borderId="0" applyNumberFormat="0" applyBorder="0" applyAlignment="0" applyProtection="0"/>
    <xf numFmtId="0" fontId="107" fillId="98" borderId="0" applyNumberFormat="0" applyBorder="0" applyAlignment="0" applyProtection="0"/>
    <xf numFmtId="0" fontId="107" fillId="12" borderId="0" applyNumberFormat="0" applyBorder="0" applyAlignment="0" applyProtection="0"/>
    <xf numFmtId="0" fontId="107" fillId="54" borderId="0" applyNumberFormat="0" applyBorder="0" applyAlignment="0" applyProtection="0"/>
    <xf numFmtId="0" fontId="107" fillId="99" borderId="0" applyNumberFormat="0" applyBorder="0" applyAlignment="0" applyProtection="0"/>
    <xf numFmtId="0" fontId="107" fillId="24" borderId="0" applyNumberFormat="0" applyBorder="0" applyAlignment="0" applyProtection="0"/>
    <xf numFmtId="0" fontId="107" fillId="52" borderId="0" applyNumberFormat="0" applyBorder="0" applyAlignment="0" applyProtection="0"/>
    <xf numFmtId="9" fontId="289" fillId="0" borderId="0"/>
    <xf numFmtId="0" fontId="107" fillId="103" borderId="0" applyNumberFormat="0" applyBorder="0" applyAlignment="0" applyProtection="0"/>
    <xf numFmtId="0" fontId="251" fillId="68" borderId="0" applyNumberFormat="0" applyBorder="0" applyAlignment="0" applyProtection="0"/>
    <xf numFmtId="0" fontId="251" fillId="68" borderId="0" applyNumberFormat="0" applyBorder="0" applyAlignment="0" applyProtection="0"/>
    <xf numFmtId="0" fontId="107" fillId="53" borderId="0" applyNumberFormat="0" applyBorder="0" applyAlignment="0" applyProtection="0"/>
    <xf numFmtId="0" fontId="251" fillId="72" borderId="0" applyNumberFormat="0" applyBorder="0" applyAlignment="0" applyProtection="0"/>
    <xf numFmtId="0" fontId="251" fillId="72" borderId="0" applyNumberFormat="0" applyBorder="0" applyAlignment="0" applyProtection="0"/>
    <xf numFmtId="0" fontId="107" fillId="35" borderId="0" applyNumberFormat="0" applyBorder="0" applyAlignment="0" applyProtection="0"/>
    <xf numFmtId="0" fontId="251" fillId="76" borderId="0" applyNumberFormat="0" applyBorder="0" applyAlignment="0" applyProtection="0"/>
    <xf numFmtId="0" fontId="251" fillId="76" borderId="0" applyNumberFormat="0" applyBorder="0" applyAlignment="0" applyProtection="0"/>
    <xf numFmtId="0" fontId="107" fillId="17" borderId="0" applyNumberFormat="0" applyBorder="0" applyAlignment="0" applyProtection="0"/>
    <xf numFmtId="0" fontId="251" fillId="80" borderId="0" applyNumberFormat="0" applyBorder="0" applyAlignment="0" applyProtection="0"/>
    <xf numFmtId="0" fontId="251" fillId="80" borderId="0" applyNumberFormat="0" applyBorder="0" applyAlignment="0" applyProtection="0"/>
    <xf numFmtId="0" fontId="107" fillId="24" borderId="0" applyNumberFormat="0" applyBorder="0" applyAlignment="0" applyProtection="0"/>
    <xf numFmtId="0" fontId="251" fillId="84" borderId="0" applyNumberFormat="0" applyBorder="0" applyAlignment="0" applyProtection="0"/>
    <xf numFmtId="0" fontId="251" fillId="84" borderId="0" applyNumberFormat="0" applyBorder="0" applyAlignment="0" applyProtection="0"/>
    <xf numFmtId="0" fontId="107" fillId="28" borderId="0" applyNumberFormat="0" applyBorder="0" applyAlignment="0" applyProtection="0"/>
    <xf numFmtId="0" fontId="251" fillId="88" borderId="0" applyNumberFormat="0" applyBorder="0" applyAlignment="0" applyProtection="0"/>
    <xf numFmtId="0" fontId="251" fillId="88" borderId="0" applyNumberFormat="0" applyBorder="0" applyAlignment="0" applyProtection="0"/>
    <xf numFmtId="0" fontId="107" fillId="100" borderId="0" applyNumberFormat="0" applyBorder="0" applyAlignment="0" applyProtection="0"/>
    <xf numFmtId="0" fontId="107" fillId="28" borderId="0" applyNumberFormat="0" applyBorder="0" applyAlignment="0" applyProtection="0"/>
    <xf numFmtId="0" fontId="107" fillId="18" borderId="0" applyNumberFormat="0" applyBorder="0" applyAlignment="0" applyProtection="0"/>
    <xf numFmtId="0" fontId="107" fillId="99" borderId="0" applyNumberFormat="0" applyBorder="0" applyAlignment="0" applyProtection="0"/>
    <xf numFmtId="0" fontId="107" fillId="24" borderId="0" applyNumberFormat="0" applyBorder="0" applyAlignment="0" applyProtection="0"/>
    <xf numFmtId="0" fontId="107" fillId="53" borderId="0" applyNumberFormat="0" applyBorder="0" applyAlignment="0" applyProtection="0"/>
    <xf numFmtId="0" fontId="194" fillId="19" borderId="56" applyNumberFormat="0" applyAlignment="0" applyProtection="0"/>
    <xf numFmtId="0" fontId="194" fillId="19" borderId="56" applyNumberFormat="0" applyAlignment="0" applyProtection="0"/>
    <xf numFmtId="0" fontId="19" fillId="0" borderId="0"/>
    <xf numFmtId="0" fontId="111" fillId="36" borderId="0" applyNumberFormat="0" applyBorder="0" applyAlignment="0" applyProtection="0"/>
    <xf numFmtId="0" fontId="241" fillId="63" borderId="0" applyNumberFormat="0" applyBorder="0" applyAlignment="0" applyProtection="0"/>
    <xf numFmtId="0" fontId="241" fillId="63" borderId="0" applyNumberFormat="0" applyBorder="0" applyAlignment="0" applyProtection="0"/>
    <xf numFmtId="0" fontId="255" fillId="19" borderId="38" applyNumberFormat="0" applyAlignment="0" applyProtection="0"/>
    <xf numFmtId="0" fontId="255" fillId="19" borderId="38" applyNumberFormat="0" applyAlignment="0" applyProtection="0"/>
    <xf numFmtId="0" fontId="153" fillId="0" borderId="0" applyNumberFormat="0" applyFill="0" applyBorder="0" applyAlignment="0" applyProtection="0">
      <alignment vertical="top"/>
      <protection locked="0"/>
    </xf>
    <xf numFmtId="3" fontId="290" fillId="0" borderId="0"/>
    <xf numFmtId="278" fontId="32" fillId="0" borderId="15" applyNumberFormat="0" applyFill="0" applyProtection="0"/>
    <xf numFmtId="0" fontId="115" fillId="0" borderId="0" applyNumberFormat="0" applyFill="0" applyBorder="0" applyAlignment="0" applyProtection="0"/>
    <xf numFmtId="0" fontId="115" fillId="0" borderId="0" applyNumberFormat="0" applyFill="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199" fontId="118" fillId="0" borderId="30" applyAlignment="0" applyProtection="0"/>
    <xf numFmtId="199" fontId="118" fillId="0" borderId="30" applyAlignment="0" applyProtection="0"/>
    <xf numFmtId="167" fontId="118" fillId="0" borderId="30" applyAlignment="0" applyProtection="0"/>
    <xf numFmtId="15" fontId="19" fillId="0" borderId="28" applyNumberFormat="0" applyFont="0" applyFill="0" applyAlignment="0"/>
    <xf numFmtId="0" fontId="291" fillId="0" borderId="0">
      <alignment vertical="center"/>
      <protection locked="0"/>
    </xf>
    <xf numFmtId="0" fontId="292" fillId="0" borderId="0"/>
    <xf numFmtId="0" fontId="293" fillId="0" borderId="0"/>
    <xf numFmtId="0" fontId="292" fillId="0" borderId="0"/>
    <xf numFmtId="0" fontId="22" fillId="0" borderId="0" applyFill="0" applyBorder="0" applyAlignment="0"/>
    <xf numFmtId="191" fontId="19" fillId="0" borderId="0" applyFill="0" applyBorder="0" applyAlignment="0"/>
    <xf numFmtId="0" fontId="22" fillId="0" borderId="0" applyFill="0" applyBorder="0" applyAlignment="0"/>
    <xf numFmtId="191" fontId="19" fillId="0" borderId="0" applyFill="0" applyBorder="0" applyAlignment="0"/>
    <xf numFmtId="191" fontId="19" fillId="0" borderId="0" applyFill="0" applyBorder="0" applyAlignment="0"/>
    <xf numFmtId="191"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80" fontId="19" fillId="0" borderId="0" applyFill="0" applyBorder="0" applyAlignment="0"/>
    <xf numFmtId="280" fontId="19" fillId="0" borderId="0" applyFill="0" applyBorder="0" applyAlignment="0"/>
    <xf numFmtId="280" fontId="19" fillId="0" borderId="0" applyFill="0" applyBorder="0" applyAlignment="0"/>
    <xf numFmtId="280" fontId="19" fillId="0" borderId="0" applyFill="0" applyBorder="0" applyAlignment="0"/>
    <xf numFmtId="280" fontId="19" fillId="0" borderId="0" applyFill="0" applyBorder="0" applyAlignment="0"/>
    <xf numFmtId="280" fontId="19" fillId="0" borderId="0" applyFill="0" applyBorder="0" applyAlignment="0"/>
    <xf numFmtId="281" fontId="19" fillId="0" borderId="0" applyFill="0" applyBorder="0" applyAlignment="0"/>
    <xf numFmtId="282" fontId="19" fillId="0" borderId="0" applyFill="0" applyBorder="0" applyAlignment="0"/>
    <xf numFmtId="202" fontId="120" fillId="0" borderId="0" applyFill="0" applyBorder="0" applyAlignment="0"/>
    <xf numFmtId="282" fontId="19" fillId="0" borderId="0" applyFill="0" applyBorder="0" applyAlignment="0"/>
    <xf numFmtId="282" fontId="19" fillId="0" borderId="0" applyFill="0" applyBorder="0" applyAlignment="0"/>
    <xf numFmtId="282" fontId="19" fillId="0" borderId="0" applyFill="0" applyBorder="0" applyAlignment="0"/>
    <xf numFmtId="282" fontId="19" fillId="0" borderId="0" applyFill="0" applyBorder="0" applyAlignment="0"/>
    <xf numFmtId="282" fontId="19" fillId="0" borderId="0" applyFill="0" applyBorder="0" applyAlignment="0"/>
    <xf numFmtId="282" fontId="19" fillId="0" borderId="0" applyFill="0" applyBorder="0" applyAlignment="0"/>
    <xf numFmtId="281" fontId="19" fillId="0" borderId="0" applyFill="0" applyBorder="0" applyAlignment="0"/>
    <xf numFmtId="281" fontId="19" fillId="0" borderId="0" applyFill="0" applyBorder="0" applyAlignment="0"/>
    <xf numFmtId="283" fontId="19" fillId="0" borderId="0" applyFill="0" applyBorder="0" applyAlignment="0"/>
    <xf numFmtId="284" fontId="19" fillId="0" borderId="0" applyFill="0" applyBorder="0" applyAlignment="0"/>
    <xf numFmtId="203" fontId="19" fillId="0" borderId="0" applyFill="0" applyBorder="0" applyAlignment="0"/>
    <xf numFmtId="284" fontId="19" fillId="0" borderId="0" applyFill="0" applyBorder="0" applyAlignment="0"/>
    <xf numFmtId="284" fontId="19" fillId="0" borderId="0" applyFill="0" applyBorder="0" applyAlignment="0"/>
    <xf numFmtId="284" fontId="19" fillId="0" borderId="0" applyFill="0" applyBorder="0" applyAlignment="0"/>
    <xf numFmtId="284" fontId="19" fillId="0" borderId="0" applyFill="0" applyBorder="0" applyAlignment="0"/>
    <xf numFmtId="284" fontId="19" fillId="0" borderId="0" applyFill="0" applyBorder="0" applyAlignment="0"/>
    <xf numFmtId="284" fontId="19" fillId="0" borderId="0" applyFill="0" applyBorder="0" applyAlignment="0"/>
    <xf numFmtId="283" fontId="19" fillId="0" borderId="0" applyFill="0" applyBorder="0" applyAlignment="0"/>
    <xf numFmtId="283" fontId="19" fillId="0" borderId="0" applyFill="0" applyBorder="0" applyAlignment="0"/>
    <xf numFmtId="285" fontId="19" fillId="0" borderId="0" applyFill="0" applyBorder="0" applyAlignment="0"/>
    <xf numFmtId="43" fontId="19" fillId="0" borderId="0" applyFill="0" applyBorder="0" applyAlignment="0"/>
    <xf numFmtId="204" fontId="120"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5" fontId="19" fillId="0" borderId="0" applyFill="0" applyBorder="0" applyAlignment="0"/>
    <xf numFmtId="285" fontId="19" fillId="0" borderId="0" applyFill="0" applyBorder="0" applyAlignment="0"/>
    <xf numFmtId="286" fontId="19" fillId="0" borderId="0" applyFill="0" applyBorder="0" applyAlignment="0"/>
    <xf numFmtId="287" fontId="19" fillId="0" borderId="0" applyFill="0" applyBorder="0" applyAlignment="0"/>
    <xf numFmtId="205"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6" fontId="19" fillId="0" borderId="0" applyFill="0" applyBorder="0" applyAlignment="0"/>
    <xf numFmtId="286"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0" fontId="294" fillId="14" borderId="38" applyNumberFormat="0" applyAlignment="0" applyProtection="0"/>
    <xf numFmtId="0" fontId="294" fillId="14" borderId="38" applyNumberFormat="0" applyAlignment="0" applyProtection="0"/>
    <xf numFmtId="0" fontId="294" fillId="14" borderId="38" applyNumberFormat="0" applyAlignment="0" applyProtection="0"/>
    <xf numFmtId="0" fontId="294" fillId="14" borderId="38" applyNumberFormat="0" applyAlignment="0" applyProtection="0"/>
    <xf numFmtId="0" fontId="294" fillId="14" borderId="38" applyNumberFormat="0" applyAlignment="0" applyProtection="0"/>
    <xf numFmtId="0" fontId="294" fillId="14" borderId="38" applyNumberFormat="0" applyAlignment="0" applyProtection="0"/>
    <xf numFmtId="0" fontId="294" fillId="14" borderId="38" applyNumberFormat="0" applyAlignment="0" applyProtection="0"/>
    <xf numFmtId="0" fontId="294" fillId="14" borderId="38" applyNumberFormat="0" applyAlignment="0" applyProtection="0"/>
    <xf numFmtId="0" fontId="245" fillId="66" borderId="73" applyNumberFormat="0" applyAlignment="0" applyProtection="0"/>
    <xf numFmtId="0" fontId="245" fillId="66" borderId="73" applyNumberFormat="0" applyAlignment="0" applyProtection="0"/>
    <xf numFmtId="0" fontId="255" fillId="104" borderId="38" applyNumberFormat="0" applyAlignment="0" applyProtection="0"/>
    <xf numFmtId="0" fontId="255" fillId="19" borderId="38" applyNumberFormat="0" applyAlignment="0" applyProtection="0"/>
    <xf numFmtId="0" fontId="255" fillId="19" borderId="38" applyNumberFormat="0" applyAlignment="0" applyProtection="0"/>
    <xf numFmtId="0" fontId="294" fillId="14" borderId="38" applyNumberFormat="0" applyAlignment="0" applyProtection="0"/>
    <xf numFmtId="0" fontId="294" fillId="14" borderId="38" applyNumberFormat="0" applyAlignment="0" applyProtection="0"/>
    <xf numFmtId="0" fontId="294" fillId="14" borderId="38" applyNumberFormat="0" applyAlignment="0" applyProtection="0"/>
    <xf numFmtId="0" fontId="294" fillId="14" borderId="38" applyNumberFormat="0" applyAlignment="0" applyProtection="0"/>
    <xf numFmtId="0" fontId="294" fillId="14" borderId="38" applyNumberFormat="0" applyAlignment="0" applyProtection="0"/>
    <xf numFmtId="0" fontId="294" fillId="14" borderId="38" applyNumberFormat="0" applyAlignment="0" applyProtection="0"/>
    <xf numFmtId="0" fontId="122" fillId="0" borderId="34">
      <alignment horizontal="center"/>
    </xf>
    <xf numFmtId="278" fontId="14" fillId="49" borderId="34" applyNumberFormat="0">
      <alignment horizontal="centerContinuous"/>
    </xf>
    <xf numFmtId="0" fontId="125" fillId="37" borderId="39" applyNumberFormat="0" applyAlignment="0" applyProtection="0"/>
    <xf numFmtId="0" fontId="247" fillId="67" borderId="76" applyNumberFormat="0" applyAlignment="0" applyProtection="0"/>
    <xf numFmtId="0" fontId="247" fillId="67" borderId="76" applyNumberFormat="0" applyAlignment="0" applyProtection="0"/>
    <xf numFmtId="0" fontId="295" fillId="0" borderId="14" applyNumberFormat="0" applyFill="0" applyProtection="0">
      <alignment horizontal="center"/>
    </xf>
    <xf numFmtId="0" fontId="296" fillId="0" borderId="15">
      <alignment horizontal="center"/>
    </xf>
    <xf numFmtId="0" fontId="78" fillId="105" borderId="15" applyNumberFormat="0" applyProtection="0">
      <alignment horizontal="center" wrapText="1"/>
    </xf>
    <xf numFmtId="0" fontId="9" fillId="0" borderId="15">
      <alignment horizontal="center"/>
    </xf>
    <xf numFmtId="0" fontId="9" fillId="0" borderId="15">
      <alignment horizontal="center"/>
    </xf>
    <xf numFmtId="288" fontId="297" fillId="0" borderId="0"/>
    <xf numFmtId="289" fontId="19" fillId="0" borderId="0"/>
    <xf numFmtId="206" fontId="19" fillId="0" borderId="0"/>
    <xf numFmtId="289" fontId="19" fillId="0" borderId="0"/>
    <xf numFmtId="289" fontId="19" fillId="0" borderId="0"/>
    <xf numFmtId="289" fontId="19" fillId="0" borderId="0"/>
    <xf numFmtId="289" fontId="19" fillId="0" borderId="0"/>
    <xf numFmtId="289" fontId="19" fillId="0" borderId="0"/>
    <xf numFmtId="289" fontId="19" fillId="0" borderId="0"/>
    <xf numFmtId="288" fontId="297" fillId="0" borderId="0"/>
    <xf numFmtId="288" fontId="297" fillId="0" borderId="0"/>
    <xf numFmtId="288" fontId="297" fillId="0" borderId="0"/>
    <xf numFmtId="289" fontId="19" fillId="0" borderId="0"/>
    <xf numFmtId="206" fontId="19" fillId="0" borderId="0"/>
    <xf numFmtId="289" fontId="19" fillId="0" borderId="0"/>
    <xf numFmtId="289" fontId="19" fillId="0" borderId="0"/>
    <xf numFmtId="289" fontId="19" fillId="0" borderId="0"/>
    <xf numFmtId="289" fontId="19" fillId="0" borderId="0"/>
    <xf numFmtId="289" fontId="19" fillId="0" borderId="0"/>
    <xf numFmtId="289" fontId="19" fillId="0" borderId="0"/>
    <xf numFmtId="288" fontId="297" fillId="0" borderId="0"/>
    <xf numFmtId="288" fontId="297" fillId="0" borderId="0"/>
    <xf numFmtId="288" fontId="297" fillId="0" borderId="0"/>
    <xf numFmtId="289" fontId="19" fillId="0" borderId="0"/>
    <xf numFmtId="206" fontId="19" fillId="0" borderId="0"/>
    <xf numFmtId="289" fontId="19" fillId="0" borderId="0"/>
    <xf numFmtId="289" fontId="19" fillId="0" borderId="0"/>
    <xf numFmtId="289" fontId="19" fillId="0" borderId="0"/>
    <xf numFmtId="289" fontId="19" fillId="0" borderId="0"/>
    <xf numFmtId="289" fontId="19" fillId="0" borderId="0"/>
    <xf numFmtId="289" fontId="19" fillId="0" borderId="0"/>
    <xf numFmtId="288" fontId="297" fillId="0" borderId="0"/>
    <xf numFmtId="288" fontId="297" fillId="0" borderId="0"/>
    <xf numFmtId="288" fontId="297" fillId="0" borderId="0"/>
    <xf numFmtId="289" fontId="19" fillId="0" borderId="0"/>
    <xf numFmtId="206" fontId="19" fillId="0" borderId="0"/>
    <xf numFmtId="289" fontId="19" fillId="0" borderId="0"/>
    <xf numFmtId="289" fontId="19" fillId="0" borderId="0"/>
    <xf numFmtId="289" fontId="19" fillId="0" borderId="0"/>
    <xf numFmtId="289" fontId="19" fillId="0" borderId="0"/>
    <xf numFmtId="289" fontId="19" fillId="0" borderId="0"/>
    <xf numFmtId="289" fontId="19" fillId="0" borderId="0"/>
    <xf numFmtId="288" fontId="297" fillId="0" borderId="0"/>
    <xf numFmtId="288" fontId="297" fillId="0" borderId="0"/>
    <xf numFmtId="288" fontId="297" fillId="0" borderId="0"/>
    <xf numFmtId="289" fontId="19" fillId="0" borderId="0"/>
    <xf numFmtId="206" fontId="19" fillId="0" borderId="0"/>
    <xf numFmtId="289" fontId="19" fillId="0" borderId="0"/>
    <xf numFmtId="289" fontId="19" fillId="0" borderId="0"/>
    <xf numFmtId="289" fontId="19" fillId="0" borderId="0"/>
    <xf numFmtId="289" fontId="19" fillId="0" borderId="0"/>
    <xf numFmtId="289" fontId="19" fillId="0" borderId="0"/>
    <xf numFmtId="289" fontId="19" fillId="0" borderId="0"/>
    <xf numFmtId="288" fontId="297" fillId="0" borderId="0"/>
    <xf numFmtId="288" fontId="297" fillId="0" borderId="0"/>
    <xf numFmtId="288" fontId="297" fillId="0" borderId="0"/>
    <xf numFmtId="289" fontId="19" fillId="0" borderId="0"/>
    <xf numFmtId="206" fontId="19" fillId="0" borderId="0"/>
    <xf numFmtId="289" fontId="19" fillId="0" borderId="0"/>
    <xf numFmtId="289" fontId="19" fillId="0" borderId="0"/>
    <xf numFmtId="289" fontId="19" fillId="0" borderId="0"/>
    <xf numFmtId="289" fontId="19" fillId="0" borderId="0"/>
    <xf numFmtId="289" fontId="19" fillId="0" borderId="0"/>
    <xf numFmtId="289" fontId="19" fillId="0" borderId="0"/>
    <xf numFmtId="288" fontId="297" fillId="0" borderId="0"/>
    <xf numFmtId="288" fontId="297" fillId="0" borderId="0"/>
    <xf numFmtId="288" fontId="297" fillId="0" borderId="0"/>
    <xf numFmtId="289" fontId="19" fillId="0" borderId="0"/>
    <xf numFmtId="206" fontId="19" fillId="0" borderId="0"/>
    <xf numFmtId="289" fontId="19" fillId="0" borderId="0"/>
    <xf numFmtId="289" fontId="19" fillId="0" borderId="0"/>
    <xf numFmtId="289" fontId="19" fillId="0" borderId="0"/>
    <xf numFmtId="289" fontId="19" fillId="0" borderId="0"/>
    <xf numFmtId="289" fontId="19" fillId="0" borderId="0"/>
    <xf numFmtId="289" fontId="19" fillId="0" borderId="0"/>
    <xf numFmtId="288" fontId="297" fillId="0" borderId="0"/>
    <xf numFmtId="288" fontId="297" fillId="0" borderId="0"/>
    <xf numFmtId="288" fontId="297" fillId="0" borderId="0"/>
    <xf numFmtId="289" fontId="19" fillId="0" borderId="0"/>
    <xf numFmtId="206" fontId="19" fillId="0" borderId="0"/>
    <xf numFmtId="289" fontId="19" fillId="0" borderId="0"/>
    <xf numFmtId="289" fontId="19" fillId="0" borderId="0"/>
    <xf numFmtId="289" fontId="19" fillId="0" borderId="0"/>
    <xf numFmtId="289" fontId="19" fillId="0" borderId="0"/>
    <xf numFmtId="289" fontId="19" fillId="0" borderId="0"/>
    <xf numFmtId="289" fontId="19" fillId="0" borderId="0"/>
    <xf numFmtId="288" fontId="297" fillId="0" borderId="0"/>
    <xf numFmtId="288" fontId="297" fillId="0" borderId="0"/>
    <xf numFmtId="290" fontId="298" fillId="0" borderId="0" applyFill="0" applyBorder="0" applyAlignment="0" applyProtection="0"/>
    <xf numFmtId="40" fontId="298" fillId="0" borderId="0" applyFill="0" applyBorder="0" applyAlignment="0" applyProtection="0"/>
    <xf numFmtId="291" fontId="298" fillId="14" borderId="0" applyFill="0" applyBorder="0" applyAlignment="0">
      <alignment vertical="top"/>
    </xf>
    <xf numFmtId="292" fontId="298" fillId="0" borderId="0" applyFill="0" applyBorder="0" applyAlignment="0" applyProtection="0"/>
    <xf numFmtId="41" fontId="19" fillId="0" borderId="0" applyFont="0" applyFill="0" applyBorder="0" applyAlignment="0" applyProtection="0"/>
    <xf numFmtId="41" fontId="85" fillId="0" borderId="0" applyFont="0" applyFill="0" applyBorder="0" applyAlignment="0" applyProtection="0"/>
    <xf numFmtId="171" fontId="19" fillId="0" borderId="0" applyFont="0" applyFill="0" applyBorder="0" applyAlignment="0" applyProtection="0"/>
    <xf numFmtId="41" fontId="19" fillId="0" borderId="0" applyFont="0" applyFill="0" applyBorder="0" applyAlignment="0" applyProtection="0"/>
    <xf numFmtId="285" fontId="19" fillId="0" borderId="0" applyFont="0" applyFill="0" applyBorder="0" applyAlignment="0" applyProtection="0"/>
    <xf numFmtId="43" fontId="19" fillId="0" borderId="0" applyFont="0" applyFill="0" applyBorder="0" applyAlignment="0" applyProtection="0"/>
    <xf numFmtId="204" fontId="1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85" fontId="19" fillId="0" borderId="0" applyFont="0" applyFill="0" applyBorder="0" applyAlignment="0" applyProtection="0"/>
    <xf numFmtId="285"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7" fillId="0" borderId="0" applyFont="0" applyFill="0" applyBorder="0" applyAlignment="0" applyProtection="0"/>
    <xf numFmtId="43" fontId="85" fillId="0" borderId="0" applyFont="0" applyFill="0" applyBorder="0" applyAlignment="0" applyProtection="0"/>
    <xf numFmtId="179" fontId="299" fillId="0" borderId="0" applyFont="0" applyFill="0" applyBorder="0" applyAlignment="0" applyProtection="0"/>
    <xf numFmtId="179" fontId="29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166" fontId="85" fillId="0" borderId="0" applyFont="0" applyFill="0" applyBorder="0" applyAlignment="0" applyProtection="0"/>
    <xf numFmtId="173" fontId="19" fillId="0" borderId="0" applyFont="0" applyFill="0" applyBorder="0" applyAlignment="0" applyProtection="0"/>
    <xf numFmtId="166" fontId="85" fillId="0" borderId="0" applyFont="0" applyFill="0" applyBorder="0" applyAlignment="0" applyProtection="0"/>
    <xf numFmtId="43" fontId="19"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211" fontId="29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272" fontId="299"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19" fillId="0" borderId="0" applyFont="0" applyFill="0" applyBorder="0" applyAlignment="0" applyProtection="0"/>
    <xf numFmtId="173" fontId="22" fillId="0" borderId="0" applyFont="0" applyFill="0" applyBorder="0" applyAlignment="0" applyProtection="0">
      <alignment vertical="top"/>
    </xf>
    <xf numFmtId="173" fontId="19" fillId="0" borderId="0" applyFont="0" applyFill="0" applyBorder="0" applyAlignment="0" applyProtection="0"/>
    <xf numFmtId="43" fontId="19" fillId="0" borderId="0" applyFont="0" applyFill="0" applyBorder="0" applyAlignment="0" applyProtection="0"/>
    <xf numFmtId="43" fontId="22" fillId="0" borderId="0" applyFont="0" applyFill="0" applyBorder="0" applyAlignment="0" applyProtection="0">
      <alignment vertical="top"/>
    </xf>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43" fontId="299" fillId="0" borderId="0" applyFont="0" applyFill="0" applyBorder="0" applyAlignment="0" applyProtection="0"/>
    <xf numFmtId="173" fontId="234"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23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33" fillId="0" borderId="0" applyFont="0" applyFill="0" applyBorder="0" applyAlignment="0" applyProtection="0"/>
    <xf numFmtId="43" fontId="77"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293" fontId="3" fillId="0" borderId="0" applyFont="0" applyFill="0" applyBorder="0" applyAlignment="0" applyProtection="0"/>
    <xf numFmtId="293" fontId="3" fillId="0" borderId="0" applyFont="0" applyFill="0" applyBorder="0" applyAlignment="0" applyProtection="0"/>
    <xf numFmtId="293" fontId="3"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0" fontId="19"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294" fontId="19" fillId="0" borderId="0" applyFont="0" applyFill="0" applyBorder="0" applyAlignment="0" applyProtection="0"/>
    <xf numFmtId="173" fontId="85" fillId="0" borderId="0" applyFont="0" applyFill="0" applyBorder="0" applyAlignment="0" applyProtection="0"/>
    <xf numFmtId="294" fontId="19" fillId="0" borderId="0" applyFont="0" applyFill="0" applyBorder="0" applyAlignment="0" applyProtection="0"/>
    <xf numFmtId="43" fontId="85" fillId="0" borderId="0" applyFont="0" applyFill="0" applyBorder="0" applyAlignment="0" applyProtection="0"/>
    <xf numFmtId="294" fontId="19" fillId="0" borderId="0" applyFont="0" applyFill="0" applyBorder="0" applyAlignment="0" applyProtection="0"/>
    <xf numFmtId="294"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7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300" fillId="0" borderId="0" applyFont="0" applyFill="0" applyBorder="0" applyAlignment="0" applyProtection="0"/>
    <xf numFmtId="173" fontId="300" fillId="0" borderId="0" applyFont="0" applyFill="0" applyBorder="0" applyAlignment="0" applyProtection="0"/>
    <xf numFmtId="43" fontId="300" fillId="0" borderId="0" applyFont="0" applyFill="0" applyBorder="0" applyAlignment="0" applyProtection="0"/>
    <xf numFmtId="173" fontId="300" fillId="0" borderId="0" applyFont="0" applyFill="0" applyBorder="0" applyAlignment="0" applyProtection="0"/>
    <xf numFmtId="43" fontId="300" fillId="0" borderId="0" applyFont="0" applyFill="0" applyBorder="0" applyAlignment="0" applyProtection="0"/>
    <xf numFmtId="173" fontId="300" fillId="0" borderId="0" applyFont="0" applyFill="0" applyBorder="0" applyAlignment="0" applyProtection="0"/>
    <xf numFmtId="43" fontId="300" fillId="0" borderId="0" applyFont="0" applyFill="0" applyBorder="0" applyAlignment="0" applyProtection="0"/>
    <xf numFmtId="173" fontId="3" fillId="0" borderId="0" applyFont="0" applyFill="0" applyBorder="0" applyAlignment="0" applyProtection="0"/>
    <xf numFmtId="211" fontId="19" fillId="0" borderId="0" applyFont="0" applyFill="0" applyBorder="0" applyAlignment="0" applyProtection="0"/>
    <xf numFmtId="172" fontId="85"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173" fontId="19"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173" fontId="77" fillId="0" borderId="0" applyFont="0" applyFill="0" applyBorder="0" applyAlignment="0" applyProtection="0"/>
    <xf numFmtId="43" fontId="77"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0" fontId="3" fillId="0" borderId="0" applyFont="0" applyFill="0" applyBorder="0" applyAlignment="0" applyProtection="0"/>
    <xf numFmtId="173" fontId="301"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3" fillId="0" borderId="0" applyFont="0" applyFill="0" applyBorder="0" applyAlignment="0" applyProtection="0"/>
    <xf numFmtId="211" fontId="19" fillId="0" borderId="0" applyFont="0" applyFill="0" applyBorder="0" applyAlignment="0" applyProtection="0"/>
    <xf numFmtId="43" fontId="19" fillId="0" borderId="0" applyFont="0" applyFill="0" applyBorder="0" applyAlignment="0" applyProtection="0"/>
    <xf numFmtId="43" fontId="300" fillId="0" borderId="0" applyFont="0" applyFill="0" applyBorder="0" applyAlignment="0" applyProtection="0"/>
    <xf numFmtId="43" fontId="300" fillId="0" borderId="0" applyFont="0" applyFill="0" applyBorder="0" applyAlignment="0" applyProtection="0"/>
    <xf numFmtId="173" fontId="300" fillId="0" borderId="0" applyFont="0" applyFill="0" applyBorder="0" applyAlignment="0" applyProtection="0"/>
    <xf numFmtId="43" fontId="300"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211"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69" fontId="85"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0" fontId="3" fillId="0" borderId="0" applyFont="0" applyFill="0" applyBorder="0" applyAlignment="0" applyProtection="0"/>
    <xf numFmtId="0"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22" fillId="0" borderId="0" applyFont="0" applyFill="0" applyBorder="0" applyAlignment="0" applyProtection="0">
      <alignment vertical="top"/>
    </xf>
    <xf numFmtId="0" fontId="19" fillId="0" borderId="0" applyFont="0" applyFill="0" applyBorder="0" applyAlignment="0" applyProtection="0"/>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85" fillId="0" borderId="0" applyFont="0" applyFill="0" applyBorder="0" applyAlignment="0" applyProtection="0"/>
    <xf numFmtId="0" fontId="3" fillId="0" borderId="0" applyFont="0" applyFill="0" applyBorder="0" applyAlignment="0" applyProtection="0"/>
    <xf numFmtId="173" fontId="22" fillId="0" borderId="0" applyFont="0" applyFill="0" applyBorder="0" applyAlignment="0" applyProtection="0">
      <alignment vertical="top"/>
    </xf>
    <xf numFmtId="0" fontId="19" fillId="0" borderId="0" applyFont="0" applyFill="0" applyBorder="0" applyAlignment="0" applyProtection="0"/>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85" fillId="0" borderId="0" applyFont="0" applyFill="0" applyBorder="0" applyAlignment="0" applyProtection="0"/>
    <xf numFmtId="173" fontId="85" fillId="0" borderId="0" applyFont="0" applyFill="0" applyBorder="0" applyAlignment="0" applyProtection="0"/>
    <xf numFmtId="173" fontId="22" fillId="0" borderId="0" applyFont="0" applyFill="0" applyBorder="0" applyAlignment="0" applyProtection="0">
      <alignment vertical="top"/>
    </xf>
    <xf numFmtId="0" fontId="19" fillId="0" borderId="0" applyFont="0" applyFill="0" applyBorder="0" applyAlignment="0" applyProtection="0"/>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85" fillId="0" borderId="0" applyFont="0" applyFill="0" applyBorder="0" applyAlignment="0" applyProtection="0"/>
    <xf numFmtId="173" fontId="85" fillId="0" borderId="0" applyFont="0" applyFill="0" applyBorder="0" applyAlignment="0" applyProtection="0"/>
    <xf numFmtId="173" fontId="22" fillId="0" borderId="0" applyFont="0" applyFill="0" applyBorder="0" applyAlignment="0" applyProtection="0">
      <alignment vertical="top"/>
    </xf>
    <xf numFmtId="0" fontId="19" fillId="0" borderId="0" applyFont="0" applyFill="0" applyBorder="0" applyAlignment="0" applyProtection="0"/>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173" fontId="22" fillId="0" borderId="0" applyFont="0" applyFill="0" applyBorder="0" applyAlignment="0" applyProtection="0">
      <alignment vertical="top"/>
    </xf>
    <xf numFmtId="43" fontId="22" fillId="0" borderId="0" applyFont="0" applyFill="0" applyBorder="0" applyAlignment="0" applyProtection="0">
      <alignment vertical="top"/>
    </xf>
    <xf numFmtId="43" fontId="85" fillId="0" borderId="0" applyFont="0" applyFill="0" applyBorder="0" applyAlignment="0" applyProtection="0"/>
    <xf numFmtId="173" fontId="85" fillId="0" borderId="0" applyFont="0" applyFill="0" applyBorder="0" applyAlignment="0" applyProtection="0"/>
    <xf numFmtId="173" fontId="19" fillId="0" borderId="0" applyFont="0" applyFill="0" applyBorder="0" applyAlignment="0" applyProtection="0"/>
    <xf numFmtId="294" fontId="22" fillId="0" borderId="0" applyFont="0" applyFill="0" applyBorder="0" applyAlignment="0" applyProtection="0">
      <alignment vertical="top"/>
    </xf>
    <xf numFmtId="43" fontId="19"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19" fillId="0" borderId="0" applyFont="0" applyFill="0" applyBorder="0" applyAlignment="0" applyProtection="0"/>
    <xf numFmtId="176"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172" fontId="19" fillId="0" borderId="0" applyFont="0" applyFill="0" applyBorder="0" applyAlignment="0" applyProtection="0"/>
    <xf numFmtId="294" fontId="19" fillId="0" borderId="0" applyFont="0" applyFill="0" applyBorder="0" applyAlignment="0" applyProtection="0"/>
    <xf numFmtId="294" fontId="19" fillId="0" borderId="0" applyFont="0" applyFill="0" applyBorder="0" applyAlignment="0" applyProtection="0"/>
    <xf numFmtId="294" fontId="19" fillId="0" borderId="0" applyFont="0" applyFill="0" applyBorder="0" applyAlignment="0" applyProtection="0"/>
    <xf numFmtId="43" fontId="1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77" fillId="0" borderId="0" applyFont="0" applyFill="0" applyBorder="0" applyAlignment="0" applyProtection="0"/>
    <xf numFmtId="173" fontId="19" fillId="0" borderId="0" applyFont="0" applyFill="0" applyBorder="0" applyAlignment="0" applyProtection="0"/>
    <xf numFmtId="176"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77"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85" fillId="0" borderId="0" applyFont="0" applyFill="0" applyBorder="0" applyAlignment="0" applyProtection="0"/>
    <xf numFmtId="173" fontId="19" fillId="0" borderId="0" applyFont="0" applyFill="0" applyBorder="0" applyAlignment="0" applyProtection="0"/>
    <xf numFmtId="176"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173" fontId="299" fillId="0" borderId="0" applyFont="0" applyFill="0" applyBorder="0" applyAlignment="0" applyProtection="0"/>
    <xf numFmtId="43" fontId="299"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173" fontId="85" fillId="0" borderId="0" applyFont="0" applyFill="0" applyBorder="0" applyAlignment="0" applyProtection="0"/>
    <xf numFmtId="173" fontId="19" fillId="0" borderId="0" applyFont="0" applyFill="0" applyBorder="0" applyAlignment="0" applyProtection="0"/>
    <xf numFmtId="176"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173" fontId="19" fillId="0" borderId="0" applyFont="0" applyFill="0" applyBorder="0" applyAlignment="0" applyProtection="0"/>
    <xf numFmtId="176"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211" fontId="19" fillId="0" borderId="0" applyFont="0" applyFill="0" applyBorder="0" applyAlignment="0" applyProtection="0"/>
    <xf numFmtId="176" fontId="19"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295" fontId="299" fillId="0" borderId="0" applyFont="0" applyFill="0" applyBorder="0" applyAlignment="0" applyProtection="0"/>
    <xf numFmtId="295" fontId="299" fillId="0" borderId="0" applyFont="0" applyFill="0" applyBorder="0" applyAlignment="0" applyProtection="0"/>
    <xf numFmtId="295" fontId="299" fillId="0" borderId="0" applyFont="0" applyFill="0" applyBorder="0" applyAlignment="0" applyProtection="0"/>
    <xf numFmtId="295" fontId="299" fillId="0" borderId="0" applyFont="0" applyFill="0" applyBorder="0" applyAlignment="0" applyProtection="0"/>
    <xf numFmtId="43" fontId="19" fillId="0" borderId="0" applyFont="0" applyFill="0" applyBorder="0" applyAlignment="0" applyProtection="0"/>
    <xf numFmtId="179" fontId="299" fillId="0" borderId="0" applyFont="0" applyFill="0" applyBorder="0" applyAlignment="0" applyProtection="0"/>
    <xf numFmtId="179" fontId="299" fillId="0" borderId="0" applyFont="0" applyFill="0" applyBorder="0" applyAlignment="0" applyProtection="0"/>
    <xf numFmtId="179" fontId="29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0" fontId="3" fillId="0" borderId="0" applyFont="0" applyFill="0" applyBorder="0" applyAlignment="0" applyProtection="0"/>
    <xf numFmtId="43" fontId="7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302" fillId="0" borderId="0" applyFont="0" applyFill="0" applyBorder="0" applyAlignment="0" applyProtection="0"/>
    <xf numFmtId="43" fontId="302" fillId="0" borderId="0" applyFont="0" applyFill="0" applyBorder="0" applyAlignment="0" applyProtection="0"/>
    <xf numFmtId="0" fontId="19" fillId="0" borderId="0" applyFont="0" applyFill="0" applyBorder="0" applyAlignment="0" applyProtection="0"/>
    <xf numFmtId="192" fontId="19" fillId="0" borderId="0" applyFont="0" applyFill="0" applyBorder="0" applyAlignment="0" applyProtection="0"/>
    <xf numFmtId="173" fontId="252" fillId="0" borderId="0" applyFont="0" applyFill="0" applyBorder="0" applyAlignment="0" applyProtection="0"/>
    <xf numFmtId="43" fontId="252" fillId="0" borderId="0" applyFont="0" applyFill="0" applyBorder="0" applyAlignment="0" applyProtection="0"/>
    <xf numFmtId="296" fontId="77" fillId="0" borderId="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173" fontId="202" fillId="0" borderId="0" applyFont="0" applyFill="0" applyBorder="0" applyAlignment="0" applyProtection="0"/>
    <xf numFmtId="43" fontId="202" fillId="0" borderId="0" applyFont="0" applyFill="0" applyBorder="0" applyAlignment="0" applyProtection="0"/>
    <xf numFmtId="43" fontId="85" fillId="0" borderId="0" applyFont="0" applyFill="0" applyBorder="0" applyAlignment="0" applyProtection="0"/>
    <xf numFmtId="173" fontId="301"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301" fillId="0" borderId="0" applyFont="0" applyFill="0" applyBorder="0" applyAlignment="0" applyProtection="0"/>
    <xf numFmtId="173" fontId="301" fillId="0" borderId="0" applyFont="0" applyFill="0" applyBorder="0" applyAlignment="0" applyProtection="0"/>
    <xf numFmtId="43" fontId="301" fillId="0" borderId="0" applyFont="0" applyFill="0" applyBorder="0" applyAlignment="0" applyProtection="0"/>
    <xf numFmtId="173" fontId="301" fillId="0" borderId="0" applyFont="0" applyFill="0" applyBorder="0" applyAlignment="0" applyProtection="0"/>
    <xf numFmtId="43" fontId="301" fillId="0" borderId="0" applyFont="0" applyFill="0" applyBorder="0" applyAlignment="0" applyProtection="0"/>
    <xf numFmtId="173" fontId="252" fillId="0" borderId="0" applyFont="0" applyFill="0" applyBorder="0" applyAlignment="0" applyProtection="0"/>
    <xf numFmtId="43" fontId="252" fillId="0" borderId="0" applyFont="0" applyFill="0" applyBorder="0" applyAlignment="0" applyProtection="0"/>
    <xf numFmtId="173" fontId="252" fillId="0" borderId="0" applyFont="0" applyFill="0" applyBorder="0" applyAlignment="0" applyProtection="0"/>
    <xf numFmtId="43" fontId="252" fillId="0" borderId="0" applyFont="0" applyFill="0" applyBorder="0" applyAlignment="0" applyProtection="0"/>
    <xf numFmtId="173" fontId="19"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166" fontId="85"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97" fontId="19" fillId="0" borderId="0" applyFont="0" applyFill="0" applyBorder="0" applyAlignment="0" applyProtection="0"/>
    <xf numFmtId="43" fontId="3"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9" fontId="299" fillId="0" borderId="0" applyFont="0" applyFill="0" applyBorder="0" applyAlignment="0" applyProtection="0"/>
    <xf numFmtId="174" fontId="85" fillId="0" borderId="0" applyFont="0" applyFill="0" applyBorder="0" applyAlignment="0" applyProtection="0"/>
    <xf numFmtId="173" fontId="133" fillId="0" borderId="0" applyFont="0" applyFill="0" applyBorder="0" applyAlignment="0" applyProtection="0"/>
    <xf numFmtId="43" fontId="133" fillId="0" borderId="0" applyFont="0" applyFill="0" applyBorder="0" applyAlignment="0" applyProtection="0"/>
    <xf numFmtId="173" fontId="303" fillId="0" borderId="0" applyFont="0" applyFill="0" applyBorder="0" applyAlignment="0" applyProtection="0"/>
    <xf numFmtId="43" fontId="303" fillId="0" borderId="0" applyFont="0" applyFill="0" applyBorder="0" applyAlignment="0" applyProtection="0"/>
    <xf numFmtId="173" fontId="303" fillId="0" borderId="0" applyFont="0" applyFill="0" applyBorder="0" applyAlignment="0" applyProtection="0"/>
    <xf numFmtId="43" fontId="303" fillId="0" borderId="0" applyFont="0" applyFill="0" applyBorder="0" applyAlignment="0" applyProtection="0"/>
    <xf numFmtId="173" fontId="303" fillId="0" borderId="0" applyFont="0" applyFill="0" applyBorder="0" applyAlignment="0" applyProtection="0"/>
    <xf numFmtId="43" fontId="303" fillId="0" borderId="0" applyFont="0" applyFill="0" applyBorder="0" applyAlignment="0" applyProtection="0"/>
    <xf numFmtId="173" fontId="303" fillId="0" borderId="0" applyFont="0" applyFill="0" applyBorder="0" applyAlignment="0" applyProtection="0"/>
    <xf numFmtId="43" fontId="303" fillId="0" borderId="0" applyFont="0" applyFill="0" applyBorder="0" applyAlignment="0" applyProtection="0"/>
    <xf numFmtId="173" fontId="303" fillId="0" borderId="0" applyFont="0" applyFill="0" applyBorder="0" applyAlignment="0" applyProtection="0"/>
    <xf numFmtId="43" fontId="30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17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295" fontId="299" fillId="0" borderId="0" applyFont="0" applyFill="0" applyBorder="0" applyAlignment="0" applyProtection="0"/>
    <xf numFmtId="295" fontId="299" fillId="0" borderId="0" applyFont="0" applyFill="0" applyBorder="0" applyAlignment="0" applyProtection="0"/>
    <xf numFmtId="43" fontId="299" fillId="0" borderId="0" applyFont="0" applyFill="0" applyBorder="0" applyAlignment="0" applyProtection="0"/>
    <xf numFmtId="43" fontId="29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42" fontId="85" fillId="0" borderId="0" applyFont="0" applyFill="0" applyBorder="0" applyAlignment="0" applyProtection="0"/>
    <xf numFmtId="242" fontId="85" fillId="0" borderId="0" applyFont="0" applyFill="0" applyBorder="0" applyAlignment="0" applyProtection="0"/>
    <xf numFmtId="242" fontId="85"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299" fillId="0" borderId="0" applyFont="0" applyFill="0" applyBorder="0" applyAlignment="0" applyProtection="0"/>
    <xf numFmtId="173" fontId="19" fillId="0" borderId="0" applyFont="0" applyFill="0" applyBorder="0" applyAlignment="0" applyProtection="0"/>
    <xf numFmtId="242" fontId="85" fillId="0" borderId="0" applyFont="0" applyFill="0" applyBorder="0" applyAlignment="0" applyProtection="0"/>
    <xf numFmtId="43" fontId="19" fillId="0" borderId="0" applyFont="0" applyFill="0" applyBorder="0" applyAlignment="0" applyProtection="0"/>
    <xf numFmtId="41" fontId="19" fillId="0" borderId="0" applyFill="0" applyBorder="0" applyAlignment="0" applyProtection="0"/>
    <xf numFmtId="294" fontId="85" fillId="0" borderId="0" applyFont="0" applyFill="0" applyBorder="0" applyAlignment="0" applyProtection="0"/>
    <xf numFmtId="173" fontId="85" fillId="0" borderId="0" applyFont="0" applyFill="0" applyBorder="0" applyAlignment="0" applyProtection="0"/>
    <xf numFmtId="294" fontId="85" fillId="0" borderId="0" applyFont="0" applyFill="0" applyBorder="0" applyAlignment="0" applyProtection="0"/>
    <xf numFmtId="43" fontId="85" fillId="0" borderId="0" applyFont="0" applyFill="0" applyBorder="0" applyAlignment="0" applyProtection="0"/>
    <xf numFmtId="294" fontId="85" fillId="0" borderId="0" applyFont="0" applyFill="0" applyBorder="0" applyAlignment="0" applyProtection="0"/>
    <xf numFmtId="294" fontId="85" fillId="0" borderId="0" applyFont="0" applyFill="0" applyBorder="0" applyAlignment="0" applyProtection="0"/>
    <xf numFmtId="43" fontId="85" fillId="0" borderId="0" applyFont="0" applyFill="0" applyBorder="0" applyAlignment="0" applyProtection="0"/>
    <xf numFmtId="166" fontId="85"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192" fontId="85" fillId="0" borderId="0" applyFont="0" applyFill="0" applyBorder="0" applyAlignment="0" applyProtection="0"/>
    <xf numFmtId="43" fontId="19"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85" fillId="0" borderId="0" applyFont="0" applyFill="0" applyBorder="0" applyAlignment="0" applyProtection="0"/>
    <xf numFmtId="173" fontId="87" fillId="0" borderId="0" applyFont="0" applyFill="0" applyBorder="0" applyAlignment="0" applyProtection="0"/>
    <xf numFmtId="43" fontId="87"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173" fontId="85" fillId="0" borderId="0" applyFont="0" applyFill="0" applyBorder="0" applyAlignment="0" applyProtection="0"/>
    <xf numFmtId="43" fontId="85" fillId="0" borderId="0" applyFont="0" applyFill="0" applyBorder="0" applyAlignment="0" applyProtection="0"/>
    <xf numFmtId="43" fontId="3"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166" fontId="8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98" fontId="77" fillId="0" borderId="0"/>
    <xf numFmtId="299" fontId="19" fillId="0" borderId="0" applyFont="0" applyFill="0" applyBorder="0" applyAlignment="0" applyProtection="0"/>
    <xf numFmtId="0" fontId="131" fillId="0" borderId="40" applyNumberFormat="0" applyFill="0" applyAlignment="0" applyProtection="0"/>
    <xf numFmtId="0" fontId="304" fillId="0" borderId="0" applyNumberFormat="0" applyFill="0" applyBorder="0" applyAlignment="0" applyProtection="0"/>
    <xf numFmtId="0" fontId="131" fillId="0" borderId="40"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116" fillId="0" borderId="0"/>
    <xf numFmtId="300" fontId="305" fillId="0" borderId="0" applyFill="0">
      <alignment horizontal="left" vertical="top"/>
      <protection locked="0"/>
    </xf>
    <xf numFmtId="0" fontId="97" fillId="0" borderId="13"/>
    <xf numFmtId="0" fontId="97" fillId="0" borderId="0"/>
    <xf numFmtId="0" fontId="97" fillId="0" borderId="13"/>
    <xf numFmtId="0" fontId="97" fillId="0" borderId="13"/>
    <xf numFmtId="0" fontId="97" fillId="0" borderId="13"/>
    <xf numFmtId="167" fontId="306" fillId="40" borderId="0" applyFill="0"/>
    <xf numFmtId="167" fontId="307" fillId="0" borderId="0" applyFill="0">
      <alignment horizontal="right"/>
      <protection locked="0"/>
    </xf>
    <xf numFmtId="301" fontId="298" fillId="14" borderId="23" applyFill="0" applyBorder="0" applyAlignment="0">
      <alignment horizontal="right"/>
    </xf>
    <xf numFmtId="279" fontId="19" fillId="0" borderId="0" applyFont="0" applyFill="0" applyBorder="0" applyAlignment="0" applyProtection="0"/>
    <xf numFmtId="279" fontId="19" fillId="0" borderId="0" applyFont="0" applyFill="0" applyBorder="0" applyAlignment="0" applyProtection="0"/>
    <xf numFmtId="279" fontId="19" fillId="0" borderId="0" applyFont="0" applyFill="0" applyBorder="0" applyAlignment="0" applyProtection="0"/>
    <xf numFmtId="279" fontId="19" fillId="0" borderId="0" applyFont="0" applyFill="0" applyBorder="0" applyAlignment="0" applyProtection="0"/>
    <xf numFmtId="279" fontId="19" fillId="0" borderId="0" applyFont="0" applyFill="0" applyBorder="0" applyAlignment="0" applyProtection="0"/>
    <xf numFmtId="279" fontId="19" fillId="0" borderId="0" applyFont="0" applyFill="0" applyBorder="0" applyAlignment="0" applyProtection="0"/>
    <xf numFmtId="0" fontId="131" fillId="0" borderId="40" applyNumberFormat="0" applyFill="0" applyAlignment="0" applyProtection="0"/>
    <xf numFmtId="0" fontId="304" fillId="0" borderId="0" applyNumberFormat="0" applyFill="0" applyBorder="0" applyAlignment="0" applyProtection="0"/>
    <xf numFmtId="0" fontId="131" fillId="0" borderId="40"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302" fontId="77" fillId="0" borderId="0"/>
    <xf numFmtId="219" fontId="19" fillId="0" borderId="0"/>
    <xf numFmtId="219" fontId="86" fillId="0" borderId="0"/>
    <xf numFmtId="303" fontId="19" fillId="40" borderId="0" applyFont="0" applyBorder="0"/>
    <xf numFmtId="218" fontId="19" fillId="40" borderId="0" applyFont="0" applyBorder="0"/>
    <xf numFmtId="218" fontId="19" fillId="40" borderId="0" applyFont="0" applyBorder="0"/>
    <xf numFmtId="218" fontId="19" fillId="40" borderId="0" applyFont="0" applyBorder="0"/>
    <xf numFmtId="218" fontId="19" fillId="40" borderId="0" applyFont="0" applyBorder="0"/>
    <xf numFmtId="218" fontId="19" fillId="40" borderId="0" applyFont="0" applyBorder="0"/>
    <xf numFmtId="218" fontId="19" fillId="40" borderId="0" applyFont="0" applyBorder="0"/>
    <xf numFmtId="303" fontId="19" fillId="40" borderId="0" applyFont="0" applyBorder="0"/>
    <xf numFmtId="303" fontId="19" fillId="40" borderId="0" applyFont="0" applyBorder="0"/>
    <xf numFmtId="0" fontId="19" fillId="19" borderId="92">
      <alignment horizontal="center"/>
    </xf>
    <xf numFmtId="0" fontId="19" fillId="0" borderId="0"/>
    <xf numFmtId="0" fontId="19" fillId="0" borderId="0"/>
    <xf numFmtId="0" fontId="86" fillId="0" borderId="16"/>
    <xf numFmtId="38" fontId="20" fillId="6" borderId="51">
      <protection locked="0"/>
    </xf>
    <xf numFmtId="0" fontId="19" fillId="40" borderId="93" applyFont="0" applyFill="0" applyBorder="0"/>
    <xf numFmtId="0" fontId="151" fillId="0" borderId="44" applyNumberFormat="0" applyFill="0" applyAlignment="0" applyProtection="0"/>
    <xf numFmtId="15" fontId="127" fillId="0" borderId="0"/>
    <xf numFmtId="0" fontId="151" fillId="0" borderId="44" applyNumberFormat="0" applyFill="0" applyAlignment="0" applyProtection="0"/>
    <xf numFmtId="0" fontId="151" fillId="0" borderId="44" applyNumberFormat="0" applyFill="0" applyAlignment="0" applyProtection="0"/>
    <xf numFmtId="0" fontId="151" fillId="0" borderId="44" applyNumberFormat="0" applyFill="0" applyAlignment="0" applyProtection="0"/>
    <xf numFmtId="38" fontId="123" fillId="106" borderId="0" applyNumberFormat="0" applyBorder="0" applyProtection="0">
      <alignment horizontal="center" vertical="center"/>
    </xf>
    <xf numFmtId="304" fontId="10" fillId="0" borderId="55" applyFont="0" applyFill="0" applyBorder="0" applyProtection="0">
      <alignment horizontal="center" vertical="center"/>
    </xf>
    <xf numFmtId="304" fontId="10" fillId="0" borderId="55" applyFont="0" applyFill="0" applyBorder="0" applyProtection="0">
      <alignment horizontal="center" vertical="center"/>
    </xf>
    <xf numFmtId="304" fontId="10" fillId="0" borderId="55" applyFont="0" applyFill="0" applyBorder="0" applyProtection="0">
      <alignment horizontal="center" vertical="center"/>
    </xf>
    <xf numFmtId="304" fontId="10" fillId="0" borderId="55" applyFont="0" applyFill="0" applyBorder="0" applyProtection="0">
      <alignment horizontal="center" vertical="center"/>
    </xf>
    <xf numFmtId="2" fontId="308" fillId="40" borderId="0" applyFill="0">
      <alignment horizontal="right"/>
    </xf>
    <xf numFmtId="39" fontId="309" fillId="6" borderId="31">
      <protection locked="0"/>
    </xf>
    <xf numFmtId="15" fontId="309" fillId="6" borderId="31">
      <protection locked="0"/>
    </xf>
    <xf numFmtId="49" fontId="310" fillId="0" borderId="15"/>
    <xf numFmtId="305" fontId="311" fillId="0" borderId="0">
      <alignment horizontal="right"/>
    </xf>
    <xf numFmtId="0" fontId="311" fillId="0" borderId="0">
      <alignment horizontal="right"/>
    </xf>
    <xf numFmtId="38" fontId="127" fillId="0" borderId="43">
      <alignment vertical="center"/>
    </xf>
    <xf numFmtId="2" fontId="309" fillId="6" borderId="31">
      <protection locked="0"/>
    </xf>
    <xf numFmtId="2" fontId="27" fillId="107" borderId="0">
      <alignment horizontal="left"/>
      <protection hidden="1"/>
    </xf>
    <xf numFmtId="306" fontId="19" fillId="0" borderId="0" applyFont="0" applyFill="0">
      <alignment horizontal="left" vertical="top" wrapText="1"/>
      <protection locked="0"/>
    </xf>
    <xf numFmtId="49" fontId="309" fillId="6" borderId="31">
      <alignment horizontal="left"/>
      <protection locked="0"/>
    </xf>
    <xf numFmtId="307" fontId="77" fillId="0" borderId="0"/>
    <xf numFmtId="0" fontId="86" fillId="0" borderId="0"/>
    <xf numFmtId="0" fontId="86" fillId="0" borderId="0"/>
    <xf numFmtId="0" fontId="165" fillId="20" borderId="38" applyNumberFormat="0" applyAlignment="0" applyProtection="0"/>
    <xf numFmtId="0" fontId="165" fillId="20" borderId="38" applyNumberFormat="0" applyAlignment="0" applyProtection="0"/>
    <xf numFmtId="285" fontId="19" fillId="0" borderId="0" applyFill="0" applyBorder="0" applyAlignment="0"/>
    <xf numFmtId="43" fontId="19" fillId="0" borderId="0" applyFill="0" applyBorder="0" applyAlignment="0"/>
    <xf numFmtId="204" fontId="120"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5" fontId="19" fillId="0" borderId="0" applyFill="0" applyBorder="0" applyAlignment="0"/>
    <xf numFmtId="285"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85" fontId="19" fillId="0" borderId="0" applyFill="0" applyBorder="0" applyAlignment="0"/>
    <xf numFmtId="43" fontId="19" fillId="0" borderId="0" applyFill="0" applyBorder="0" applyAlignment="0"/>
    <xf numFmtId="204" fontId="120"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5" fontId="19" fillId="0" borderId="0" applyFill="0" applyBorder="0" applyAlignment="0"/>
    <xf numFmtId="285" fontId="19" fillId="0" borderId="0" applyFill="0" applyBorder="0" applyAlignment="0"/>
    <xf numFmtId="286" fontId="19" fillId="0" borderId="0" applyFill="0" applyBorder="0" applyAlignment="0"/>
    <xf numFmtId="287" fontId="19" fillId="0" borderId="0" applyFill="0" applyBorder="0" applyAlignment="0"/>
    <xf numFmtId="205"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6" fontId="19" fillId="0" borderId="0" applyFill="0" applyBorder="0" applyAlignment="0"/>
    <xf numFmtId="286"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0" fontId="143" fillId="0" borderId="82" applyNumberFormat="0" applyFill="0" applyAlignment="0" applyProtection="0"/>
    <xf numFmtId="0" fontId="143" fillId="0" borderId="82" applyNumberFormat="0" applyFill="0" applyAlignment="0" applyProtection="0"/>
    <xf numFmtId="0" fontId="146" fillId="0" borderId="0" applyNumberFormat="0" applyFill="0" applyBorder="0" applyAlignment="0" applyProtection="0"/>
    <xf numFmtId="0" fontId="19" fillId="0" borderId="0" applyFont="0" applyFill="0" applyBorder="0" applyAlignment="0" applyProtection="0"/>
    <xf numFmtId="208"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208" fontId="19" fillId="0" borderId="0" applyFont="0" applyFill="0" applyBorder="0" applyAlignment="0" applyProtection="0"/>
    <xf numFmtId="0" fontId="19" fillId="0" borderId="0" applyFont="0" applyFill="0" applyBorder="0" applyAlignment="0" applyProtection="0"/>
    <xf numFmtId="308" fontId="85" fillId="0" borderId="0"/>
    <xf numFmtId="308" fontId="85" fillId="0" borderId="0"/>
    <xf numFmtId="308" fontId="85" fillId="0" borderId="0"/>
    <xf numFmtId="308" fontId="85" fillId="0" borderId="0"/>
    <xf numFmtId="0" fontId="85" fillId="0" borderId="0"/>
    <xf numFmtId="0" fontId="85" fillId="0" borderId="0"/>
    <xf numFmtId="0" fontId="85" fillId="0" borderId="0"/>
    <xf numFmtId="0" fontId="85" fillId="0" borderId="0"/>
    <xf numFmtId="0" fontId="146" fillId="0" borderId="0" applyNumberFormat="0" applyFill="0" applyBorder="0" applyAlignment="0" applyProtection="0"/>
    <xf numFmtId="0" fontId="249" fillId="0" borderId="0" applyNumberFormat="0" applyFill="0" applyBorder="0" applyAlignment="0" applyProtection="0"/>
    <xf numFmtId="0" fontId="249" fillId="0" borderId="0" applyNumberFormat="0" applyFill="0" applyBorder="0" applyAlignment="0" applyProtection="0"/>
    <xf numFmtId="41" fontId="120" fillId="0" borderId="0" applyFill="0" applyBorder="0" applyAlignment="0" applyProtection="0">
      <alignment horizontal="right" vertical="top"/>
    </xf>
    <xf numFmtId="0" fontId="151" fillId="0" borderId="44" applyNumberFormat="0" applyFill="0" applyAlignment="0" applyProtection="0"/>
    <xf numFmtId="230" fontId="142" fillId="0" borderId="0">
      <protection locked="0"/>
    </xf>
    <xf numFmtId="0" fontId="151" fillId="0" borderId="44" applyNumberFormat="0" applyFill="0" applyAlignment="0" applyProtection="0"/>
    <xf numFmtId="0" fontId="151" fillId="0" borderId="44" applyNumberFormat="0" applyFill="0" applyAlignment="0" applyProtection="0"/>
    <xf numFmtId="0" fontId="151" fillId="0" borderId="44" applyNumberFormat="0" applyFill="0" applyAlignment="0" applyProtection="0"/>
    <xf numFmtId="309" fontId="19" fillId="0" borderId="0" applyFont="0">
      <alignment horizontal="left"/>
      <protection locked="0"/>
    </xf>
    <xf numFmtId="3" fontId="61" fillId="0" borderId="34"/>
    <xf numFmtId="37" fontId="308" fillId="0" borderId="0">
      <alignment horizontal="right"/>
    </xf>
    <xf numFmtId="0" fontId="310" fillId="40" borderId="14"/>
    <xf numFmtId="0" fontId="310" fillId="40" borderId="14"/>
    <xf numFmtId="0" fontId="312" fillId="108" borderId="0">
      <alignment horizontal="centerContinuous"/>
    </xf>
    <xf numFmtId="0" fontId="308" fillId="0" borderId="0"/>
    <xf numFmtId="2" fontId="308" fillId="0" borderId="0">
      <alignment horizontal="right"/>
    </xf>
    <xf numFmtId="192" fontId="308" fillId="0" borderId="0">
      <alignment horizontal="right"/>
    </xf>
    <xf numFmtId="310" fontId="308" fillId="0" borderId="0">
      <alignment horizontal="right"/>
    </xf>
    <xf numFmtId="0" fontId="310" fillId="0" borderId="0">
      <alignment horizontal="center"/>
    </xf>
    <xf numFmtId="0" fontId="308" fillId="0" borderId="0"/>
    <xf numFmtId="0" fontId="155" fillId="97" borderId="0" applyNumberFormat="0" applyBorder="0" applyAlignment="0" applyProtection="0"/>
    <xf numFmtId="0" fontId="240" fillId="62" borderId="0" applyNumberFormat="0" applyBorder="0" applyAlignment="0" applyProtection="0"/>
    <xf numFmtId="0" fontId="240" fillId="62" borderId="0" applyNumberFormat="0" applyBorder="0" applyAlignment="0" applyProtection="0"/>
    <xf numFmtId="278" fontId="71" fillId="0" borderId="94" applyNumberFormat="0" applyAlignment="0" applyProtection="0"/>
    <xf numFmtId="0" fontId="28" fillId="104" borderId="0"/>
    <xf numFmtId="0" fontId="155" fillId="96" borderId="0" applyNumberFormat="0" applyBorder="0" applyAlignment="0" applyProtection="0"/>
    <xf numFmtId="0" fontId="313" fillId="0" borderId="0"/>
    <xf numFmtId="0" fontId="12" fillId="0" borderId="95">
      <alignment horizontal="left" vertical="center"/>
    </xf>
    <xf numFmtId="0" fontId="157" fillId="0" borderId="96" applyNumberFormat="0" applyFill="0" applyAlignment="0" applyProtection="0"/>
    <xf numFmtId="0" fontId="237" fillId="0" borderId="70" applyNumberFormat="0" applyFill="0" applyAlignment="0" applyProtection="0"/>
    <xf numFmtId="0" fontId="237" fillId="0" borderId="70" applyNumberFormat="0" applyFill="0" applyAlignment="0" applyProtection="0"/>
    <xf numFmtId="0" fontId="158" fillId="0" borderId="97" applyNumberFormat="0" applyFill="0" applyAlignment="0" applyProtection="0"/>
    <xf numFmtId="0" fontId="238" fillId="0" borderId="71" applyNumberFormat="0" applyFill="0" applyAlignment="0" applyProtection="0"/>
    <xf numFmtId="0" fontId="238" fillId="0" borderId="71" applyNumberFormat="0" applyFill="0" applyAlignment="0" applyProtection="0"/>
    <xf numFmtId="0" fontId="159" fillId="0" borderId="98" applyNumberFormat="0" applyFill="0" applyAlignment="0" applyProtection="0"/>
    <xf numFmtId="0" fontId="239" fillId="0" borderId="72" applyNumberFormat="0" applyFill="0" applyAlignment="0" applyProtection="0"/>
    <xf numFmtId="0" fontId="239" fillId="0" borderId="72" applyNumberFormat="0" applyFill="0" applyAlignment="0" applyProtection="0"/>
    <xf numFmtId="0" fontId="15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56" fillId="0" borderId="34">
      <alignment horizontal="centerContinuous"/>
    </xf>
    <xf numFmtId="14" fontId="9" fillId="4" borderId="15">
      <alignment horizontal="center" vertical="center" wrapText="1"/>
    </xf>
    <xf numFmtId="0" fontId="156" fillId="0" borderId="34">
      <alignment horizontal="centerContinuous"/>
    </xf>
    <xf numFmtId="0" fontId="156" fillId="0" borderId="34">
      <alignment horizontal="centerContinuous"/>
    </xf>
    <xf numFmtId="0" fontId="156" fillId="0" borderId="34">
      <alignment horizontal="centerContinuous"/>
    </xf>
    <xf numFmtId="223" fontId="144" fillId="0" borderId="0">
      <protection locked="0"/>
    </xf>
    <xf numFmtId="0" fontId="160" fillId="1" borderId="28">
      <alignment horizontal="centerContinuous"/>
    </xf>
    <xf numFmtId="223" fontId="144" fillId="0" borderId="0">
      <protection locked="0"/>
    </xf>
    <xf numFmtId="223" fontId="144" fillId="0" borderId="0">
      <protection locked="0"/>
    </xf>
    <xf numFmtId="311" fontId="298" fillId="0" borderId="0" applyFill="0" applyBorder="0" applyAlignment="0" applyProtection="0"/>
    <xf numFmtId="0" fontId="314" fillId="0" borderId="0" applyNumberFormat="0" applyFill="0" applyBorder="0" applyAlignment="0" applyProtection="0">
      <alignment vertical="top"/>
      <protection locked="0"/>
    </xf>
    <xf numFmtId="0" fontId="164" fillId="0" borderId="0"/>
    <xf numFmtId="0" fontId="164" fillId="0" borderId="0"/>
    <xf numFmtId="0" fontId="164" fillId="0" borderId="0"/>
    <xf numFmtId="0" fontId="164" fillId="0" borderId="0"/>
    <xf numFmtId="0" fontId="164" fillId="0" borderId="0"/>
    <xf numFmtId="312" fontId="315" fillId="0" borderId="0" applyBorder="0" applyAlignment="0"/>
    <xf numFmtId="10" fontId="28" fillId="45" borderId="34" applyNumberFormat="0" applyBorder="0" applyAlignment="0" applyProtection="0"/>
    <xf numFmtId="0" fontId="28" fillId="109" borderId="0"/>
    <xf numFmtId="10" fontId="28" fillId="45" borderId="34" applyNumberFormat="0" applyBorder="0" applyAlignment="0" applyProtection="0"/>
    <xf numFmtId="0" fontId="165" fillId="51" borderId="38" applyNumberFormat="0" applyAlignment="0" applyProtection="0"/>
    <xf numFmtId="0" fontId="165" fillId="51" borderId="38" applyNumberFormat="0" applyAlignment="0" applyProtection="0"/>
    <xf numFmtId="0" fontId="165" fillId="51" borderId="38" applyNumberFormat="0" applyAlignment="0" applyProtection="0"/>
    <xf numFmtId="0" fontId="165" fillId="51" borderId="38" applyNumberFormat="0" applyAlignment="0" applyProtection="0"/>
    <xf numFmtId="0" fontId="165" fillId="51" borderId="38" applyNumberFormat="0" applyAlignment="0" applyProtection="0"/>
    <xf numFmtId="0" fontId="165" fillId="51" borderId="38" applyNumberFormat="0" applyAlignment="0" applyProtection="0"/>
    <xf numFmtId="0" fontId="165" fillId="51" borderId="38" applyNumberFormat="0" applyAlignment="0" applyProtection="0"/>
    <xf numFmtId="0" fontId="165" fillId="51" borderId="38" applyNumberFormat="0" applyAlignment="0" applyProtection="0"/>
    <xf numFmtId="0" fontId="243" fillId="65" borderId="73" applyNumberFormat="0" applyAlignment="0" applyProtection="0"/>
    <xf numFmtId="0" fontId="165" fillId="110" borderId="38" applyNumberFormat="0" applyAlignment="0" applyProtection="0"/>
    <xf numFmtId="0" fontId="243" fillId="65" borderId="73" applyNumberFormat="0" applyAlignment="0" applyProtection="0"/>
    <xf numFmtId="0" fontId="165" fillId="110" borderId="38" applyNumberFormat="0" applyAlignment="0" applyProtection="0"/>
    <xf numFmtId="0" fontId="165" fillId="20" borderId="38" applyNumberFormat="0" applyAlignment="0" applyProtection="0"/>
    <xf numFmtId="0" fontId="165" fillId="20" borderId="38" applyNumberFormat="0" applyAlignment="0" applyProtection="0"/>
    <xf numFmtId="0" fontId="165" fillId="51" borderId="38" applyNumberFormat="0" applyAlignment="0" applyProtection="0"/>
    <xf numFmtId="0" fontId="165" fillId="20" borderId="38" applyNumberFormat="0" applyAlignment="0" applyProtection="0"/>
    <xf numFmtId="0" fontId="165" fillId="20" borderId="38" applyNumberFormat="0" applyAlignment="0" applyProtection="0"/>
    <xf numFmtId="0" fontId="165" fillId="51" borderId="38" applyNumberFormat="0" applyAlignment="0" applyProtection="0"/>
    <xf numFmtId="0" fontId="165" fillId="20" borderId="38" applyNumberFormat="0" applyAlignment="0" applyProtection="0"/>
    <xf numFmtId="0" fontId="165" fillId="20" borderId="38" applyNumberFormat="0" applyAlignment="0" applyProtection="0"/>
    <xf numFmtId="0" fontId="165" fillId="51" borderId="38" applyNumberFormat="0" applyAlignment="0" applyProtection="0"/>
    <xf numFmtId="0" fontId="165" fillId="51" borderId="38" applyNumberFormat="0" applyAlignment="0" applyProtection="0"/>
    <xf numFmtId="0" fontId="165" fillId="51" borderId="38" applyNumberFormat="0" applyAlignment="0" applyProtection="0"/>
    <xf numFmtId="0" fontId="165" fillId="51" borderId="38" applyNumberFormat="0" applyAlignment="0" applyProtection="0"/>
    <xf numFmtId="1" fontId="164" fillId="0" borderId="0"/>
    <xf numFmtId="0" fontId="127" fillId="0" borderId="0" applyFill="0" applyBorder="0">
      <alignment horizontal="right"/>
      <protection locked="0"/>
    </xf>
    <xf numFmtId="1" fontId="164" fillId="0" borderId="0"/>
    <xf numFmtId="1" fontId="164" fillId="0" borderId="0"/>
    <xf numFmtId="1" fontId="164" fillId="0" borderId="0"/>
    <xf numFmtId="0" fontId="164" fillId="0" borderId="0" applyFont="0" applyFill="0" applyBorder="0" applyAlignment="0" applyProtection="0"/>
    <xf numFmtId="0" fontId="164" fillId="0" borderId="0" applyFont="0" applyFill="0" applyBorder="0" applyAlignment="0" applyProtection="0"/>
    <xf numFmtId="0" fontId="164" fillId="0" borderId="0" applyFont="0" applyFill="0" applyBorder="0" applyAlignment="0" applyProtection="0"/>
    <xf numFmtId="0" fontId="164" fillId="0" borderId="0" applyFont="0" applyFill="0" applyBorder="0" applyAlignment="0" applyProtection="0"/>
    <xf numFmtId="0" fontId="164" fillId="0" borderId="0" applyFont="0" applyFill="0" applyBorder="0" applyAlignment="0" applyProtection="0"/>
    <xf numFmtId="0" fontId="118" fillId="46" borderId="16">
      <alignment horizontal="left" vertical="center" wrapText="1"/>
    </xf>
    <xf numFmtId="300" fontId="19" fillId="0" borderId="0" applyFont="0">
      <alignment horizontal="left"/>
    </xf>
    <xf numFmtId="300" fontId="19" fillId="0" borderId="0" applyFont="0" applyFill="0">
      <alignment horizontal="left"/>
    </xf>
    <xf numFmtId="300" fontId="316" fillId="0" borderId="0" applyFont="0" applyFill="0" applyBorder="0">
      <alignment horizontal="left"/>
    </xf>
    <xf numFmtId="0" fontId="103" fillId="46" borderId="16"/>
    <xf numFmtId="0" fontId="103" fillId="46" borderId="16"/>
    <xf numFmtId="0" fontId="103" fillId="46" borderId="16"/>
    <xf numFmtId="0" fontId="103" fillId="46" borderId="16"/>
    <xf numFmtId="313" fontId="19" fillId="0" borderId="0" applyFont="0">
      <protection locked="0"/>
    </xf>
    <xf numFmtId="38" fontId="99" fillId="0" borderId="99" applyProtection="0"/>
    <xf numFmtId="2" fontId="176" fillId="0" borderId="34"/>
    <xf numFmtId="0" fontId="54" fillId="0" borderId="20" applyNumberFormat="0" applyFill="0" applyBorder="0" applyAlignment="0"/>
    <xf numFmtId="0" fontId="54" fillId="0" borderId="20" applyNumberFormat="0" applyFill="0" applyBorder="0" applyAlignment="0"/>
    <xf numFmtId="285" fontId="19" fillId="0" borderId="0" applyFill="0" applyBorder="0" applyAlignment="0"/>
    <xf numFmtId="43" fontId="19" fillId="0" borderId="0" applyFill="0" applyBorder="0" applyAlignment="0"/>
    <xf numFmtId="204" fontId="120"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5" fontId="19" fillId="0" borderId="0" applyFill="0" applyBorder="0" applyAlignment="0"/>
    <xf numFmtId="285"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85" fontId="19" fillId="0" borderId="0" applyFill="0" applyBorder="0" applyAlignment="0"/>
    <xf numFmtId="43" fontId="19" fillId="0" borderId="0" applyFill="0" applyBorder="0" applyAlignment="0"/>
    <xf numFmtId="204" fontId="120"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5" fontId="19" fillId="0" borderId="0" applyFill="0" applyBorder="0" applyAlignment="0"/>
    <xf numFmtId="285" fontId="19" fillId="0" borderId="0" applyFill="0" applyBorder="0" applyAlignment="0"/>
    <xf numFmtId="286" fontId="19" fillId="0" borderId="0" applyFill="0" applyBorder="0" applyAlignment="0"/>
    <xf numFmtId="287" fontId="19" fillId="0" borderId="0" applyFill="0" applyBorder="0" applyAlignment="0"/>
    <xf numFmtId="205"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6" fontId="19" fillId="0" borderId="0" applyFill="0" applyBorder="0" applyAlignment="0"/>
    <xf numFmtId="286"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0" fontId="231" fillId="0" borderId="100" applyNumberFormat="0" applyFill="0" applyAlignment="0" applyProtection="0"/>
    <xf numFmtId="0" fontId="246" fillId="0" borderId="75" applyNumberFormat="0" applyFill="0" applyAlignment="0" applyProtection="0"/>
    <xf numFmtId="0" fontId="246" fillId="0" borderId="75" applyNumberFormat="0" applyFill="0" applyAlignment="0" applyProtection="0"/>
    <xf numFmtId="300" fontId="19" fillId="0" borderId="0" applyFont="0" applyFill="0">
      <alignment horizontal="left"/>
    </xf>
    <xf numFmtId="300" fontId="316" fillId="0" borderId="0" applyFont="0" applyFill="0" applyBorder="0">
      <alignment horizontal="left"/>
    </xf>
    <xf numFmtId="300" fontId="19" fillId="0" borderId="0" applyFont="0" applyFill="0">
      <alignment horizontal="left"/>
    </xf>
    <xf numFmtId="0" fontId="28" fillId="0" borderId="0" applyFill="0" applyBorder="0" applyAlignment="0" applyProtection="0">
      <alignment horizontal="left"/>
    </xf>
    <xf numFmtId="0" fontId="28" fillId="0" borderId="0" applyFill="0" applyBorder="0" applyAlignment="0" applyProtection="0">
      <alignment horizontal="left"/>
    </xf>
    <xf numFmtId="0" fontId="24" fillId="0" borderId="101" applyFont="0" applyAlignment="0">
      <alignment horizontal="center"/>
    </xf>
    <xf numFmtId="306" fontId="73" fillId="0" borderId="0">
      <alignment horizontal="left" vertical="top"/>
      <protection locked="0"/>
    </xf>
    <xf numFmtId="179" fontId="135" fillId="7" borderId="34"/>
    <xf numFmtId="306" fontId="19" fillId="0" borderId="0" applyFont="0"/>
    <xf numFmtId="0" fontId="28" fillId="0" borderId="34" applyNumberFormat="0" applyFont="0" applyBorder="0">
      <alignment horizontal="left" vertical="top" wrapText="1"/>
    </xf>
    <xf numFmtId="300" fontId="19" fillId="0" borderId="0" applyFont="0" applyFill="0">
      <alignment horizontal="left"/>
    </xf>
    <xf numFmtId="0" fontId="184" fillId="0" borderId="0" applyFont="0" applyFill="0" applyBorder="0" applyAlignment="0" applyProtection="0"/>
    <xf numFmtId="0" fontId="184" fillId="0" borderId="0" applyFont="0" applyFill="0" applyBorder="0" applyAlignment="0" applyProtection="0"/>
    <xf numFmtId="0" fontId="184" fillId="0" borderId="0" applyFont="0" applyFill="0" applyBorder="0" applyAlignment="0" applyProtection="0"/>
    <xf numFmtId="0" fontId="184" fillId="0" borderId="0" applyFont="0" applyFill="0" applyBorder="0" applyAlignment="0" applyProtection="0"/>
    <xf numFmtId="0" fontId="184" fillId="0" borderId="0" applyFont="0" applyFill="0" applyBorder="0" applyAlignment="0" applyProtection="0"/>
    <xf numFmtId="0" fontId="164" fillId="0" borderId="0"/>
    <xf numFmtId="0" fontId="164" fillId="0" borderId="0"/>
    <xf numFmtId="0" fontId="164" fillId="0" borderId="0"/>
    <xf numFmtId="0" fontId="164" fillId="0" borderId="0"/>
    <xf numFmtId="0" fontId="164" fillId="0" borderId="0"/>
    <xf numFmtId="300" fontId="19" fillId="0" borderId="0" applyFont="0">
      <alignment horizontal="left"/>
    </xf>
    <xf numFmtId="0" fontId="317" fillId="0" borderId="0" applyNumberFormat="0" applyFill="0" applyBorder="0" applyProtection="0">
      <alignment vertical="center"/>
    </xf>
    <xf numFmtId="0" fontId="317" fillId="0" borderId="0">
      <alignment vertical="center"/>
    </xf>
    <xf numFmtId="0" fontId="318" fillId="51"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127" fillId="0" borderId="0"/>
    <xf numFmtId="0" fontId="127" fillId="0" borderId="0"/>
    <xf numFmtId="0" fontId="1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219" fontId="319" fillId="0" borderId="0"/>
    <xf numFmtId="219" fontId="319" fillId="0" borderId="0"/>
    <xf numFmtId="219" fontId="319" fillId="0" borderId="0"/>
    <xf numFmtId="39" fontId="133" fillId="0" borderId="0"/>
    <xf numFmtId="0" fontId="3" fillId="0" borderId="0"/>
    <xf numFmtId="0" fontId="19" fillId="0" borderId="0"/>
    <xf numFmtId="39" fontId="133" fillId="0" borderId="0"/>
    <xf numFmtId="0" fontId="3" fillId="0" borderId="0"/>
    <xf numFmtId="0" fontId="19" fillId="0" borderId="0"/>
    <xf numFmtId="0" fontId="3" fillId="0" borderId="0"/>
    <xf numFmtId="0" fontId="19" fillId="0" borderId="0" applyNumberFormat="0"/>
    <xf numFmtId="0" fontId="3" fillId="0" borderId="0"/>
    <xf numFmtId="0" fontId="19" fillId="0" borderId="0"/>
    <xf numFmtId="0" fontId="3" fillId="0" borderId="0"/>
    <xf numFmtId="0" fontId="19" fillId="0" borderId="0" applyNumberFormat="0"/>
    <xf numFmtId="314" fontId="19" fillId="0" borderId="0"/>
    <xf numFmtId="166" fontId="19" fillId="0" borderId="0"/>
    <xf numFmtId="0" fontId="3" fillId="0" borderId="0"/>
    <xf numFmtId="0" fontId="3" fillId="0" borderId="0"/>
    <xf numFmtId="0" fontId="3" fillId="0" borderId="0"/>
    <xf numFmtId="0" fontId="3" fillId="0" borderId="0"/>
    <xf numFmtId="0" fontId="3" fillId="0" borderId="0"/>
    <xf numFmtId="0" fontId="22" fillId="0" borderId="0">
      <alignment vertical="top"/>
    </xf>
    <xf numFmtId="0" fontId="19" fillId="0" borderId="0"/>
    <xf numFmtId="0" fontId="3"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3" fillId="0" borderId="0"/>
    <xf numFmtId="0" fontId="22" fillId="0" borderId="0">
      <alignment vertical="top"/>
    </xf>
    <xf numFmtId="0" fontId="19" fillId="0" borderId="0"/>
    <xf numFmtId="0" fontId="19" fillId="0" borderId="0"/>
    <xf numFmtId="0" fontId="19" fillId="0" borderId="0"/>
    <xf numFmtId="0" fontId="19" fillId="0" borderId="0"/>
    <xf numFmtId="0" fontId="19" fillId="0" borderId="0"/>
    <xf numFmtId="0" fontId="3" fillId="0" borderId="0"/>
    <xf numFmtId="0" fontId="22" fillId="0" borderId="0">
      <alignment vertical="top"/>
    </xf>
    <xf numFmtId="0" fontId="19" fillId="0" borderId="0"/>
    <xf numFmtId="0" fontId="19" fillId="0" borderId="0"/>
    <xf numFmtId="0" fontId="19" fillId="0" borderId="0"/>
    <xf numFmtId="0" fontId="19" fillId="0" borderId="0"/>
    <xf numFmtId="0" fontId="85" fillId="0" borderId="0"/>
    <xf numFmtId="0" fontId="85" fillId="0" borderId="0"/>
    <xf numFmtId="0" fontId="8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6" fillId="0" borderId="0"/>
    <xf numFmtId="0" fontId="8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3" fillId="0" borderId="0"/>
    <xf numFmtId="0" fontId="3" fillId="0" borderId="0"/>
    <xf numFmtId="0" fontId="19" fillId="0" borderId="0"/>
    <xf numFmtId="0" fontId="19" fillId="0" borderId="0"/>
    <xf numFmtId="0" fontId="3" fillId="0" borderId="0"/>
    <xf numFmtId="0" fontId="19" fillId="0" borderId="0"/>
    <xf numFmtId="0" fontId="19" fillId="0" borderId="0"/>
    <xf numFmtId="0" fontId="19" fillId="0" borderId="0"/>
    <xf numFmtId="0" fontId="3" fillId="0" borderId="0"/>
    <xf numFmtId="39" fontId="133" fillId="0" borderId="0"/>
    <xf numFmtId="0" fontId="188" fillId="0" borderId="0"/>
    <xf numFmtId="39" fontId="133" fillId="0" borderId="0"/>
    <xf numFmtId="0" fontId="19" fillId="0" borderId="0"/>
    <xf numFmtId="0" fontId="19" fillId="0" borderId="0"/>
    <xf numFmtId="0" fontId="19" fillId="0" borderId="0"/>
    <xf numFmtId="0" fontId="22" fillId="0" borderId="0">
      <alignment vertical="top"/>
    </xf>
    <xf numFmtId="0" fontId="19" fillId="0" borderId="0"/>
    <xf numFmtId="0" fontId="3" fillId="0" borderId="0"/>
    <xf numFmtId="0" fontId="19" fillId="0" borderId="0"/>
    <xf numFmtId="0" fontId="19" fillId="0" borderId="0" applyNumberFormat="0"/>
    <xf numFmtId="0" fontId="22" fillId="0" borderId="0">
      <alignment vertical="top"/>
    </xf>
    <xf numFmtId="0" fontId="19" fillId="0" borderId="0"/>
    <xf numFmtId="0" fontId="3" fillId="0" borderId="0"/>
    <xf numFmtId="0" fontId="19" fillId="0" borderId="0"/>
    <xf numFmtId="0" fontId="19" fillId="0" borderId="0"/>
    <xf numFmtId="0" fontId="22" fillId="0" borderId="0">
      <alignment vertical="top"/>
    </xf>
    <xf numFmtId="0" fontId="19" fillId="0" borderId="0"/>
    <xf numFmtId="0" fontId="3"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3"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3"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3"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3"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3"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3" fillId="0" borderId="0"/>
    <xf numFmtId="0" fontId="19" fillId="0" borderId="0"/>
    <xf numFmtId="0" fontId="19" fillId="0" borderId="0" applyNumberFormat="0"/>
    <xf numFmtId="0" fontId="19" fillId="0" borderId="0"/>
    <xf numFmtId="0" fontId="22" fillId="0" borderId="0">
      <alignment vertical="top"/>
    </xf>
    <xf numFmtId="0" fontId="19" fillId="0" borderId="0"/>
    <xf numFmtId="0" fontId="3" fillId="0" borderId="0"/>
    <xf numFmtId="0" fontId="19" fillId="0" borderId="0"/>
    <xf numFmtId="0" fontId="19" fillId="0" borderId="0" applyNumberFormat="0"/>
    <xf numFmtId="315" fontId="19"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9" fillId="0" borderId="0"/>
    <xf numFmtId="0" fontId="22" fillId="0" borderId="0">
      <alignment vertical="top"/>
    </xf>
    <xf numFmtId="0" fontId="22" fillId="0" borderId="0">
      <alignment vertical="top"/>
    </xf>
    <xf numFmtId="0" fontId="22"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2" fillId="0" borderId="0">
      <alignment vertical="top"/>
    </xf>
    <xf numFmtId="0" fontId="19" fillId="0" borderId="0"/>
    <xf numFmtId="0" fontId="22" fillId="0" borderId="0">
      <alignment vertical="top"/>
    </xf>
    <xf numFmtId="0" fontId="22" fillId="0" borderId="0">
      <alignment vertical="top"/>
    </xf>
    <xf numFmtId="0" fontId="22"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2" fillId="0" borderId="0">
      <alignment vertical="top"/>
    </xf>
    <xf numFmtId="0" fontId="19" fillId="0" borderId="0"/>
    <xf numFmtId="0" fontId="22" fillId="0" borderId="0">
      <alignment vertical="top"/>
    </xf>
    <xf numFmtId="0" fontId="22" fillId="0" borderId="0">
      <alignment vertical="top"/>
    </xf>
    <xf numFmtId="0" fontId="22" fillId="0" borderId="0">
      <alignment vertical="top"/>
    </xf>
    <xf numFmtId="0" fontId="77" fillId="0" borderId="0"/>
    <xf numFmtId="0" fontId="19" fillId="0" borderId="0"/>
    <xf numFmtId="0" fontId="301" fillId="0" borderId="0"/>
    <xf numFmtId="0" fontId="22" fillId="0" borderId="0">
      <alignment vertical="top"/>
    </xf>
    <xf numFmtId="0" fontId="19" fillId="0" borderId="0"/>
    <xf numFmtId="0" fontId="22" fillId="0" borderId="0">
      <alignment vertical="top"/>
    </xf>
    <xf numFmtId="0" fontId="22" fillId="0" borderId="0">
      <alignment vertical="top"/>
    </xf>
    <xf numFmtId="0" fontId="22" fillId="0" borderId="0">
      <alignment vertical="top"/>
    </xf>
    <xf numFmtId="315" fontId="3" fillId="0" borderId="0"/>
    <xf numFmtId="314" fontId="3" fillId="0" borderId="0"/>
    <xf numFmtId="0" fontId="22" fillId="0" borderId="0">
      <alignment vertical="top"/>
    </xf>
    <xf numFmtId="0" fontId="19" fillId="0" borderId="0"/>
    <xf numFmtId="0" fontId="22" fillId="0" borderId="0">
      <alignment vertical="top"/>
    </xf>
    <xf numFmtId="0" fontId="22" fillId="0" borderId="0">
      <alignment vertical="top"/>
    </xf>
    <xf numFmtId="0" fontId="22" fillId="0" borderId="0">
      <alignment vertical="top"/>
    </xf>
    <xf numFmtId="0" fontId="234" fillId="0" borderId="0"/>
    <xf numFmtId="0" fontId="19" fillId="0" borderId="0"/>
    <xf numFmtId="0" fontId="234" fillId="0" borderId="0"/>
    <xf numFmtId="0" fontId="234" fillId="0" borderId="0"/>
    <xf numFmtId="0" fontId="234" fillId="0" borderId="0"/>
    <xf numFmtId="0" fontId="85" fillId="0" borderId="0"/>
    <xf numFmtId="0" fontId="22" fillId="0" borderId="0">
      <alignment vertical="top"/>
    </xf>
    <xf numFmtId="0" fontId="19" fillId="0" borderId="0"/>
    <xf numFmtId="0" fontId="22" fillId="0" borderId="0">
      <alignment vertical="top"/>
    </xf>
    <xf numFmtId="0" fontId="19" fillId="0" borderId="0"/>
    <xf numFmtId="0" fontId="3" fillId="0" borderId="0"/>
    <xf numFmtId="0" fontId="19" fillId="0" borderId="0"/>
    <xf numFmtId="0" fontId="19" fillId="0" borderId="0" applyNumberFormat="0"/>
    <xf numFmtId="0" fontId="19" fillId="0" borderId="0"/>
    <xf numFmtId="0" fontId="19" fillId="0" borderId="0" applyNumberFormat="0"/>
    <xf numFmtId="0" fontId="19" fillId="0" borderId="0"/>
    <xf numFmtId="0" fontId="234" fillId="0" borderId="0"/>
    <xf numFmtId="0" fontId="19" fillId="0" borderId="0"/>
    <xf numFmtId="0" fontId="3" fillId="0" borderId="0"/>
    <xf numFmtId="0" fontId="19" fillId="0" borderId="0"/>
    <xf numFmtId="0" fontId="19" fillId="0" borderId="0" applyNumberFormat="0"/>
    <xf numFmtId="0" fontId="19" fillId="0" borderId="0"/>
    <xf numFmtId="0" fontId="19" fillId="0" borderId="0" applyNumberFormat="0"/>
    <xf numFmtId="0" fontId="19" fillId="0" borderId="0"/>
    <xf numFmtId="0" fontId="19" fillId="0" borderId="0" applyNumberFormat="0"/>
    <xf numFmtId="0" fontId="188" fillId="0" borderId="0"/>
    <xf numFmtId="0" fontId="19" fillId="0" borderId="0"/>
    <xf numFmtId="0" fontId="86" fillId="0" borderId="0"/>
    <xf numFmtId="0" fontId="19" fillId="0" borderId="0"/>
    <xf numFmtId="0" fontId="19" fillId="0" borderId="0"/>
    <xf numFmtId="0" fontId="19" fillId="0" borderId="0"/>
    <xf numFmtId="0" fontId="320" fillId="0" borderId="0"/>
    <xf numFmtId="0" fontId="19" fillId="0" borderId="0"/>
    <xf numFmtId="0" fontId="86" fillId="0" borderId="0"/>
    <xf numFmtId="0" fontId="19" fillId="0" borderId="0"/>
    <xf numFmtId="0" fontId="19" fillId="0" borderId="0" applyNumberFormat="0"/>
    <xf numFmtId="0" fontId="19" fillId="0" borderId="0"/>
    <xf numFmtId="0" fontId="19" fillId="0" borderId="0"/>
    <xf numFmtId="0" fontId="19" fillId="0" borderId="0"/>
    <xf numFmtId="0" fontId="19" fillId="0" borderId="0"/>
    <xf numFmtId="0" fontId="85" fillId="0" borderId="0"/>
    <xf numFmtId="0" fontId="3" fillId="0" borderId="0"/>
    <xf numFmtId="0" fontId="3" fillId="0" borderId="0"/>
    <xf numFmtId="0" fontId="19" fillId="0" borderId="0"/>
    <xf numFmtId="0" fontId="188" fillId="0" borderId="0"/>
    <xf numFmtId="0" fontId="3" fillId="0" borderId="0"/>
    <xf numFmtId="39" fontId="133" fillId="0" borderId="0"/>
    <xf numFmtId="0" fontId="85" fillId="0" borderId="0"/>
    <xf numFmtId="0" fontId="3" fillId="0" borderId="0"/>
    <xf numFmtId="0" fontId="302" fillId="0" borderId="0"/>
    <xf numFmtId="0" fontId="19" fillId="0" borderId="0"/>
    <xf numFmtId="0" fontId="19" fillId="0" borderId="0"/>
    <xf numFmtId="0" fontId="3" fillId="0" borderId="0"/>
    <xf numFmtId="0" fontId="19" fillId="0" borderId="0"/>
    <xf numFmtId="0" fontId="19" fillId="0" borderId="0"/>
    <xf numFmtId="0" fontId="19" fillId="0" borderId="0"/>
    <xf numFmtId="0" fontId="77" fillId="0" borderId="0"/>
    <xf numFmtId="0" fontId="19" fillId="0" borderId="0"/>
    <xf numFmtId="0" fontId="1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5" fillId="0" borderId="0"/>
    <xf numFmtId="0" fontId="19" fillId="0" borderId="0"/>
    <xf numFmtId="0" fontId="85" fillId="0" borderId="0"/>
    <xf numFmtId="0" fontId="19" fillId="0" borderId="0"/>
    <xf numFmtId="0" fontId="3" fillId="0" borderId="0"/>
    <xf numFmtId="0" fontId="188" fillId="0" borderId="0"/>
    <xf numFmtId="0" fontId="19" fillId="0" borderId="0"/>
    <xf numFmtId="0" fontId="85" fillId="0" borderId="0"/>
    <xf numFmtId="0" fontId="19" fillId="0" borderId="0"/>
    <xf numFmtId="0" fontId="321" fillId="0" borderId="0"/>
    <xf numFmtId="0" fontId="3" fillId="0" borderId="0"/>
    <xf numFmtId="0" fontId="3" fillId="0" borderId="0"/>
    <xf numFmtId="0" fontId="3" fillId="0" borderId="0"/>
    <xf numFmtId="0" fontId="19" fillId="0" borderId="0"/>
    <xf numFmtId="0" fontId="3" fillId="0" borderId="0"/>
    <xf numFmtId="0" fontId="19" fillId="0" borderId="0"/>
    <xf numFmtId="39" fontId="133" fillId="0" borderId="0"/>
    <xf numFmtId="0" fontId="19" fillId="0" borderId="0"/>
    <xf numFmtId="0" fontId="87" fillId="0" borderId="0"/>
    <xf numFmtId="0" fontId="87" fillId="0" borderId="0"/>
    <xf numFmtId="0" fontId="19" fillId="0" borderId="0"/>
    <xf numFmtId="278" fontId="19" fillId="0" borderId="0" applyFont="0" applyFill="0" applyBorder="0" applyAlignment="0" applyProtection="0"/>
    <xf numFmtId="278" fontId="19" fillId="0" borderId="0" applyFont="0" applyFill="0" applyBorder="0" applyAlignment="0" applyProtection="0"/>
    <xf numFmtId="0" fontId="188" fillId="13" borderId="55" applyNumberFormat="0" applyFont="0" applyAlignment="0" applyProtection="0"/>
    <xf numFmtId="0" fontId="188" fillId="13" borderId="55" applyNumberFormat="0" applyFont="0" applyAlignment="0" applyProtection="0"/>
    <xf numFmtId="0" fontId="188" fillId="13" borderId="55" applyNumberFormat="0" applyFont="0" applyAlignment="0" applyProtection="0"/>
    <xf numFmtId="0" fontId="188" fillId="13" borderId="55" applyNumberFormat="0" applyFont="0" applyAlignment="0" applyProtection="0"/>
    <xf numFmtId="0" fontId="188" fillId="13" borderId="55" applyNumberFormat="0" applyFont="0" applyAlignment="0" applyProtection="0"/>
    <xf numFmtId="0" fontId="188" fillId="13" borderId="55" applyNumberFormat="0" applyFont="0" applyAlignment="0" applyProtection="0"/>
    <xf numFmtId="0" fontId="188" fillId="13" borderId="55" applyNumberFormat="0" applyFont="0" applyAlignment="0" applyProtection="0"/>
    <xf numFmtId="0" fontId="85" fillId="102" borderId="91" applyNumberFormat="0" applyFont="0" applyAlignment="0" applyProtection="0"/>
    <xf numFmtId="0" fontId="85" fillId="102" borderId="91" applyNumberFormat="0" applyFont="0" applyAlignment="0" applyProtection="0"/>
    <xf numFmtId="0" fontId="19" fillId="13" borderId="55" applyNumberFormat="0" applyFont="0" applyAlignment="0" applyProtection="0"/>
    <xf numFmtId="0" fontId="19" fillId="13" borderId="55" applyNumberFormat="0" applyFont="0" applyAlignment="0" applyProtection="0"/>
    <xf numFmtId="0" fontId="19" fillId="13" borderId="55" applyNumberFormat="0" applyFont="0" applyAlignment="0" applyProtection="0"/>
    <xf numFmtId="0" fontId="19" fillId="13" borderId="55" applyNumberFormat="0" applyFont="0" applyAlignment="0" applyProtection="0"/>
    <xf numFmtId="0" fontId="19" fillId="13" borderId="55" applyNumberFormat="0" applyFont="0" applyAlignment="0" applyProtection="0"/>
    <xf numFmtId="0" fontId="19" fillId="13" borderId="55" applyNumberFormat="0" applyFont="0" applyAlignment="0" applyProtection="0"/>
    <xf numFmtId="0" fontId="188" fillId="13" borderId="55" applyNumberFormat="0" applyFont="0" applyAlignment="0" applyProtection="0"/>
    <xf numFmtId="0" fontId="188" fillId="13" borderId="55" applyNumberFormat="0" applyFont="0" applyAlignment="0" applyProtection="0"/>
    <xf numFmtId="0" fontId="188" fillId="13" borderId="55" applyNumberFormat="0" applyFont="0" applyAlignment="0" applyProtection="0"/>
    <xf numFmtId="0" fontId="202" fillId="13" borderId="55" applyNumberFormat="0" applyFont="0" applyAlignment="0" applyProtection="0"/>
    <xf numFmtId="0" fontId="202" fillId="13" borderId="55" applyNumberFormat="0" applyFont="0" applyAlignment="0" applyProtection="0"/>
    <xf numFmtId="309" fontId="19" fillId="0" borderId="0" applyFont="0">
      <protection locked="0"/>
    </xf>
    <xf numFmtId="0" fontId="86" fillId="0" borderId="0"/>
    <xf numFmtId="166" fontId="19" fillId="0" borderId="0" applyFont="0" applyFill="0" applyBorder="0" applyAlignment="0" applyProtection="0"/>
    <xf numFmtId="165" fontId="19" fillId="0" borderId="0" applyFont="0" applyFill="0" applyBorder="0" applyAlignment="0" applyProtection="0"/>
    <xf numFmtId="207" fontId="133" fillId="0" borderId="34">
      <alignment horizontal="left"/>
    </xf>
    <xf numFmtId="0" fontId="194" fillId="14" borderId="56" applyNumberFormat="0" applyAlignment="0" applyProtection="0"/>
    <xf numFmtId="0" fontId="194" fillId="14" borderId="56" applyNumberFormat="0" applyAlignment="0" applyProtection="0"/>
    <xf numFmtId="0" fontId="194" fillId="14" borderId="56" applyNumberFormat="0" applyAlignment="0" applyProtection="0"/>
    <xf numFmtId="0" fontId="194" fillId="14" borderId="56" applyNumberFormat="0" applyAlignment="0" applyProtection="0"/>
    <xf numFmtId="0" fontId="194" fillId="14" borderId="56" applyNumberFormat="0" applyAlignment="0" applyProtection="0"/>
    <xf numFmtId="0" fontId="194" fillId="14" borderId="56" applyNumberFormat="0" applyAlignment="0" applyProtection="0"/>
    <xf numFmtId="0" fontId="194" fillId="14" borderId="56" applyNumberFormat="0" applyAlignment="0" applyProtection="0"/>
    <xf numFmtId="0" fontId="194" fillId="14" borderId="56" applyNumberFormat="0" applyAlignment="0" applyProtection="0"/>
    <xf numFmtId="0" fontId="244" fillId="66" borderId="74" applyNumberFormat="0" applyAlignment="0" applyProtection="0"/>
    <xf numFmtId="0" fontId="194" fillId="104" borderId="56" applyNumberFormat="0" applyAlignment="0" applyProtection="0"/>
    <xf numFmtId="0" fontId="244" fillId="66" borderId="74" applyNumberFormat="0" applyAlignment="0" applyProtection="0"/>
    <xf numFmtId="0" fontId="194" fillId="104" borderId="56" applyNumberFormat="0" applyAlignment="0" applyProtection="0"/>
    <xf numFmtId="0" fontId="194" fillId="19" borderId="56" applyNumberFormat="0" applyAlignment="0" applyProtection="0"/>
    <xf numFmtId="0" fontId="194" fillId="19" borderId="56" applyNumberFormat="0" applyAlignment="0" applyProtection="0"/>
    <xf numFmtId="0" fontId="194" fillId="14" borderId="56" applyNumberFormat="0" applyAlignment="0" applyProtection="0"/>
    <xf numFmtId="0" fontId="194" fillId="14" borderId="56" applyNumberFormat="0" applyAlignment="0" applyProtection="0"/>
    <xf numFmtId="0" fontId="194" fillId="14" borderId="56" applyNumberFormat="0" applyAlignment="0" applyProtection="0"/>
    <xf numFmtId="0" fontId="194" fillId="14" borderId="56" applyNumberFormat="0" applyAlignment="0" applyProtection="0"/>
    <xf numFmtId="0" fontId="194" fillId="14" borderId="56" applyNumberFormat="0" applyAlignment="0" applyProtection="0"/>
    <xf numFmtId="0" fontId="194" fillId="14" borderId="56" applyNumberFormat="0" applyAlignment="0" applyProtection="0"/>
    <xf numFmtId="0" fontId="77" fillId="0" borderId="58" applyNumberFormat="0" applyAlignment="0" applyProtection="0"/>
    <xf numFmtId="0" fontId="77" fillId="0" borderId="58" applyNumberFormat="0" applyAlignment="0" applyProtection="0"/>
    <xf numFmtId="0" fontId="77" fillId="0" borderId="58" applyNumberFormat="0" applyAlignment="0" applyProtection="0"/>
    <xf numFmtId="316" fontId="298" fillId="14" borderId="0" applyFill="0" applyBorder="0" applyAlignment="0" applyProtection="0">
      <protection locked="0"/>
    </xf>
    <xf numFmtId="274" fontId="19" fillId="0" borderId="0" applyFont="0" applyFill="0" applyBorder="0" applyAlignment="0" applyProtection="0"/>
    <xf numFmtId="0" fontId="109" fillId="0" borderId="0"/>
    <xf numFmtId="317" fontId="298" fillId="14" borderId="0" applyFill="0" applyBorder="0" applyAlignment="0" applyProtection="0">
      <alignment vertical="top"/>
    </xf>
    <xf numFmtId="318" fontId="298" fillId="0" borderId="0" applyFill="0" applyBorder="0" applyAlignment="0" applyProtection="0"/>
    <xf numFmtId="283" fontId="19" fillId="0" borderId="0" applyFont="0" applyFill="0" applyBorder="0" applyAlignment="0" applyProtection="0"/>
    <xf numFmtId="284" fontId="19" fillId="0" borderId="0" applyFont="0" applyFill="0" applyBorder="0" applyAlignment="0" applyProtection="0"/>
    <xf numFmtId="203" fontId="19" fillId="0" borderId="0" applyFont="0" applyFill="0" applyBorder="0" applyAlignment="0" applyProtection="0"/>
    <xf numFmtId="284" fontId="19" fillId="0" borderId="0" applyFont="0" applyFill="0" applyBorder="0" applyAlignment="0" applyProtection="0"/>
    <xf numFmtId="284" fontId="19" fillId="0" borderId="0" applyFont="0" applyFill="0" applyBorder="0" applyAlignment="0" applyProtection="0"/>
    <xf numFmtId="284" fontId="19" fillId="0" borderId="0" applyFont="0" applyFill="0" applyBorder="0" applyAlignment="0" applyProtection="0"/>
    <xf numFmtId="284" fontId="19" fillId="0" borderId="0" applyFont="0" applyFill="0" applyBorder="0" applyAlignment="0" applyProtection="0"/>
    <xf numFmtId="284" fontId="19" fillId="0" borderId="0" applyFont="0" applyFill="0" applyBorder="0" applyAlignment="0" applyProtection="0"/>
    <xf numFmtId="284" fontId="19" fillId="0" borderId="0" applyFont="0" applyFill="0" applyBorder="0" applyAlignment="0" applyProtection="0"/>
    <xf numFmtId="283" fontId="19" fillId="0" borderId="0" applyFont="0" applyFill="0" applyBorder="0" applyAlignment="0" applyProtection="0"/>
    <xf numFmtId="283" fontId="19" fillId="0" borderId="0" applyFont="0" applyFill="0" applyBorder="0" applyAlignment="0" applyProtection="0"/>
    <xf numFmtId="319" fontId="19" fillId="0" borderId="0" applyFont="0" applyFill="0" applyBorder="0" applyAlignment="0" applyProtection="0"/>
    <xf numFmtId="320" fontId="19" fillId="0" borderId="0" applyFont="0" applyFill="0" applyBorder="0" applyAlignment="0" applyProtection="0"/>
    <xf numFmtId="249" fontId="19" fillId="0" borderId="0" applyFont="0" applyFill="0" applyBorder="0" applyAlignment="0" applyProtection="0"/>
    <xf numFmtId="320" fontId="19" fillId="0" borderId="0" applyFont="0" applyFill="0" applyBorder="0" applyAlignment="0" applyProtection="0"/>
    <xf numFmtId="320" fontId="19" fillId="0" borderId="0" applyFont="0" applyFill="0" applyBorder="0" applyAlignment="0" applyProtection="0"/>
    <xf numFmtId="320" fontId="19" fillId="0" borderId="0" applyFont="0" applyFill="0" applyBorder="0" applyAlignment="0" applyProtection="0"/>
    <xf numFmtId="320" fontId="19" fillId="0" borderId="0" applyFont="0" applyFill="0" applyBorder="0" applyAlignment="0" applyProtection="0"/>
    <xf numFmtId="320" fontId="19" fillId="0" borderId="0" applyFont="0" applyFill="0" applyBorder="0" applyAlignment="0" applyProtection="0"/>
    <xf numFmtId="320" fontId="19" fillId="0" borderId="0" applyFont="0" applyFill="0" applyBorder="0" applyAlignment="0" applyProtection="0"/>
    <xf numFmtId="319" fontId="19" fillId="0" borderId="0" applyFont="0" applyFill="0" applyBorder="0" applyAlignment="0" applyProtection="0"/>
    <xf numFmtId="319"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85"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8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9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77" fillId="0" borderId="0" applyFill="0" applyBorder="0" applyAlignment="0" applyProtection="0"/>
    <xf numFmtId="9" fontId="19" fillId="0" borderId="0" applyFont="0" applyFill="0" applyBorder="0" applyAlignment="0" applyProtection="0"/>
    <xf numFmtId="9" fontId="85" fillId="0" borderId="0" applyFont="0" applyFill="0" applyBorder="0" applyAlignment="0" applyProtection="0"/>
    <xf numFmtId="321" fontId="19"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0" fontId="307" fillId="40" borderId="0" applyFill="0" applyBorder="0">
      <alignment horizontal="right"/>
      <protection locked="0"/>
    </xf>
    <xf numFmtId="10" fontId="322" fillId="40" borderId="0" applyFill="0" applyBorder="0">
      <alignment horizontal="right"/>
    </xf>
    <xf numFmtId="0" fontId="127" fillId="0" borderId="0"/>
    <xf numFmtId="0" fontId="200" fillId="3" borderId="34" applyFont="0"/>
    <xf numFmtId="285" fontId="19" fillId="0" borderId="0" applyFill="0" applyBorder="0" applyAlignment="0"/>
    <xf numFmtId="43" fontId="19" fillId="0" borderId="0" applyFill="0" applyBorder="0" applyAlignment="0"/>
    <xf numFmtId="204" fontId="120"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5" fontId="19" fillId="0" borderId="0" applyFill="0" applyBorder="0" applyAlignment="0"/>
    <xf numFmtId="285"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85" fontId="19" fillId="0" borderId="0" applyFill="0" applyBorder="0" applyAlignment="0"/>
    <xf numFmtId="43" fontId="19" fillId="0" borderId="0" applyFill="0" applyBorder="0" applyAlignment="0"/>
    <xf numFmtId="204" fontId="120"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43" fontId="19" fillId="0" borderId="0" applyFill="0" applyBorder="0" applyAlignment="0"/>
    <xf numFmtId="285" fontId="19" fillId="0" borderId="0" applyFill="0" applyBorder="0" applyAlignment="0"/>
    <xf numFmtId="285" fontId="19" fillId="0" borderId="0" applyFill="0" applyBorder="0" applyAlignment="0"/>
    <xf numFmtId="286" fontId="19" fillId="0" borderId="0" applyFill="0" applyBorder="0" applyAlignment="0"/>
    <xf numFmtId="287" fontId="19" fillId="0" borderId="0" applyFill="0" applyBorder="0" applyAlignment="0"/>
    <xf numFmtId="205"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7" fontId="19" fillId="0" borderId="0" applyFill="0" applyBorder="0" applyAlignment="0"/>
    <xf numFmtId="286" fontId="19" fillId="0" borderId="0" applyFill="0" applyBorder="0" applyAlignment="0"/>
    <xf numFmtId="286"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279" fontId="19" fillId="0" borderId="0" applyFill="0" applyBorder="0" applyAlignment="0"/>
    <xf numFmtId="9" fontId="19" fillId="0" borderId="0" applyFont="0" applyFill="0" applyBorder="0" applyAlignment="0" applyProtection="0"/>
    <xf numFmtId="4" fontId="127" fillId="0" borderId="0" applyFont="0" applyFill="0" applyBorder="0" applyAlignment="0" applyProtection="0"/>
    <xf numFmtId="0" fontId="118" fillId="0" borderId="15">
      <alignment horizontal="center"/>
    </xf>
    <xf numFmtId="3" fontId="127" fillId="0" borderId="0" applyFont="0" applyFill="0" applyBorder="0" applyAlignment="0" applyProtection="0"/>
    <xf numFmtId="0" fontId="127" fillId="50" borderId="0" applyNumberFormat="0" applyFont="0" applyBorder="0" applyAlignment="0" applyProtection="0"/>
    <xf numFmtId="313" fontId="19" fillId="0" borderId="0" applyFont="0">
      <protection locked="0"/>
    </xf>
    <xf numFmtId="313" fontId="19" fillId="0" borderId="0" applyFont="0">
      <protection locked="0"/>
    </xf>
    <xf numFmtId="0" fontId="127" fillId="0" borderId="0"/>
    <xf numFmtId="0" fontId="127" fillId="0" borderId="0"/>
    <xf numFmtId="3" fontId="323" fillId="0" borderId="0"/>
    <xf numFmtId="278" fontId="40" fillId="6" borderId="34" applyNumberFormat="0" applyAlignment="0" applyProtection="0"/>
    <xf numFmtId="0" fontId="324" fillId="0" borderId="0" applyNumberFormat="0" applyFill="0" applyBorder="0" applyAlignment="0" applyProtection="0"/>
    <xf numFmtId="254" fontId="203" fillId="0" borderId="0" applyNumberFormat="0" applyFill="0" applyBorder="0" applyAlignment="0" applyProtection="0">
      <alignment horizontal="left"/>
    </xf>
    <xf numFmtId="14" fontId="203" fillId="0" borderId="0" applyNumberFormat="0" applyFill="0" applyBorder="0" applyAlignment="0" applyProtection="0">
      <alignment horizontal="left"/>
    </xf>
    <xf numFmtId="254" fontId="203" fillId="0" borderId="0" applyNumberFormat="0" applyFill="0" applyBorder="0" applyAlignment="0" applyProtection="0">
      <alignment horizontal="left"/>
    </xf>
    <xf numFmtId="14" fontId="203" fillId="0" borderId="0" applyNumberFormat="0" applyFill="0" applyBorder="0" applyAlignment="0" applyProtection="0">
      <alignment horizontal="left"/>
    </xf>
    <xf numFmtId="14" fontId="203" fillId="0" borderId="0" applyNumberFormat="0" applyFill="0" applyBorder="0" applyAlignment="0" applyProtection="0">
      <alignment horizontal="left"/>
    </xf>
    <xf numFmtId="14" fontId="203" fillId="0" borderId="0" applyNumberFormat="0" applyFill="0" applyBorder="0" applyAlignment="0" applyProtection="0">
      <alignment horizontal="left"/>
    </xf>
    <xf numFmtId="38" fontId="325" fillId="0" borderId="0">
      <alignment horizontal="right"/>
      <protection hidden="1"/>
    </xf>
    <xf numFmtId="38" fontId="306" fillId="0" borderId="0">
      <alignment horizontal="center"/>
    </xf>
    <xf numFmtId="0" fontId="326" fillId="0" borderId="0">
      <alignment horizontal="right"/>
    </xf>
    <xf numFmtId="0" fontId="308" fillId="0" borderId="0">
      <alignment horizontal="right"/>
    </xf>
    <xf numFmtId="0" fontId="327" fillId="0" borderId="0">
      <alignment horizontal="right"/>
    </xf>
    <xf numFmtId="167" fontId="306" fillId="40" borderId="23" applyFill="0"/>
    <xf numFmtId="0" fontId="19" fillId="0" borderId="0"/>
    <xf numFmtId="0" fontId="203" fillId="111" borderId="0">
      <protection locked="0"/>
    </xf>
    <xf numFmtId="4" fontId="22" fillId="112" borderId="56" applyNumberFormat="0" applyProtection="0">
      <alignment vertical="center"/>
    </xf>
    <xf numFmtId="4" fontId="207" fillId="112" borderId="56" applyNumberFormat="0" applyProtection="0">
      <alignment vertical="center"/>
    </xf>
    <xf numFmtId="4" fontId="22" fillId="112" borderId="56" applyNumberFormat="0" applyProtection="0">
      <alignment horizontal="left" vertical="center" indent="1"/>
    </xf>
    <xf numFmtId="4" fontId="22" fillId="112" borderId="56" applyNumberFormat="0" applyProtection="0">
      <alignment horizontal="left" vertical="center" indent="1"/>
    </xf>
    <xf numFmtId="0" fontId="19" fillId="113" borderId="56" applyNumberFormat="0" applyProtection="0">
      <alignment horizontal="left" vertical="center" indent="1"/>
    </xf>
    <xf numFmtId="4" fontId="22" fillId="114" borderId="56" applyNumberFormat="0" applyProtection="0">
      <alignment horizontal="right" vertical="center"/>
    </xf>
    <xf numFmtId="4" fontId="22" fillId="115" borderId="56" applyNumberFormat="0" applyProtection="0">
      <alignment horizontal="right" vertical="center"/>
    </xf>
    <xf numFmtId="4" fontId="22" fillId="3" borderId="56" applyNumberFormat="0" applyProtection="0">
      <alignment horizontal="right" vertical="center"/>
    </xf>
    <xf numFmtId="4" fontId="22" fillId="116" borderId="56" applyNumberFormat="0" applyProtection="0">
      <alignment horizontal="right" vertical="center"/>
    </xf>
    <xf numFmtId="4" fontId="22" fillId="117" borderId="56" applyNumberFormat="0" applyProtection="0">
      <alignment horizontal="right" vertical="center"/>
    </xf>
    <xf numFmtId="4" fontId="22" fillId="118" borderId="56" applyNumberFormat="0" applyProtection="0">
      <alignment horizontal="right" vertical="center"/>
    </xf>
    <xf numFmtId="4" fontId="22" fillId="119" borderId="56" applyNumberFormat="0" applyProtection="0">
      <alignment horizontal="right" vertical="center"/>
    </xf>
    <xf numFmtId="4" fontId="22" fillId="120" borderId="56" applyNumberFormat="0" applyProtection="0">
      <alignment horizontal="right" vertical="center"/>
    </xf>
    <xf numFmtId="4" fontId="22" fillId="107" borderId="56" applyNumberFormat="0" applyProtection="0">
      <alignment horizontal="right" vertical="center"/>
    </xf>
    <xf numFmtId="4" fontId="18" fillId="121" borderId="56" applyNumberFormat="0" applyProtection="0">
      <alignment horizontal="left" vertical="center" indent="1"/>
    </xf>
    <xf numFmtId="4" fontId="22" fillId="58" borderId="102" applyNumberFormat="0" applyProtection="0">
      <alignment horizontal="left" vertical="center" indent="1"/>
    </xf>
    <xf numFmtId="0" fontId="19" fillId="113" borderId="56" applyNumberFormat="0" applyProtection="0">
      <alignment horizontal="left" vertical="center" indent="1"/>
    </xf>
    <xf numFmtId="0" fontId="19" fillId="57" borderId="62" applyNumberFormat="0" applyProtection="0">
      <alignment horizontal="left" vertical="center" indent="1"/>
    </xf>
    <xf numFmtId="0" fontId="19" fillId="57" borderId="62" applyNumberFormat="0" applyProtection="0">
      <alignment horizontal="left" vertical="top" indent="1"/>
    </xf>
    <xf numFmtId="0" fontId="19" fillId="122" borderId="62" applyNumberFormat="0" applyProtection="0">
      <alignment horizontal="left" vertical="center" indent="1"/>
    </xf>
    <xf numFmtId="0" fontId="19" fillId="122" borderId="62" applyNumberFormat="0" applyProtection="0">
      <alignment horizontal="left" vertical="top" indent="1"/>
    </xf>
    <xf numFmtId="0" fontId="19" fillId="8" borderId="62" applyNumberFormat="0" applyProtection="0">
      <alignment horizontal="left" vertical="center" indent="1"/>
    </xf>
    <xf numFmtId="0" fontId="19" fillId="8" borderId="62" applyNumberFormat="0" applyProtection="0">
      <alignment horizontal="left" vertical="top" indent="1"/>
    </xf>
    <xf numFmtId="0" fontId="19" fillId="49" borderId="62" applyNumberFormat="0" applyProtection="0">
      <alignment horizontal="left" vertical="center" indent="1"/>
    </xf>
    <xf numFmtId="0" fontId="19" fillId="49" borderId="62" applyNumberFormat="0" applyProtection="0">
      <alignment horizontal="left" vertical="top" indent="1"/>
    </xf>
    <xf numFmtId="4" fontId="22" fillId="45" borderId="56" applyNumberFormat="0" applyProtection="0">
      <alignment vertical="center"/>
    </xf>
    <xf numFmtId="4" fontId="207" fillId="45" borderId="56" applyNumberFormat="0" applyProtection="0">
      <alignment vertical="center"/>
    </xf>
    <xf numFmtId="4" fontId="22" fillId="45" borderId="56" applyNumberFormat="0" applyProtection="0">
      <alignment horizontal="left" vertical="center" indent="1"/>
    </xf>
    <xf numFmtId="4" fontId="22" fillId="45" borderId="56" applyNumberFormat="0" applyProtection="0">
      <alignment horizontal="left" vertical="center" indent="1"/>
    </xf>
    <xf numFmtId="4" fontId="22" fillId="58" borderId="56" applyNumberFormat="0" applyProtection="0">
      <alignment horizontal="right" vertical="center"/>
    </xf>
    <xf numFmtId="4" fontId="207" fillId="58" borderId="56" applyNumberFormat="0" applyProtection="0">
      <alignment horizontal="right" vertical="center"/>
    </xf>
    <xf numFmtId="0" fontId="19" fillId="113" borderId="56" applyNumberFormat="0" applyProtection="0">
      <alignment horizontal="left" vertical="center" indent="1"/>
    </xf>
    <xf numFmtId="0" fontId="19" fillId="113" borderId="56" applyNumberFormat="0" applyProtection="0">
      <alignment horizontal="left" vertical="center" indent="1"/>
    </xf>
    <xf numFmtId="4" fontId="154" fillId="58" borderId="56" applyNumberFormat="0" applyProtection="0">
      <alignment horizontal="right" vertical="center"/>
    </xf>
    <xf numFmtId="37" fontId="28" fillId="13" borderId="0" applyNumberFormat="0" applyFont="0" applyBorder="0" applyAlignment="0" applyProtection="0"/>
    <xf numFmtId="37" fontId="28" fillId="13" borderId="0" applyNumberFormat="0" applyFont="0" applyBorder="0" applyAlignment="0" applyProtection="0"/>
    <xf numFmtId="171" fontId="28" fillId="14" borderId="0" applyNumberFormat="0" applyFont="0" applyBorder="0" applyAlignment="0" applyProtection="0"/>
    <xf numFmtId="171" fontId="28" fillId="14" borderId="0" applyNumberFormat="0" applyFont="0" applyBorder="0" applyAlignment="0" applyProtection="0"/>
    <xf numFmtId="41" fontId="28" fillId="14" borderId="0" applyNumberFormat="0" applyFont="0" applyBorder="0" applyAlignment="0" applyProtection="0"/>
    <xf numFmtId="41" fontId="28" fillId="14" borderId="0" applyNumberFormat="0" applyFont="0" applyBorder="0" applyAlignment="0" applyProtection="0"/>
    <xf numFmtId="171" fontId="28" fillId="19" borderId="0" applyNumberFormat="0" applyFont="0" applyBorder="0" applyAlignment="0" applyProtection="0"/>
    <xf numFmtId="171" fontId="28" fillId="19" borderId="0" applyNumberFormat="0" applyFont="0" applyBorder="0" applyAlignment="0" applyProtection="0"/>
    <xf numFmtId="41" fontId="28" fillId="19" borderId="0" applyNumberFormat="0" applyFont="0" applyBorder="0" applyAlignment="0" applyProtection="0"/>
    <xf numFmtId="41" fontId="28" fillId="19" borderId="0" applyNumberFormat="0" applyFont="0" applyBorder="0" applyAlignment="0" applyProtection="0"/>
    <xf numFmtId="37" fontId="28" fillId="0" borderId="0" applyNumberFormat="0" applyFont="0" applyFill="0" applyBorder="0" applyAlignment="0" applyProtection="0"/>
    <xf numFmtId="37" fontId="28" fillId="0" borderId="0" applyNumberFormat="0" applyFont="0" applyFill="0" applyBorder="0" applyAlignment="0" applyProtection="0"/>
    <xf numFmtId="171" fontId="28" fillId="19" borderId="0" applyNumberFormat="0" applyFont="0" applyBorder="0" applyAlignment="0" applyProtection="0"/>
    <xf numFmtId="171" fontId="28" fillId="19" borderId="0" applyNumberFormat="0" applyFont="0" applyBorder="0" applyAlignment="0" applyProtection="0"/>
    <xf numFmtId="41" fontId="28" fillId="19" borderId="0" applyNumberFormat="0" applyFont="0" applyBorder="0" applyAlignment="0" applyProtection="0"/>
    <xf numFmtId="41" fontId="28" fillId="19" borderId="0" applyNumberFormat="0" applyFont="0" applyBorder="0" applyAlignment="0" applyProtection="0"/>
    <xf numFmtId="171" fontId="28" fillId="0" borderId="0" applyNumberFormat="0" applyFont="0" applyFill="0" applyBorder="0" applyAlignment="0" applyProtection="0"/>
    <xf numFmtId="171" fontId="28" fillId="0" borderId="0" applyNumberFormat="0" applyFont="0" applyFill="0" applyBorder="0" applyAlignment="0" applyProtection="0"/>
    <xf numFmtId="41" fontId="28" fillId="0" borderId="0" applyNumberFormat="0" applyFont="0" applyFill="0" applyBorder="0" applyAlignment="0" applyProtection="0"/>
    <xf numFmtId="41" fontId="28" fillId="0" borderId="0" applyNumberFormat="0" applyFont="0" applyFill="0" applyBorder="0" applyAlignment="0" applyProtection="0"/>
    <xf numFmtId="171" fontId="28" fillId="0" borderId="0" applyNumberFormat="0" applyFont="0" applyBorder="0" applyAlignment="0" applyProtection="0"/>
    <xf numFmtId="171" fontId="28" fillId="0" borderId="0" applyNumberFormat="0" applyFont="0" applyBorder="0" applyAlignment="0" applyProtection="0"/>
    <xf numFmtId="41" fontId="28" fillId="0" borderId="0" applyNumberFormat="0" applyFont="0" applyBorder="0" applyAlignment="0" applyProtection="0"/>
    <xf numFmtId="41" fontId="28" fillId="0" borderId="0" applyNumberFormat="0" applyFont="0" applyBorder="0" applyAlignment="0" applyProtection="0"/>
    <xf numFmtId="0" fontId="111" fillId="16" borderId="0" applyNumberFormat="0" applyBorder="0" applyAlignment="0" applyProtection="0"/>
    <xf numFmtId="306" fontId="19" fillId="0" borderId="0" applyFont="0">
      <alignment horizontal="left"/>
    </xf>
    <xf numFmtId="0" fontId="328" fillId="5" borderId="0"/>
    <xf numFmtId="0" fontId="72" fillId="7" borderId="0"/>
    <xf numFmtId="0" fontId="17" fillId="123" borderId="103"/>
    <xf numFmtId="0" fontId="17" fillId="123" borderId="103"/>
    <xf numFmtId="0" fontId="17" fillId="123" borderId="0"/>
    <xf numFmtId="0" fontId="17" fillId="123" borderId="0"/>
    <xf numFmtId="0" fontId="328" fillId="2" borderId="103">
      <protection locked="0"/>
    </xf>
    <xf numFmtId="0" fontId="72" fillId="123" borderId="104"/>
    <xf numFmtId="173" fontId="19" fillId="0" borderId="0" applyFont="0" applyFill="0" applyBorder="0" applyAlignment="0" applyProtection="0"/>
    <xf numFmtId="0" fontId="129" fillId="124" borderId="0">
      <alignment horizontal="right"/>
    </xf>
    <xf numFmtId="0" fontId="313" fillId="40" borderId="0" applyNumberFormat="0">
      <alignment horizontal="center"/>
    </xf>
    <xf numFmtId="168" fontId="19" fillId="0" borderId="0"/>
    <xf numFmtId="0" fontId="19" fillId="0" borderId="0"/>
    <xf numFmtId="207" fontId="19" fillId="0" borderId="0">
      <alignment horizontal="center"/>
    </xf>
    <xf numFmtId="246" fontId="127" fillId="0" borderId="0">
      <alignment horizontal="center"/>
    </xf>
    <xf numFmtId="207" fontId="19" fillId="0" borderId="0">
      <alignment horizontal="center"/>
    </xf>
    <xf numFmtId="207" fontId="19" fillId="0" borderId="0">
      <alignment horizontal="center"/>
    </xf>
    <xf numFmtId="207" fontId="19" fillId="0" borderId="0">
      <alignment horizontal="center"/>
    </xf>
    <xf numFmtId="0" fontId="19" fillId="0" borderId="0"/>
    <xf numFmtId="304" fontId="12" fillId="0" borderId="0" applyNumberFormat="0" applyFill="0" applyBorder="0" applyProtection="0">
      <alignment vertical="center"/>
    </xf>
    <xf numFmtId="304" fontId="12" fillId="0" borderId="0" applyNumberFormat="0" applyFill="0" applyBorder="0" applyProtection="0">
      <alignment vertical="center" wrapText="1"/>
    </xf>
    <xf numFmtId="304" fontId="10" fillId="0" borderId="0" applyNumberFormat="0" applyFill="0" applyBorder="0" applyProtection="0">
      <alignment vertical="center" wrapText="1"/>
    </xf>
    <xf numFmtId="304" fontId="10" fillId="0" borderId="0" applyNumberFormat="0" applyFill="0" applyBorder="0" applyProtection="0">
      <alignment vertical="center" wrapText="1"/>
    </xf>
    <xf numFmtId="0" fontId="329" fillId="0" borderId="11"/>
    <xf numFmtId="0" fontId="28" fillId="0" borderId="0"/>
    <xf numFmtId="0" fontId="28" fillId="0" borderId="0"/>
    <xf numFmtId="0" fontId="28" fillId="0" borderId="0"/>
    <xf numFmtId="0" fontId="28" fillId="0" borderId="0"/>
    <xf numFmtId="0" fontId="28" fillId="0" borderId="0"/>
    <xf numFmtId="0" fontId="28" fillId="0" borderId="0"/>
    <xf numFmtId="0" fontId="329" fillId="0" borderId="11"/>
    <xf numFmtId="0" fontId="329" fillId="0" borderId="11"/>
    <xf numFmtId="0" fontId="329" fillId="0" borderId="11"/>
    <xf numFmtId="0" fontId="28" fillId="0" borderId="0"/>
    <xf numFmtId="0" fontId="28" fillId="0" borderId="0"/>
    <xf numFmtId="0" fontId="28" fillId="0" borderId="0"/>
    <xf numFmtId="0" fontId="28" fillId="0" borderId="0"/>
    <xf numFmtId="0" fontId="28" fillId="0" borderId="0"/>
    <xf numFmtId="0" fontId="28" fillId="0" borderId="0"/>
    <xf numFmtId="0" fontId="329" fillId="0" borderId="11"/>
    <xf numFmtId="0" fontId="329" fillId="0" borderId="11"/>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8" fillId="0" borderId="34"/>
    <xf numFmtId="0" fontId="28" fillId="0" borderId="34">
      <alignment horizontal="center" textRotation="90"/>
    </xf>
    <xf numFmtId="0" fontId="86" fillId="0" borderId="0"/>
    <xf numFmtId="0" fontId="86" fillId="0" borderId="0"/>
    <xf numFmtId="0" fontId="86" fillId="0" borderId="0"/>
    <xf numFmtId="0" fontId="86" fillId="0" borderId="0"/>
    <xf numFmtId="0" fontId="86" fillId="0" borderId="0"/>
    <xf numFmtId="306" fontId="201" fillId="0" borderId="0">
      <alignment horizontal="right" vertical="top"/>
      <protection locked="0"/>
    </xf>
    <xf numFmtId="0" fontId="310" fillId="0" borderId="0" applyNumberFormat="0" applyFill="0" applyBorder="0" applyAlignment="0" applyProtection="0"/>
    <xf numFmtId="0" fontId="330" fillId="0" borderId="0" applyNumberFormat="0" applyFill="0" applyBorder="0" applyAlignment="0" applyProtection="0"/>
    <xf numFmtId="0" fontId="331" fillId="125" borderId="0"/>
    <xf numFmtId="0" fontId="332" fillId="0" borderId="0" applyNumberFormat="0" applyProtection="0">
      <alignment wrapText="1"/>
    </xf>
    <xf numFmtId="0" fontId="77" fillId="0" borderId="0">
      <alignment horizontal="right"/>
    </xf>
    <xf numFmtId="306" fontId="19" fillId="0" borderId="0" applyFont="0">
      <protection locked="0"/>
    </xf>
    <xf numFmtId="306" fontId="316" fillId="0" borderId="0" applyFill="0" applyProtection="0"/>
    <xf numFmtId="0" fontId="201" fillId="126" borderId="0" applyNumberFormat="0" applyAlignment="0"/>
    <xf numFmtId="0" fontId="22" fillId="0" borderId="31" applyBorder="0">
      <alignment horizontal="center"/>
    </xf>
    <xf numFmtId="0" fontId="50" fillId="0" borderId="21">
      <alignment horizontal="center" vertical="top"/>
    </xf>
    <xf numFmtId="0" fontId="86" fillId="0" borderId="16"/>
    <xf numFmtId="0" fontId="86" fillId="0" borderId="16"/>
    <xf numFmtId="0" fontId="222" fillId="0" borderId="0" applyFill="0" applyBorder="0" applyAlignment="0" applyProtection="0"/>
    <xf numFmtId="0" fontId="222" fillId="0" borderId="0" applyFill="0" applyBorder="0" applyAlignment="0" applyProtection="0"/>
    <xf numFmtId="0" fontId="222" fillId="0" borderId="0" applyFill="0" applyBorder="0" applyAlignment="0" applyProtection="0"/>
    <xf numFmtId="0" fontId="222" fillId="0" borderId="0" applyFill="0" applyBorder="0" applyAlignment="0" applyProtection="0"/>
    <xf numFmtId="0" fontId="222" fillId="0" borderId="0" applyFill="0" applyBorder="0" applyAlignment="0" applyProtection="0"/>
    <xf numFmtId="0" fontId="164" fillId="0" borderId="0"/>
    <xf numFmtId="0" fontId="164" fillId="0" borderId="0"/>
    <xf numFmtId="0" fontId="164" fillId="0" borderId="0"/>
    <xf numFmtId="0" fontId="164" fillId="0" borderId="0"/>
    <xf numFmtId="0" fontId="164" fillId="0" borderId="0"/>
    <xf numFmtId="322" fontId="19" fillId="0" borderId="0" applyFill="0" applyBorder="0" applyAlignment="0"/>
    <xf numFmtId="323" fontId="19" fillId="0" borderId="0" applyFill="0" applyBorder="0" applyAlignment="0"/>
    <xf numFmtId="264" fontId="19" fillId="0" borderId="0" applyFill="0" applyBorder="0" applyAlignment="0"/>
    <xf numFmtId="323" fontId="19" fillId="0" borderId="0" applyFill="0" applyBorder="0" applyAlignment="0"/>
    <xf numFmtId="323" fontId="19" fillId="0" borderId="0" applyFill="0" applyBorder="0" applyAlignment="0"/>
    <xf numFmtId="323" fontId="19" fillId="0" borderId="0" applyFill="0" applyBorder="0" applyAlignment="0"/>
    <xf numFmtId="323" fontId="19" fillId="0" borderId="0" applyFill="0" applyBorder="0" applyAlignment="0"/>
    <xf numFmtId="323" fontId="19" fillId="0" borderId="0" applyFill="0" applyBorder="0" applyAlignment="0"/>
    <xf numFmtId="323" fontId="19" fillId="0" borderId="0" applyFill="0" applyBorder="0" applyAlignment="0"/>
    <xf numFmtId="322" fontId="19" fillId="0" borderId="0" applyFill="0" applyBorder="0" applyAlignment="0"/>
    <xf numFmtId="322" fontId="19" fillId="0" borderId="0" applyFill="0" applyBorder="0" applyAlignment="0"/>
    <xf numFmtId="324" fontId="19" fillId="0" borderId="0" applyFill="0" applyBorder="0" applyAlignment="0"/>
    <xf numFmtId="325" fontId="19" fillId="0" borderId="0" applyFill="0" applyBorder="0" applyAlignment="0"/>
    <xf numFmtId="241" fontId="19" fillId="0" borderId="0" applyFill="0" applyBorder="0" applyAlignment="0"/>
    <xf numFmtId="325" fontId="19" fillId="0" borderId="0" applyFill="0" applyBorder="0" applyAlignment="0"/>
    <xf numFmtId="325" fontId="19" fillId="0" borderId="0" applyFill="0" applyBorder="0" applyAlignment="0"/>
    <xf numFmtId="325" fontId="19" fillId="0" borderId="0" applyFill="0" applyBorder="0" applyAlignment="0"/>
    <xf numFmtId="325" fontId="19" fillId="0" borderId="0" applyFill="0" applyBorder="0" applyAlignment="0"/>
    <xf numFmtId="325" fontId="19" fillId="0" borderId="0" applyFill="0" applyBorder="0" applyAlignment="0"/>
    <xf numFmtId="325" fontId="19" fillId="0" borderId="0" applyFill="0" applyBorder="0" applyAlignment="0"/>
    <xf numFmtId="324" fontId="19" fillId="0" borderId="0" applyFill="0" applyBorder="0" applyAlignment="0"/>
    <xf numFmtId="324" fontId="19" fillId="0" borderId="0" applyFill="0" applyBorder="0" applyAlignment="0"/>
    <xf numFmtId="40" fontId="135" fillId="0" borderId="0"/>
    <xf numFmtId="0" fontId="333" fillId="38" borderId="0"/>
    <xf numFmtId="0" fontId="226" fillId="38" borderId="0"/>
    <xf numFmtId="0" fontId="333" fillId="38" borderId="0"/>
    <xf numFmtId="0" fontId="333" fillId="38" borderId="0"/>
    <xf numFmtId="0" fontId="333" fillId="38" borderId="0"/>
    <xf numFmtId="0" fontId="213" fillId="0" borderId="0" applyNumberFormat="0" applyFill="0" applyBorder="0" applyAlignment="0" applyProtection="0"/>
    <xf numFmtId="0" fontId="213"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168" fillId="0" borderId="36" applyNumberFormat="0" applyFill="0" applyProtection="0">
      <alignment horizontal="center"/>
    </xf>
    <xf numFmtId="0" fontId="143" fillId="0" borderId="105" applyNumberFormat="0" applyFill="0" applyAlignment="0" applyProtection="0"/>
    <xf numFmtId="0" fontId="143" fillId="0" borderId="105" applyNumberFormat="0" applyFill="0" applyAlignment="0" applyProtection="0"/>
    <xf numFmtId="0" fontId="143" fillId="0" borderId="105" applyNumberFormat="0" applyFill="0" applyAlignment="0" applyProtection="0"/>
    <xf numFmtId="0" fontId="143" fillId="0" borderId="105" applyNumberFormat="0" applyFill="0" applyAlignment="0" applyProtection="0"/>
    <xf numFmtId="0" fontId="143" fillId="0" borderId="105" applyNumberFormat="0" applyFill="0" applyAlignment="0" applyProtection="0"/>
    <xf numFmtId="0" fontId="143" fillId="0" borderId="105" applyNumberFormat="0" applyFill="0" applyAlignment="0" applyProtection="0"/>
    <xf numFmtId="0" fontId="143" fillId="0" borderId="105" applyNumberFormat="0" applyFill="0" applyAlignment="0" applyProtection="0"/>
    <xf numFmtId="0" fontId="143" fillId="0" borderId="105" applyNumberFormat="0" applyFill="0" applyAlignment="0" applyProtection="0"/>
    <xf numFmtId="0" fontId="250" fillId="0" borderId="77" applyNumberFormat="0" applyFill="0" applyAlignment="0" applyProtection="0"/>
    <xf numFmtId="0" fontId="143" fillId="0" borderId="82" applyNumberFormat="0" applyFill="0" applyAlignment="0" applyProtection="0"/>
    <xf numFmtId="0" fontId="250" fillId="0" borderId="77" applyNumberFormat="0" applyFill="0" applyAlignment="0" applyProtection="0"/>
    <xf numFmtId="0" fontId="143" fillId="0" borderId="82" applyNumberFormat="0" applyFill="0" applyAlignment="0" applyProtection="0"/>
    <xf numFmtId="0" fontId="143" fillId="0" borderId="105" applyNumberFormat="0" applyFill="0" applyAlignment="0" applyProtection="0"/>
    <xf numFmtId="0" fontId="143" fillId="0" borderId="105" applyNumberFormat="0" applyFill="0" applyAlignment="0" applyProtection="0"/>
    <xf numFmtId="0" fontId="143" fillId="0" borderId="105" applyNumberFormat="0" applyFill="0" applyAlignment="0" applyProtection="0"/>
    <xf numFmtId="0" fontId="143" fillId="0" borderId="105" applyNumberFormat="0" applyFill="0" applyAlignment="0" applyProtection="0"/>
    <xf numFmtId="0" fontId="143" fillId="0" borderId="105" applyNumberFormat="0" applyFill="0" applyAlignment="0" applyProtection="0"/>
    <xf numFmtId="0" fontId="143" fillId="0" borderId="105" applyNumberFormat="0" applyFill="0" applyAlignment="0" applyProtection="0"/>
    <xf numFmtId="306" fontId="334" fillId="0" borderId="0"/>
    <xf numFmtId="0" fontId="103" fillId="0" borderId="69"/>
    <xf numFmtId="0" fontId="103" fillId="0" borderId="69"/>
    <xf numFmtId="0" fontId="171" fillId="0" borderId="16"/>
    <xf numFmtId="0" fontId="103" fillId="0" borderId="16"/>
    <xf numFmtId="0" fontId="103" fillId="0" borderId="16"/>
    <xf numFmtId="0" fontId="103" fillId="0" borderId="16"/>
    <xf numFmtId="0" fontId="103" fillId="0" borderId="16"/>
    <xf numFmtId="41" fontId="19" fillId="0" borderId="0" applyFont="0" applyFill="0" applyBorder="0" applyAlignment="0" applyProtection="0"/>
    <xf numFmtId="43" fontId="19" fillId="0" borderId="0" applyFont="0" applyFill="0" applyBorder="0" applyAlignment="0" applyProtection="0"/>
    <xf numFmtId="0" fontId="272" fillId="0" borderId="0" applyNumberFormat="0" applyFill="0" applyBorder="0" applyAlignment="0" applyProtection="0"/>
    <xf numFmtId="0" fontId="260" fillId="0" borderId="78" applyNumberFormat="0" applyFill="0" applyAlignment="0" applyProtection="0"/>
    <xf numFmtId="0" fontId="262" fillId="0" borderId="79" applyNumberFormat="0" applyFill="0" applyAlignment="0" applyProtection="0"/>
    <xf numFmtId="0" fontId="264" fillId="0" borderId="80" applyNumberFormat="0" applyFill="0" applyAlignment="0" applyProtection="0"/>
    <xf numFmtId="0" fontId="264" fillId="0" borderId="0" applyNumberFormat="0" applyFill="0" applyBorder="0" applyAlignment="0" applyProtection="0"/>
    <xf numFmtId="326" fontId="316" fillId="0" borderId="0" applyFill="0">
      <alignment horizontal="center"/>
    </xf>
    <xf numFmtId="327" fontId="19" fillId="0" borderId="28" applyFont="0" applyFill="0" applyBorder="0" applyProtection="0">
      <alignment horizontal="center"/>
      <protection locked="0"/>
    </xf>
    <xf numFmtId="327" fontId="19" fillId="0" borderId="28" applyFont="0" applyFill="0" applyBorder="0" applyProtection="0">
      <alignment horizontal="center"/>
      <protection locked="0"/>
    </xf>
    <xf numFmtId="328" fontId="9" fillId="0" borderId="30" applyFont="0" applyFill="0" applyBorder="0" applyProtection="0">
      <alignment horizontal="center"/>
    </xf>
    <xf numFmtId="328" fontId="9" fillId="0" borderId="30" applyFont="0" applyFill="0" applyBorder="0" applyProtection="0">
      <alignment horizontal="center"/>
    </xf>
    <xf numFmtId="38" fontId="19" fillId="0" borderId="34" applyFont="0" applyFill="0" applyBorder="0" applyAlignment="0" applyProtection="0">
      <protection locked="0"/>
    </xf>
    <xf numFmtId="38" fontId="19" fillId="0" borderId="34" applyFont="0" applyFill="0" applyBorder="0" applyAlignment="0" applyProtection="0">
      <protection locked="0"/>
    </xf>
    <xf numFmtId="15" fontId="19" fillId="0" borderId="34" applyFont="0" applyFill="0" applyBorder="0" applyProtection="0">
      <alignment horizontal="center"/>
      <protection locked="0"/>
    </xf>
    <xf numFmtId="15" fontId="19" fillId="0" borderId="34" applyFont="0" applyFill="0" applyBorder="0" applyProtection="0">
      <alignment horizontal="center"/>
      <protection locked="0"/>
    </xf>
    <xf numFmtId="10" fontId="19" fillId="0" borderId="34" applyFont="0" applyFill="0" applyBorder="0" applyProtection="0">
      <alignment horizontal="center"/>
      <protection locked="0"/>
    </xf>
    <xf numFmtId="10" fontId="19" fillId="0" borderId="34" applyFont="0" applyFill="0" applyBorder="0" applyProtection="0">
      <alignment horizontal="center"/>
      <protection locked="0"/>
    </xf>
    <xf numFmtId="232" fontId="19" fillId="0" borderId="34" applyFont="0" applyFill="0" applyBorder="0" applyProtection="0">
      <alignment horizontal="center"/>
    </xf>
    <xf numFmtId="232" fontId="19" fillId="0" borderId="34" applyFont="0" applyFill="0" applyBorder="0" applyProtection="0">
      <alignment horizontal="center"/>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41" fontId="19" fillId="0" borderId="0">
      <alignment horizontal="left"/>
    </xf>
    <xf numFmtId="290" fontId="28" fillId="45" borderId="51">
      <alignment horizontal="right"/>
    </xf>
    <xf numFmtId="219" fontId="73" fillId="0" borderId="16">
      <alignment horizontal="center" vertical="center"/>
    </xf>
    <xf numFmtId="219" fontId="73" fillId="0" borderId="16">
      <alignment horizontal="center" vertical="center"/>
    </xf>
    <xf numFmtId="219" fontId="73" fillId="0" borderId="34">
      <alignment horizontal="center" vertical="center"/>
    </xf>
    <xf numFmtId="329" fontId="19" fillId="0" borderId="0" applyFont="0" applyFill="0" applyBorder="0" applyAlignment="0" applyProtection="0"/>
    <xf numFmtId="330" fontId="19" fillId="0" borderId="0" applyFont="0" applyFill="0" applyBorder="0" applyAlignment="0" applyProtection="0"/>
    <xf numFmtId="0" fontId="268" fillId="0" borderId="81" applyNumberFormat="0" applyFill="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48" fillId="0" borderId="0" applyNumberFormat="0" applyFill="0" applyBorder="0" applyAlignment="0" applyProtection="0"/>
    <xf numFmtId="0" fontId="248" fillId="0" borderId="0" applyNumberFormat="0" applyFill="0" applyBorder="0" applyAlignment="0" applyProtection="0"/>
    <xf numFmtId="0" fontId="222" fillId="0" borderId="0" applyNumberFormat="0" applyFont="0" applyFill="0" applyBorder="0" applyProtection="0">
      <alignment horizontal="center" vertical="center" wrapText="1"/>
    </xf>
    <xf numFmtId="0" fontId="222" fillId="0" borderId="0" applyNumberFormat="0" applyFont="0" applyFill="0" applyBorder="0" applyProtection="0">
      <alignment horizontal="center" vertical="center" wrapText="1"/>
    </xf>
    <xf numFmtId="0" fontId="222" fillId="0" borderId="0" applyNumberFormat="0" applyFont="0" applyFill="0" applyBorder="0" applyProtection="0">
      <alignment horizontal="center" vertical="center" wrapText="1"/>
    </xf>
    <xf numFmtId="0" fontId="222" fillId="0" borderId="0" applyNumberFormat="0" applyFont="0" applyFill="0" applyBorder="0" applyProtection="0">
      <alignment horizontal="center" vertical="center" wrapText="1"/>
    </xf>
    <xf numFmtId="0" fontId="222" fillId="0" borderId="0" applyNumberFormat="0" applyFont="0" applyFill="0" applyBorder="0" applyProtection="0">
      <alignment horizontal="center" vertical="center" wrapText="1"/>
    </xf>
    <xf numFmtId="1" fontId="164" fillId="0" borderId="95">
      <alignment vertical="center"/>
    </xf>
    <xf numFmtId="1" fontId="164" fillId="0" borderId="95">
      <alignment vertical="center"/>
    </xf>
    <xf numFmtId="1" fontId="164" fillId="0" borderId="95">
      <alignment vertical="center"/>
    </xf>
    <xf numFmtId="1" fontId="164" fillId="0" borderId="95">
      <alignment vertical="center"/>
    </xf>
    <xf numFmtId="1" fontId="164" fillId="0" borderId="95">
      <alignment vertical="center"/>
    </xf>
    <xf numFmtId="0" fontId="125" fillId="37" borderId="39" applyNumberFormat="0" applyAlignment="0" applyProtection="0"/>
    <xf numFmtId="40" fontId="233" fillId="0" borderId="0" applyFont="0" applyFill="0" applyBorder="0" applyAlignment="0" applyProtection="0"/>
    <xf numFmtId="38" fontId="233" fillId="0" borderId="0" applyFont="0" applyFill="0" applyBorder="0" applyAlignment="0" applyProtection="0"/>
    <xf numFmtId="0" fontId="233" fillId="0" borderId="0" applyFont="0" applyFill="0" applyBorder="0" applyAlignment="0" applyProtection="0"/>
    <xf numFmtId="0" fontId="233" fillId="0" borderId="0" applyFont="0" applyFill="0" applyBorder="0" applyAlignment="0" applyProtection="0"/>
    <xf numFmtId="10" fontId="19" fillId="0" borderId="0" applyFont="0" applyFill="0" applyBorder="0" applyAlignment="0" applyProtection="0"/>
    <xf numFmtId="0" fontId="335" fillId="0" borderId="0"/>
    <xf numFmtId="331" fontId="19" fillId="0" borderId="0" applyFont="0" applyFill="0" applyBorder="0" applyAlignment="0" applyProtection="0"/>
    <xf numFmtId="332" fontId="94" fillId="0" borderId="0" applyFont="0" applyFill="0" applyBorder="0" applyAlignment="0" applyProtection="0"/>
    <xf numFmtId="333" fontId="94" fillId="0" borderId="0" applyFont="0" applyFill="0" applyBorder="0" applyAlignment="0" applyProtection="0"/>
    <xf numFmtId="0" fontId="336" fillId="0" borderId="0"/>
    <xf numFmtId="0" fontId="77" fillId="0" borderId="0"/>
    <xf numFmtId="165" fontId="77" fillId="0" borderId="0" applyFont="0" applyFill="0" applyBorder="0" applyAlignment="0" applyProtection="0"/>
    <xf numFmtId="166" fontId="77" fillId="0" borderId="0" applyFont="0" applyFill="0" applyBorder="0" applyAlignment="0" applyProtection="0"/>
    <xf numFmtId="4" fontId="127" fillId="0" borderId="0" applyFont="0" applyFill="0" applyBorder="0" applyAlignment="0" applyProtection="0"/>
    <xf numFmtId="41" fontId="337" fillId="0" borderId="0" applyFont="0" applyFill="0" applyBorder="0" applyAlignment="0" applyProtection="0"/>
    <xf numFmtId="0" fontId="170" fillId="0" borderId="0"/>
    <xf numFmtId="334" fontId="77" fillId="0" borderId="0" applyFont="0" applyFill="0" applyBorder="0" applyAlignment="0" applyProtection="0"/>
    <xf numFmtId="335" fontId="77" fillId="0" borderId="0" applyFont="0" applyFill="0" applyBorder="0" applyAlignment="0" applyProtection="0"/>
    <xf numFmtId="172" fontId="337" fillId="0" borderId="0" applyFont="0" applyFill="0" applyBorder="0" applyAlignment="0" applyProtection="0"/>
    <xf numFmtId="169" fontId="127" fillId="0" borderId="0" applyFont="0" applyFill="0" applyBorder="0" applyAlignment="0" applyProtection="0"/>
    <xf numFmtId="0" fontId="2" fillId="0" borderId="0"/>
    <xf numFmtId="0" fontId="1" fillId="0" borderId="0"/>
    <xf numFmtId="0" fontId="1" fillId="0" borderId="0"/>
  </cellStyleXfs>
  <cellXfs count="589">
    <xf numFmtId="0" fontId="0" fillId="0" borderId="0" xfId="0"/>
    <xf numFmtId="0" fontId="10" fillId="0" borderId="0" xfId="0" applyNumberFormat="1" applyFont="1" applyAlignment="1"/>
    <xf numFmtId="2" fontId="0" fillId="0" borderId="0" xfId="0" applyNumberFormat="1"/>
    <xf numFmtId="0" fontId="28" fillId="0" borderId="0" xfId="0" applyNumberFormat="1" applyFont="1" applyAlignment="1"/>
    <xf numFmtId="0" fontId="11" fillId="0" borderId="0" xfId="0" applyFont="1" applyAlignment="1">
      <alignment horizontal="center"/>
    </xf>
    <xf numFmtId="0" fontId="11" fillId="0" borderId="0" xfId="0" applyFont="1" applyAlignment="1"/>
    <xf numFmtId="0" fontId="11" fillId="0" borderId="1" xfId="0" applyFont="1" applyBorder="1" applyAlignment="1"/>
    <xf numFmtId="0" fontId="19" fillId="0" borderId="0" xfId="0" applyFont="1" applyAlignment="1"/>
    <xf numFmtId="0" fontId="11" fillId="0" borderId="2" xfId="0" applyFont="1" applyBorder="1" applyAlignment="1"/>
    <xf numFmtId="0" fontId="10" fillId="0" borderId="0" xfId="0" applyFont="1" applyAlignment="1"/>
    <xf numFmtId="0" fontId="12" fillId="0" borderId="0" xfId="0" applyFont="1" applyAlignment="1">
      <alignment horizontal="centerContinuous"/>
    </xf>
    <xf numFmtId="0" fontId="11" fillId="0" borderId="0" xfId="0" applyFont="1" applyAlignment="1">
      <alignment horizontal="centerContinuous"/>
    </xf>
    <xf numFmtId="0" fontId="19" fillId="0" borderId="1" xfId="0" applyFont="1" applyBorder="1" applyAlignment="1">
      <alignment horizontal="centerContinuous"/>
    </xf>
    <xf numFmtId="0" fontId="11" fillId="0" borderId="1" xfId="0" applyFont="1" applyBorder="1" applyAlignment="1">
      <alignment horizontal="centerContinuous"/>
    </xf>
    <xf numFmtId="0" fontId="11" fillId="0" borderId="3" xfId="0" applyFont="1" applyBorder="1" applyAlignment="1">
      <alignment horizontal="center"/>
    </xf>
    <xf numFmtId="0" fontId="19" fillId="0" borderId="1" xfId="0" applyFont="1" applyBorder="1" applyAlignment="1"/>
    <xf numFmtId="0" fontId="11" fillId="0" borderId="3" xfId="0" applyFont="1" applyBorder="1" applyAlignment="1"/>
    <xf numFmtId="0" fontId="11" fillId="0" borderId="2" xfId="0" applyFont="1" applyBorder="1" applyAlignment="1">
      <alignment horizontal="center"/>
    </xf>
    <xf numFmtId="0" fontId="12" fillId="0" borderId="3" xfId="0" applyFont="1" applyBorder="1" applyAlignment="1"/>
    <xf numFmtId="0" fontId="11" fillId="0" borderId="0" xfId="0" applyFont="1" applyAlignment="1">
      <alignment horizontal="right"/>
    </xf>
    <xf numFmtId="0" fontId="19" fillId="0" borderId="4" xfId="0" applyFont="1" applyBorder="1" applyAlignment="1"/>
    <xf numFmtId="0" fontId="11" fillId="0" borderId="4" xfId="0" applyFont="1" applyBorder="1" applyAlignment="1"/>
    <xf numFmtId="0" fontId="12" fillId="0" borderId="2" xfId="0" applyFont="1" applyBorder="1" applyAlignment="1"/>
    <xf numFmtId="0" fontId="11" fillId="0" borderId="5" xfId="0" applyFont="1" applyBorder="1" applyAlignment="1"/>
    <xf numFmtId="0" fontId="0" fillId="0" borderId="2" xfId="0" applyBorder="1"/>
    <xf numFmtId="0" fontId="29" fillId="0" borderId="2" xfId="0" applyFont="1" applyBorder="1" applyAlignment="1"/>
    <xf numFmtId="0" fontId="11" fillId="0" borderId="1" xfId="0" applyFont="1" applyBorder="1" applyAlignment="1">
      <alignment horizontal="center"/>
    </xf>
    <xf numFmtId="0" fontId="15" fillId="0" borderId="0" xfId="0" applyFont="1" applyAlignment="1"/>
    <xf numFmtId="0" fontId="12" fillId="0" borderId="0" xfId="0" applyFont="1" applyAlignment="1"/>
    <xf numFmtId="0" fontId="12" fillId="0" borderId="1" xfId="0" applyFont="1" applyBorder="1" applyAlignment="1"/>
    <xf numFmtId="0" fontId="19" fillId="0" borderId="0" xfId="0" applyFont="1" applyAlignment="1">
      <alignment horizontal="centerContinuous"/>
    </xf>
    <xf numFmtId="0" fontId="0" fillId="0" borderId="1" xfId="0" applyBorder="1"/>
    <xf numFmtId="0" fontId="19" fillId="0" borderId="0" xfId="0" applyFont="1" applyAlignment="1">
      <alignment horizontal="center"/>
    </xf>
    <xf numFmtId="0" fontId="26" fillId="0" borderId="0" xfId="0" applyFont="1" applyAlignment="1"/>
    <xf numFmtId="0" fontId="14" fillId="0" borderId="0" xfId="0" applyFont="1" applyAlignment="1"/>
    <xf numFmtId="0" fontId="30" fillId="0" borderId="0" xfId="0" applyFont="1" applyAlignment="1"/>
    <xf numFmtId="0" fontId="31" fillId="0" borderId="0" xfId="0" applyFont="1" applyAlignment="1">
      <alignment horizontal="centerContinuous"/>
    </xf>
    <xf numFmtId="0" fontId="12" fillId="0" borderId="0" xfId="0" applyFont="1" applyAlignment="1">
      <alignment horizontal="center"/>
    </xf>
    <xf numFmtId="0" fontId="32" fillId="0" borderId="0" xfId="0" applyFont="1" applyAlignment="1">
      <alignment horizontal="right"/>
    </xf>
    <xf numFmtId="0" fontId="32" fillId="0" borderId="0" xfId="0" applyFont="1" applyAlignment="1">
      <alignment horizontal="centerContinuous"/>
    </xf>
    <xf numFmtId="0" fontId="33" fillId="0" borderId="0" xfId="0" applyFont="1" applyAlignment="1">
      <alignment horizontal="centerContinuous"/>
    </xf>
    <xf numFmtId="0" fontId="29" fillId="0" borderId="0" xfId="0" applyFont="1" applyAlignment="1">
      <alignment horizontal="centerContinuous"/>
    </xf>
    <xf numFmtId="0" fontId="29" fillId="0" borderId="1" xfId="0" applyFont="1" applyBorder="1" applyAlignment="1"/>
    <xf numFmtId="0" fontId="29" fillId="0" borderId="0" xfId="0" applyFont="1" applyAlignment="1"/>
    <xf numFmtId="0" fontId="34" fillId="0" borderId="0" xfId="0" applyFont="1" applyAlignment="1"/>
    <xf numFmtId="0" fontId="34" fillId="0" borderId="0" xfId="0" applyFont="1" applyAlignment="1">
      <alignment horizontal="center"/>
    </xf>
    <xf numFmtId="0" fontId="28" fillId="0" borderId="0" xfId="0" applyFont="1" applyAlignment="1"/>
    <xf numFmtId="0" fontId="16" fillId="0" borderId="0" xfId="0" applyFont="1" applyAlignment="1"/>
    <xf numFmtId="0" fontId="16" fillId="0" borderId="1" xfId="0" applyFont="1" applyBorder="1" applyAlignment="1"/>
    <xf numFmtId="0" fontId="35" fillId="0" borderId="6" xfId="0" applyFont="1" applyBorder="1" applyAlignment="1"/>
    <xf numFmtId="0" fontId="17" fillId="0" borderId="6" xfId="0" applyFont="1" applyBorder="1" applyAlignment="1"/>
    <xf numFmtId="0" fontId="35" fillId="0" borderId="0" xfId="0" applyFont="1" applyAlignment="1"/>
    <xf numFmtId="0" fontId="0" fillId="0" borderId="6" xfId="0" applyBorder="1"/>
    <xf numFmtId="0" fontId="16" fillId="0" borderId="4" xfId="0" applyFont="1" applyBorder="1" applyAlignment="1"/>
    <xf numFmtId="0" fontId="36" fillId="0" borderId="0" xfId="0" applyFont="1" applyAlignment="1"/>
    <xf numFmtId="0" fontId="36" fillId="0" borderId="0" xfId="0" applyFont="1" applyAlignment="1">
      <alignment horizontal="center"/>
    </xf>
    <xf numFmtId="0" fontId="29" fillId="0" borderId="6" xfId="0" applyFont="1" applyBorder="1" applyAlignment="1"/>
    <xf numFmtId="0" fontId="32" fillId="0" borderId="0" xfId="0" applyFont="1" applyAlignment="1"/>
    <xf numFmtId="0" fontId="32" fillId="0" borderId="6" xfId="0" applyFont="1" applyBorder="1" applyAlignment="1"/>
    <xf numFmtId="0" fontId="21" fillId="0" borderId="0" xfId="0" applyFont="1" applyAlignment="1"/>
    <xf numFmtId="0" fontId="37" fillId="0" borderId="0" xfId="0" applyFont="1" applyAlignment="1"/>
    <xf numFmtId="0" fontId="11" fillId="0" borderId="6" xfId="0" applyFont="1" applyBorder="1" applyAlignment="1"/>
    <xf numFmtId="0" fontId="38" fillId="0" borderId="0" xfId="0" applyFont="1" applyAlignment="1"/>
    <xf numFmtId="0" fontId="39" fillId="0" borderId="0" xfId="0" applyFont="1" applyAlignment="1">
      <alignment horizontal="center"/>
    </xf>
    <xf numFmtId="0" fontId="40" fillId="0" borderId="0" xfId="0" applyFont="1" applyAlignment="1">
      <alignment horizontal="center"/>
    </xf>
    <xf numFmtId="0" fontId="38" fillId="0" borderId="0" xfId="0" applyFont="1" applyAlignment="1">
      <alignment horizontal="centerContinuous"/>
    </xf>
    <xf numFmtId="0" fontId="38" fillId="0" borderId="0" xfId="0" applyFont="1" applyAlignment="1">
      <alignment horizontal="left"/>
    </xf>
    <xf numFmtId="0" fontId="15" fillId="0" borderId="0" xfId="0" applyFont="1" applyAlignment="1">
      <alignment horizontal="centerContinuous"/>
    </xf>
    <xf numFmtId="0" fontId="24" fillId="0" borderId="0" xfId="0" applyFont="1" applyAlignment="1"/>
    <xf numFmtId="0" fontId="25" fillId="0" borderId="0" xfId="0" applyFont="1" applyAlignment="1">
      <alignment horizontal="centerContinuous"/>
    </xf>
    <xf numFmtId="0" fontId="14" fillId="0" borderId="0" xfId="0" applyFont="1" applyAlignment="1">
      <alignment horizontal="centerContinuous"/>
    </xf>
    <xf numFmtId="0" fontId="25" fillId="0" borderId="0" xfId="0" applyFont="1" applyAlignment="1">
      <alignment horizontal="center"/>
    </xf>
    <xf numFmtId="0" fontId="31" fillId="0" borderId="0" xfId="0" applyFont="1" applyAlignment="1"/>
    <xf numFmtId="0" fontId="41" fillId="0" borderId="1" xfId="0" applyFont="1" applyBorder="1" applyAlignment="1"/>
    <xf numFmtId="0" fontId="41" fillId="0" borderId="0" xfId="0" applyFont="1" applyAlignment="1"/>
    <xf numFmtId="0" fontId="42" fillId="0" borderId="0" xfId="0" applyFont="1" applyAlignment="1"/>
    <xf numFmtId="0" fontId="35" fillId="0" borderId="0" xfId="0" applyFont="1" applyAlignment="1">
      <alignment horizontal="center"/>
    </xf>
    <xf numFmtId="0" fontId="43" fillId="0" borderId="0" xfId="0" applyFont="1" applyAlignment="1"/>
    <xf numFmtId="0" fontId="44" fillId="0" borderId="0" xfId="0" applyFont="1" applyAlignment="1"/>
    <xf numFmtId="0" fontId="45" fillId="0" borderId="0" xfId="0" applyFont="1" applyAlignment="1">
      <alignment horizontal="center"/>
    </xf>
    <xf numFmtId="0" fontId="61" fillId="0" borderId="6" xfId="0" applyFont="1" applyBorder="1" applyAlignment="1"/>
    <xf numFmtId="0" fontId="28" fillId="0" borderId="1" xfId="0" applyFont="1" applyBorder="1" applyAlignment="1"/>
    <xf numFmtId="0" fontId="46" fillId="0" borderId="0" xfId="0" applyFont="1" applyAlignment="1">
      <alignment horizontal="center"/>
    </xf>
    <xf numFmtId="0" fontId="47" fillId="0" borderId="0" xfId="0" applyFont="1" applyAlignment="1"/>
    <xf numFmtId="0" fontId="48" fillId="0" borderId="0" xfId="0" applyFont="1" applyAlignment="1">
      <alignment horizontal="center"/>
    </xf>
    <xf numFmtId="0" fontId="29" fillId="0" borderId="4" xfId="0" applyFont="1" applyBorder="1" applyAlignment="1"/>
    <xf numFmtId="0" fontId="49" fillId="0" borderId="0" xfId="0" applyFont="1" applyAlignment="1"/>
    <xf numFmtId="0" fontId="49" fillId="0" borderId="0" xfId="0" applyFont="1" applyAlignment="1">
      <alignment horizontal="center"/>
    </xf>
    <xf numFmtId="0" fontId="50" fillId="0" borderId="0" xfId="0" applyFont="1" applyAlignment="1"/>
    <xf numFmtId="0" fontId="50" fillId="0" borderId="0" xfId="0" applyFont="1" applyAlignment="1">
      <alignment horizontal="center"/>
    </xf>
    <xf numFmtId="0" fontId="51" fillId="0" borderId="0" xfId="0" applyFont="1" applyAlignment="1"/>
    <xf numFmtId="0" fontId="51" fillId="0" borderId="0" xfId="0" applyFont="1" applyAlignment="1">
      <alignment horizontal="center"/>
    </xf>
    <xf numFmtId="0" fontId="17" fillId="0" borderId="0" xfId="0" applyFont="1" applyAlignment="1"/>
    <xf numFmtId="0" fontId="40" fillId="0" borderId="0" xfId="0" applyFont="1" applyAlignment="1"/>
    <xf numFmtId="0" fontId="40" fillId="0" borderId="0" xfId="0" applyFont="1" applyAlignment="1">
      <alignment horizontal="centerContinuous"/>
    </xf>
    <xf numFmtId="0" fontId="40" fillId="0" borderId="0" xfId="0" applyFont="1" applyAlignment="1">
      <alignment horizontal="left"/>
    </xf>
    <xf numFmtId="0" fontId="52" fillId="0" borderId="0" xfId="0" applyFont="1" applyAlignment="1">
      <alignment horizontal="centerContinuous"/>
    </xf>
    <xf numFmtId="0" fontId="62" fillId="0" borderId="0" xfId="0" applyFont="1" applyAlignment="1">
      <alignment horizontal="centerContinuous"/>
    </xf>
    <xf numFmtId="0" fontId="53" fillId="0" borderId="0" xfId="0" applyFont="1" applyAlignment="1">
      <alignment horizontal="centerContinuous"/>
    </xf>
    <xf numFmtId="0" fontId="54" fillId="0" borderId="1" xfId="0" applyFont="1" applyBorder="1" applyAlignment="1">
      <alignment horizontal="centerContinuous"/>
    </xf>
    <xf numFmtId="0" fontId="19" fillId="0" borderId="1" xfId="0" applyFont="1" applyBorder="1" applyAlignment="1">
      <alignment horizontal="right"/>
    </xf>
    <xf numFmtId="0" fontId="54" fillId="0" borderId="0" xfId="0" applyFont="1" applyAlignment="1">
      <alignment horizontal="centerContinuous"/>
    </xf>
    <xf numFmtId="0" fontId="63" fillId="0" borderId="0" xfId="0" applyFont="1" applyAlignment="1">
      <alignment horizontal="centerContinuous"/>
    </xf>
    <xf numFmtId="0" fontId="54" fillId="0" borderId="1" xfId="0" applyFont="1" applyBorder="1" applyAlignment="1">
      <alignment horizontal="right"/>
    </xf>
    <xf numFmtId="0" fontId="29" fillId="0" borderId="0" xfId="0" applyFont="1" applyAlignment="1">
      <alignment horizontal="right"/>
    </xf>
    <xf numFmtId="0" fontId="55" fillId="0" borderId="0" xfId="0" applyFont="1" applyAlignment="1"/>
    <xf numFmtId="0" fontId="32" fillId="0" borderId="4" xfId="0" applyFont="1" applyBorder="1" applyAlignment="1"/>
    <xf numFmtId="0" fontId="17" fillId="0" borderId="4" xfId="0" applyFont="1" applyBorder="1" applyAlignment="1"/>
    <xf numFmtId="0" fontId="64" fillId="0" borderId="0" xfId="0" applyFont="1" applyAlignment="1">
      <alignment horizontal="centerContinuous"/>
    </xf>
    <xf numFmtId="0" fontId="29" fillId="0" borderId="7" xfId="0" applyFont="1" applyBorder="1" applyAlignment="1"/>
    <xf numFmtId="0" fontId="16" fillId="0" borderId="7" xfId="0" applyFont="1" applyBorder="1" applyAlignment="1"/>
    <xf numFmtId="0" fontId="11" fillId="0" borderId="7" xfId="0" applyFont="1" applyBorder="1" applyAlignment="1"/>
    <xf numFmtId="0" fontId="65" fillId="0" borderId="0" xfId="0" applyFont="1" applyAlignment="1">
      <alignment horizontal="centerContinuous"/>
    </xf>
    <xf numFmtId="0" fontId="56" fillId="0" borderId="0" xfId="0" applyFont="1" applyAlignment="1">
      <alignment horizontal="centerContinuous"/>
    </xf>
    <xf numFmtId="0" fontId="29" fillId="0" borderId="1" xfId="0" applyFont="1" applyBorder="1" applyAlignment="1">
      <alignment horizontal="centerContinuous"/>
    </xf>
    <xf numFmtId="0" fontId="29" fillId="0" borderId="1" xfId="0" applyFont="1" applyBorder="1" applyAlignment="1">
      <alignment horizontal="right"/>
    </xf>
    <xf numFmtId="0" fontId="54" fillId="0" borderId="0" xfId="0" applyFont="1" applyAlignment="1">
      <alignment horizontal="right"/>
    </xf>
    <xf numFmtId="0" fontId="19" fillId="0" borderId="0" xfId="0" applyFont="1" applyAlignment="1">
      <alignment horizontal="right"/>
    </xf>
    <xf numFmtId="0" fontId="54" fillId="0" borderId="0" xfId="0" applyFont="1" applyAlignment="1"/>
    <xf numFmtId="0" fontId="22" fillId="0" borderId="0" xfId="0" applyFont="1" applyAlignment="1"/>
    <xf numFmtId="0" fontId="15" fillId="0" borderId="4" xfId="0" applyFont="1" applyBorder="1" applyAlignment="1"/>
    <xf numFmtId="0" fontId="33" fillId="0" borderId="0" xfId="0" applyFont="1" applyAlignment="1"/>
    <xf numFmtId="0" fontId="66" fillId="0" borderId="0" xfId="0" applyFont="1" applyAlignment="1">
      <alignment horizontal="centerContinuous"/>
    </xf>
    <xf numFmtId="0" fontId="11" fillId="0" borderId="4" xfId="0" applyFont="1" applyBorder="1" applyAlignment="1">
      <alignment horizontal="center"/>
    </xf>
    <xf numFmtId="0" fontId="57" fillId="0" borderId="0" xfId="0" applyFont="1" applyAlignment="1">
      <alignment horizontal="centerContinuous"/>
    </xf>
    <xf numFmtId="0" fontId="32" fillId="0" borderId="1" xfId="0" applyFont="1" applyBorder="1" applyAlignment="1">
      <alignment horizontal="centerContinuous"/>
    </xf>
    <xf numFmtId="0" fontId="12" fillId="0" borderId="1" xfId="0" applyFont="1" applyBorder="1" applyAlignment="1">
      <alignment horizontal="centerContinuous"/>
    </xf>
    <xf numFmtId="0" fontId="32" fillId="0" borderId="1" xfId="0" applyFont="1" applyBorder="1" applyAlignment="1"/>
    <xf numFmtId="0" fontId="0" fillId="0" borderId="4" xfId="0" applyBorder="1"/>
    <xf numFmtId="0" fontId="67" fillId="0" borderId="0" xfId="0" applyFont="1" applyAlignment="1">
      <alignment horizontal="centerContinuous"/>
    </xf>
    <xf numFmtId="0" fontId="60" fillId="0" borderId="0" xfId="0" applyFont="1" applyAlignment="1">
      <alignment horizontal="centerContinuous"/>
    </xf>
    <xf numFmtId="0" fontId="60" fillId="0" borderId="0" xfId="0" applyFont="1" applyAlignment="1">
      <alignment horizontal="right"/>
    </xf>
    <xf numFmtId="0" fontId="23" fillId="0" borderId="0" xfId="0" applyFont="1" applyAlignment="1"/>
    <xf numFmtId="0" fontId="58" fillId="0" borderId="0" xfId="0" applyFont="1" applyAlignment="1"/>
    <xf numFmtId="0" fontId="29" fillId="0" borderId="4" xfId="0" applyFont="1" applyBorder="1" applyAlignment="1">
      <alignment horizontal="right"/>
    </xf>
    <xf numFmtId="0" fontId="17" fillId="0" borderId="1" xfId="0" applyFont="1" applyBorder="1" applyAlignment="1"/>
    <xf numFmtId="0" fontId="29" fillId="2" borderId="0" xfId="0" applyFont="1" applyFill="1" applyAlignment="1"/>
    <xf numFmtId="0" fontId="59" fillId="0" borderId="0" xfId="0" applyFont="1" applyAlignment="1">
      <alignment horizontal="centerContinuous"/>
    </xf>
    <xf numFmtId="0" fontId="13" fillId="0" borderId="3" xfId="0" applyFont="1" applyBorder="1" applyAlignment="1"/>
    <xf numFmtId="0" fontId="12" fillId="0" borderId="3" xfId="0" applyFont="1" applyBorder="1" applyAlignment="1">
      <alignment horizontal="right"/>
    </xf>
    <xf numFmtId="0" fontId="13" fillId="0" borderId="3" xfId="0" applyFont="1" applyBorder="1" applyAlignment="1">
      <alignment horizontal="left"/>
    </xf>
    <xf numFmtId="0" fontId="53" fillId="0" borderId="0" xfId="0" applyFont="1" applyAlignment="1"/>
    <xf numFmtId="0" fontId="11" fillId="3" borderId="2" xfId="0" applyFont="1" applyFill="1" applyBorder="1" applyAlignment="1"/>
    <xf numFmtId="2" fontId="70" fillId="0" borderId="0" xfId="0" applyNumberFormat="1" applyFont="1" applyAlignment="1">
      <alignment horizontal="center"/>
    </xf>
    <xf numFmtId="0" fontId="0" fillId="0" borderId="0" xfId="0" applyBorder="1"/>
    <xf numFmtId="0" fontId="10" fillId="0" borderId="9" xfId="0" applyNumberFormat="1" applyFont="1" applyBorder="1" applyAlignment="1">
      <alignment horizontal="center"/>
    </xf>
    <xf numFmtId="0" fontId="10" fillId="0" borderId="8" xfId="0" applyNumberFormat="1" applyFont="1" applyBorder="1" applyAlignment="1"/>
    <xf numFmtId="0" fontId="10" fillId="0" borderId="4" xfId="0" applyNumberFormat="1" applyFont="1" applyBorder="1" applyAlignment="1"/>
    <xf numFmtId="3" fontId="35" fillId="0" borderId="8" xfId="0" applyNumberFormat="1" applyFont="1" applyBorder="1" applyAlignment="1"/>
    <xf numFmtId="1" fontId="10" fillId="0" borderId="9" xfId="0" applyNumberFormat="1" applyFont="1" applyBorder="1" applyAlignment="1">
      <alignment horizontal="center"/>
    </xf>
    <xf numFmtId="3" fontId="29" fillId="0" borderId="8" xfId="0" applyNumberFormat="1" applyFont="1" applyBorder="1" applyAlignment="1"/>
    <xf numFmtId="3" fontId="32" fillId="0" borderId="8" xfId="0" applyNumberFormat="1" applyFont="1" applyBorder="1" applyAlignment="1"/>
    <xf numFmtId="2" fontId="10" fillId="0" borderId="9" xfId="0" applyNumberFormat="1" applyFont="1" applyBorder="1" applyAlignment="1">
      <alignment horizontal="center"/>
    </xf>
    <xf numFmtId="0" fontId="10" fillId="0" borderId="16" xfId="0" applyNumberFormat="1" applyFont="1" applyBorder="1" applyAlignment="1">
      <alignment horizontal="center"/>
    </xf>
    <xf numFmtId="1" fontId="10" fillId="0" borderId="16" xfId="0" applyNumberFormat="1" applyFont="1" applyBorder="1" applyAlignment="1">
      <alignment horizontal="center"/>
    </xf>
    <xf numFmtId="0" fontId="10" fillId="0" borderId="16" xfId="0" applyNumberFormat="1" applyFont="1" applyBorder="1" applyAlignment="1"/>
    <xf numFmtId="2" fontId="69" fillId="0" borderId="0" xfId="0" applyNumberFormat="1" applyFont="1" applyAlignment="1">
      <alignment horizontal="center"/>
    </xf>
    <xf numFmtId="2" fontId="69" fillId="0" borderId="0" xfId="0" applyNumberFormat="1" applyFont="1" applyAlignment="1">
      <alignment horizontal="centerContinuous"/>
    </xf>
    <xf numFmtId="0" fontId="70" fillId="0" borderId="0" xfId="0" applyNumberFormat="1" applyFont="1" applyAlignment="1">
      <alignment horizontal="centerContinuous"/>
    </xf>
    <xf numFmtId="0" fontId="71" fillId="0" borderId="0" xfId="0" applyNumberFormat="1" applyFont="1" applyAlignment="1"/>
    <xf numFmtId="0" fontId="10" fillId="0" borderId="0" xfId="0" applyNumberFormat="1" applyFont="1" applyAlignment="1">
      <alignment horizontal="left"/>
    </xf>
    <xf numFmtId="0" fontId="69" fillId="0" borderId="0" xfId="0" applyNumberFormat="1" applyFont="1" applyAlignment="1"/>
    <xf numFmtId="2" fontId="70" fillId="0" borderId="0" xfId="0" applyNumberFormat="1" applyFont="1" applyAlignment="1">
      <alignment horizontal="right"/>
    </xf>
    <xf numFmtId="14" fontId="10" fillId="0" borderId="9" xfId="0" quotePrefix="1" applyNumberFormat="1" applyFont="1" applyBorder="1" applyAlignment="1">
      <alignment horizontal="center"/>
    </xf>
    <xf numFmtId="9" fontId="10" fillId="0" borderId="16" xfId="0" applyNumberFormat="1" applyFont="1" applyBorder="1" applyAlignment="1">
      <alignment horizontal="center"/>
    </xf>
    <xf numFmtId="0" fontId="28" fillId="0" borderId="0" xfId="0" quotePrefix="1" applyNumberFormat="1" applyFont="1" applyAlignment="1"/>
    <xf numFmtId="2" fontId="10" fillId="0" borderId="0" xfId="0" applyNumberFormat="1" applyFont="1"/>
    <xf numFmtId="2" fontId="12" fillId="0" borderId="0" xfId="0" applyNumberFormat="1" applyFont="1"/>
    <xf numFmtId="0" fontId="10" fillId="0" borderId="0" xfId="0" applyFont="1"/>
    <xf numFmtId="14" fontId="0" fillId="0" borderId="0" xfId="0" applyNumberFormat="1"/>
    <xf numFmtId="0" fontId="80" fillId="0" borderId="34" xfId="2" applyFont="1" applyFill="1" applyBorder="1"/>
    <xf numFmtId="0" fontId="80" fillId="0" borderId="34" xfId="2" applyFont="1" applyFill="1" applyBorder="1" applyAlignment="1">
      <alignment wrapText="1"/>
    </xf>
    <xf numFmtId="0" fontId="81" fillId="0" borderId="34" xfId="2" applyFont="1" applyBorder="1" applyAlignment="1">
      <alignment horizontal="center"/>
    </xf>
    <xf numFmtId="0" fontId="81" fillId="0" borderId="34" xfId="2" applyFont="1" applyBorder="1" applyAlignment="1">
      <alignment horizontal="center" wrapText="1"/>
    </xf>
    <xf numFmtId="0" fontId="81" fillId="0" borderId="0" xfId="2" applyFont="1" applyBorder="1" applyAlignment="1">
      <alignment horizontal="center" wrapText="1"/>
    </xf>
    <xf numFmtId="0" fontId="81" fillId="0" borderId="0" xfId="2" applyFont="1"/>
    <xf numFmtId="0" fontId="81" fillId="0" borderId="31" xfId="2" applyFont="1" applyFill="1" applyBorder="1" applyAlignment="1">
      <alignment horizontal="center"/>
    </xf>
    <xf numFmtId="0" fontId="79" fillId="0" borderId="0" xfId="2"/>
    <xf numFmtId="0" fontId="79" fillId="0" borderId="34" xfId="2" applyBorder="1"/>
    <xf numFmtId="0" fontId="79" fillId="0" borderId="34" xfId="2" applyBorder="1" applyAlignment="1">
      <alignment horizontal="center"/>
    </xf>
    <xf numFmtId="2" fontId="79" fillId="0" borderId="34" xfId="2" applyNumberFormat="1" applyBorder="1" applyAlignment="1">
      <alignment horizontal="center"/>
    </xf>
    <xf numFmtId="2" fontId="79" fillId="0" borderId="34" xfId="2" applyNumberFormat="1" applyBorder="1" applyAlignment="1">
      <alignment horizontal="right"/>
    </xf>
    <xf numFmtId="2" fontId="79" fillId="0" borderId="0" xfId="2" applyNumberFormat="1" applyBorder="1" applyAlignment="1">
      <alignment horizontal="right"/>
    </xf>
    <xf numFmtId="2" fontId="79" fillId="0" borderId="0" xfId="2" applyNumberFormat="1"/>
    <xf numFmtId="0" fontId="79" fillId="0" borderId="34" xfId="2" applyFill="1" applyBorder="1"/>
    <xf numFmtId="0" fontId="79" fillId="0" borderId="0" xfId="2" applyAlignment="1">
      <alignment horizontal="center"/>
    </xf>
    <xf numFmtId="0" fontId="81" fillId="0" borderId="34" xfId="2" applyFont="1" applyFill="1" applyBorder="1"/>
    <xf numFmtId="2" fontId="82" fillId="0" borderId="34" xfId="0" applyNumberFormat="1" applyFont="1" applyBorder="1"/>
    <xf numFmtId="0" fontId="12" fillId="0" borderId="0" xfId="0" applyFont="1" applyAlignment="1">
      <alignment horizontal="center"/>
    </xf>
    <xf numFmtId="0" fontId="12" fillId="0" borderId="0" xfId="0" applyFont="1"/>
    <xf numFmtId="0" fontId="87" fillId="2" borderId="0" xfId="5" applyFont="1" applyFill="1"/>
    <xf numFmtId="166" fontId="84" fillId="2" borderId="0" xfId="7" applyFont="1" applyFill="1" applyAlignment="1">
      <alignment horizontal="right" vertical="top"/>
    </xf>
    <xf numFmtId="178" fontId="84" fillId="10" borderId="0" xfId="4" applyNumberFormat="1" applyFont="1" applyFill="1" applyAlignment="1">
      <alignment vertical="top"/>
    </xf>
    <xf numFmtId="166" fontId="87" fillId="2" borderId="0" xfId="7" applyFont="1" applyFill="1" applyAlignment="1">
      <alignment horizontal="right"/>
    </xf>
    <xf numFmtId="0" fontId="87" fillId="2" borderId="0" xfId="5" applyFont="1" applyFill="1" applyAlignment="1">
      <alignment horizontal="left"/>
    </xf>
    <xf numFmtId="166" fontId="91" fillId="2" borderId="0" xfId="7" applyFont="1" applyFill="1" applyAlignment="1">
      <alignment horizontal="right"/>
    </xf>
    <xf numFmtId="0" fontId="88" fillId="2" borderId="0" xfId="5" applyFont="1" applyFill="1"/>
    <xf numFmtId="1" fontId="87" fillId="2" borderId="0" xfId="5" applyNumberFormat="1" applyFont="1" applyFill="1"/>
    <xf numFmtId="166" fontId="88" fillId="2" borderId="0" xfId="7" applyFont="1" applyFill="1" applyAlignment="1">
      <alignment horizontal="right"/>
    </xf>
    <xf numFmtId="173" fontId="84" fillId="2" borderId="0" xfId="6" applyNumberFormat="1" applyFont="1" applyFill="1" applyAlignment="1">
      <alignment vertical="top"/>
    </xf>
    <xf numFmtId="178" fontId="84" fillId="2" borderId="0" xfId="6" applyNumberFormat="1" applyFont="1" applyFill="1"/>
    <xf numFmtId="173" fontId="87" fillId="2" borderId="0" xfId="6" applyNumberFormat="1" applyFont="1" applyFill="1"/>
    <xf numFmtId="173" fontId="91" fillId="2" borderId="0" xfId="6" applyNumberFormat="1" applyFont="1" applyFill="1"/>
    <xf numFmtId="173" fontId="88" fillId="2" borderId="0" xfId="5" applyNumberFormat="1" applyFont="1" applyFill="1"/>
    <xf numFmtId="0" fontId="234" fillId="0" borderId="0" xfId="2122" applyFont="1" applyAlignment="1"/>
    <xf numFmtId="0" fontId="235" fillId="0" borderId="0" xfId="2122" applyFont="1" applyAlignment="1"/>
    <xf numFmtId="0" fontId="234" fillId="0" borderId="0" xfId="2122" applyFont="1" applyAlignment="1">
      <alignment wrapText="1"/>
    </xf>
    <xf numFmtId="0" fontId="234" fillId="0" borderId="34" xfId="2122" applyFont="1" applyBorder="1" applyAlignment="1">
      <alignment horizontal="center" vertical="center" wrapText="1"/>
    </xf>
    <xf numFmtId="0" fontId="234" fillId="0" borderId="0" xfId="2122" applyFont="1" applyBorder="1" applyAlignment="1">
      <alignment horizontal="center" vertical="center" wrapText="1"/>
    </xf>
    <xf numFmtId="0" fontId="234" fillId="0" borderId="34" xfId="2122" applyFont="1" applyBorder="1" applyAlignment="1"/>
    <xf numFmtId="0" fontId="234" fillId="0" borderId="0" xfId="2122" applyFont="1" applyBorder="1" applyAlignment="1"/>
    <xf numFmtId="0" fontId="235" fillId="0" borderId="34" xfId="2122" applyFont="1" applyBorder="1" applyAlignment="1"/>
    <xf numFmtId="0" fontId="235" fillId="0" borderId="34" xfId="2122" applyFont="1" applyBorder="1" applyAlignment="1">
      <alignment horizontal="center"/>
    </xf>
    <xf numFmtId="0" fontId="234" fillId="0" borderId="34" xfId="2122" applyFont="1" applyBorder="1" applyAlignment="1">
      <alignment wrapText="1"/>
    </xf>
    <xf numFmtId="0" fontId="235" fillId="0" borderId="34" xfId="2122" applyFont="1" applyBorder="1" applyAlignment="1">
      <alignment horizontal="center" vertical="center" wrapText="1"/>
    </xf>
    <xf numFmtId="0" fontId="235" fillId="92" borderId="34" xfId="2122" applyFont="1" applyFill="1" applyBorder="1" applyAlignment="1">
      <alignment wrapText="1"/>
    </xf>
    <xf numFmtId="179" fontId="235" fillId="92" borderId="34" xfId="13" applyNumberFormat="1" applyFont="1" applyFill="1" applyBorder="1" applyAlignment="1"/>
    <xf numFmtId="179" fontId="235" fillId="0" borderId="34" xfId="13" applyNumberFormat="1" applyFont="1" applyBorder="1" applyAlignment="1"/>
    <xf numFmtId="179" fontId="234" fillId="0" borderId="34" xfId="13" applyNumberFormat="1" applyFont="1" applyBorder="1" applyAlignment="1"/>
    <xf numFmtId="0" fontId="234" fillId="93" borderId="34" xfId="2122" applyFont="1" applyFill="1" applyBorder="1" applyAlignment="1">
      <alignment wrapText="1"/>
    </xf>
    <xf numFmtId="0" fontId="234" fillId="94" borderId="34" xfId="2122" applyFont="1" applyFill="1" applyBorder="1" applyAlignment="1">
      <alignment wrapText="1"/>
    </xf>
    <xf numFmtId="179" fontId="234" fillId="0" borderId="0" xfId="13" applyNumberFormat="1" applyFont="1" applyAlignment="1"/>
    <xf numFmtId="0" fontId="275" fillId="10" borderId="83" xfId="2" applyFont="1" applyFill="1" applyBorder="1"/>
    <xf numFmtId="0" fontId="83" fillId="10" borderId="84" xfId="2" applyFont="1" applyFill="1" applyBorder="1"/>
    <xf numFmtId="0" fontId="83" fillId="10" borderId="85" xfId="2" applyFont="1" applyFill="1" applyBorder="1"/>
    <xf numFmtId="0" fontId="83" fillId="10" borderId="10" xfId="2" applyFont="1" applyFill="1" applyBorder="1"/>
    <xf numFmtId="0" fontId="83" fillId="10" borderId="0" xfId="2" applyFont="1" applyFill="1" applyBorder="1"/>
    <xf numFmtId="0" fontId="83" fillId="10" borderId="24" xfId="2" applyFont="1" applyFill="1" applyBorder="1"/>
    <xf numFmtId="0" fontId="84" fillId="10" borderId="0" xfId="2" applyFont="1" applyFill="1" applyBorder="1"/>
    <xf numFmtId="173" fontId="83" fillId="10" borderId="0" xfId="5014" applyNumberFormat="1" applyFont="1" applyFill="1" applyBorder="1" applyAlignment="1">
      <alignment horizontal="right"/>
    </xf>
    <xf numFmtId="0" fontId="84" fillId="10" borderId="24" xfId="2" applyFont="1" applyFill="1" applyBorder="1"/>
    <xf numFmtId="0" fontId="84" fillId="10" borderId="10" xfId="2" applyFont="1" applyFill="1" applyBorder="1"/>
    <xf numFmtId="173" fontId="84" fillId="10" borderId="0" xfId="5014" applyNumberFormat="1" applyFont="1" applyFill="1" applyBorder="1" applyAlignment="1">
      <alignment horizontal="right"/>
    </xf>
    <xf numFmtId="0" fontId="84" fillId="10" borderId="0" xfId="2" applyFont="1" applyFill="1" applyBorder="1" applyAlignment="1">
      <alignment horizontal="center"/>
    </xf>
    <xf numFmtId="173" fontId="84" fillId="0" borderId="24" xfId="5014" applyNumberFormat="1" applyFont="1" applyFill="1" applyBorder="1" applyAlignment="1">
      <alignment horizontal="right"/>
    </xf>
    <xf numFmtId="0" fontId="83" fillId="10" borderId="86" xfId="2" applyFont="1" applyFill="1" applyBorder="1"/>
    <xf numFmtId="0" fontId="83" fillId="10" borderId="15" xfId="2" applyFont="1" applyFill="1" applyBorder="1"/>
    <xf numFmtId="173" fontId="83" fillId="10" borderId="15" xfId="5014" applyNumberFormat="1" applyFont="1" applyFill="1" applyBorder="1" applyAlignment="1">
      <alignment horizontal="right"/>
    </xf>
    <xf numFmtId="173" fontId="83" fillId="10" borderId="87" xfId="5014" applyNumberFormat="1" applyFont="1" applyFill="1" applyBorder="1" applyAlignment="1">
      <alignment horizontal="right"/>
    </xf>
    <xf numFmtId="0" fontId="83" fillId="10" borderId="0" xfId="2" applyFont="1" applyFill="1"/>
    <xf numFmtId="178" fontId="0" fillId="0" borderId="0" xfId="5014" applyNumberFormat="1" applyFont="1"/>
    <xf numFmtId="0" fontId="26" fillId="0" borderId="0" xfId="0" applyFont="1" applyAlignment="1">
      <alignment horizontal="left"/>
    </xf>
    <xf numFmtId="0" fontId="84" fillId="10" borderId="89" xfId="2" applyFont="1" applyFill="1" applyBorder="1"/>
    <xf numFmtId="0" fontId="84" fillId="101" borderId="0" xfId="2" applyFont="1" applyFill="1" applyBorder="1" applyAlignment="1">
      <alignment horizontal="center"/>
    </xf>
    <xf numFmtId="173" fontId="84" fillId="101" borderId="24" xfId="5014" applyNumberFormat="1" applyFont="1" applyFill="1" applyBorder="1" applyAlignment="1">
      <alignment horizontal="right"/>
    </xf>
    <xf numFmtId="0" fontId="10" fillId="0" borderId="0" xfId="0" applyFont="1" applyAlignment="1">
      <alignment wrapText="1"/>
    </xf>
    <xf numFmtId="0" fontId="84" fillId="10" borderId="10" xfId="2" applyFont="1" applyFill="1" applyBorder="1" applyAlignment="1">
      <alignment wrapText="1"/>
    </xf>
    <xf numFmtId="0" fontId="87" fillId="2" borderId="0" xfId="5" applyFont="1" applyFill="1" applyAlignment="1">
      <alignment horizontal="right"/>
    </xf>
    <xf numFmtId="1" fontId="87" fillId="2" borderId="0" xfId="5" applyNumberFormat="1" applyFont="1" applyFill="1" applyAlignment="1">
      <alignment horizontal="right"/>
    </xf>
    <xf numFmtId="0" fontId="276" fillId="0" borderId="0" xfId="2122" applyFont="1" applyAlignment="1"/>
    <xf numFmtId="0" fontId="277" fillId="0" borderId="0" xfId="2122" applyFont="1" applyAlignment="1"/>
    <xf numFmtId="179" fontId="277" fillId="0" borderId="0" xfId="13" applyNumberFormat="1" applyFont="1" applyAlignment="1"/>
    <xf numFmtId="179" fontId="276" fillId="0" borderId="0" xfId="13" applyNumberFormat="1" applyFont="1" applyAlignment="1"/>
    <xf numFmtId="0" fontId="277" fillId="0" borderId="0" xfId="2122" applyFont="1" applyAlignment="1">
      <alignment vertical="top"/>
    </xf>
    <xf numFmtId="179" fontId="276" fillId="0" borderId="84" xfId="13" applyNumberFormat="1" applyFont="1" applyBorder="1" applyAlignment="1">
      <alignment horizontal="center" vertical="top" wrapText="1"/>
    </xf>
    <xf numFmtId="0" fontId="276" fillId="0" borderId="84" xfId="2122" applyFont="1" applyBorder="1" applyAlignment="1">
      <alignment vertical="center"/>
    </xf>
    <xf numFmtId="179" fontId="277" fillId="0" borderId="84" xfId="13" applyNumberFormat="1" applyFont="1" applyBorder="1" applyAlignment="1">
      <alignment vertical="top"/>
    </xf>
    <xf numFmtId="179" fontId="277" fillId="0" borderId="84" xfId="13" applyNumberFormat="1" applyFont="1" applyBorder="1" applyAlignment="1"/>
    <xf numFmtId="179" fontId="277" fillId="0" borderId="84" xfId="13" applyNumberFormat="1" applyFont="1" applyBorder="1" applyAlignment="1">
      <alignment vertical="center" wrapText="1"/>
    </xf>
    <xf numFmtId="179" fontId="276" fillId="0" borderId="84" xfId="13" applyNumberFormat="1" applyFont="1" applyBorder="1" applyAlignment="1">
      <alignment vertical="center" wrapText="1"/>
    </xf>
    <xf numFmtId="0" fontId="277" fillId="0" borderId="0" xfId="2122" applyFont="1" applyAlignment="1">
      <alignment vertical="center"/>
    </xf>
    <xf numFmtId="0" fontId="276" fillId="0" borderId="0" xfId="0" applyFont="1" applyAlignment="1"/>
    <xf numFmtId="0" fontId="277" fillId="0" borderId="0" xfId="0" applyFont="1" applyAlignment="1"/>
    <xf numFmtId="0" fontId="276" fillId="0" borderId="84" xfId="0" applyFont="1" applyBorder="1" applyAlignment="1">
      <alignment horizontal="center" vertical="center"/>
    </xf>
    <xf numFmtId="0" fontId="276" fillId="0" borderId="84" xfId="0" applyFont="1" applyBorder="1" applyAlignment="1">
      <alignment vertical="center"/>
    </xf>
    <xf numFmtId="179" fontId="277" fillId="0" borderId="0" xfId="13" applyNumberFormat="1" applyFont="1" applyBorder="1" applyAlignment="1"/>
    <xf numFmtId="0" fontId="277" fillId="0" borderId="0" xfId="0" applyFont="1" applyAlignment="1">
      <alignment vertical="center"/>
    </xf>
    <xf numFmtId="179" fontId="276" fillId="0" borderId="0" xfId="13" applyNumberFormat="1" applyFont="1" applyAlignment="1">
      <alignment horizontal="right" vertical="center" wrapText="1"/>
    </xf>
    <xf numFmtId="173" fontId="277" fillId="0" borderId="0" xfId="13" applyNumberFormat="1" applyFont="1" applyAlignment="1">
      <alignment horizontal="right" vertical="center"/>
    </xf>
    <xf numFmtId="173" fontId="276" fillId="0" borderId="0" xfId="13" applyNumberFormat="1" applyFont="1" applyAlignment="1">
      <alignment horizontal="right" vertical="center" wrapText="1"/>
    </xf>
    <xf numFmtId="0" fontId="277" fillId="0" borderId="0" xfId="0" applyFont="1" applyBorder="1" applyAlignment="1"/>
    <xf numFmtId="0" fontId="276" fillId="0" borderId="32" xfId="0" applyFont="1" applyBorder="1" applyAlignment="1">
      <alignment vertical="center"/>
    </xf>
    <xf numFmtId="179" fontId="276" fillId="0" borderId="32" xfId="13" applyNumberFormat="1" applyFont="1" applyBorder="1" applyAlignment="1">
      <alignment horizontal="right" vertical="center"/>
    </xf>
    <xf numFmtId="173" fontId="276" fillId="0" borderId="32" xfId="13" applyNumberFormat="1" applyFont="1" applyBorder="1" applyAlignment="1">
      <alignment horizontal="right" vertical="center"/>
    </xf>
    <xf numFmtId="0" fontId="277" fillId="0" borderId="0" xfId="0" applyFont="1" applyAlignment="1">
      <alignment vertical="top"/>
    </xf>
    <xf numFmtId="0" fontId="276" fillId="0" borderId="0" xfId="0" applyFont="1" applyAlignment="1">
      <alignment vertical="center"/>
    </xf>
    <xf numFmtId="173" fontId="276" fillId="0" borderId="0" xfId="13" applyNumberFormat="1" applyFont="1" applyAlignment="1">
      <alignment horizontal="right" vertical="center"/>
    </xf>
    <xf numFmtId="0" fontId="276" fillId="0" borderId="32" xfId="0" applyFont="1" applyBorder="1" applyAlignment="1">
      <alignment horizontal="justify" vertical="center"/>
    </xf>
    <xf numFmtId="179" fontId="276" fillId="0" borderId="84" xfId="13" applyNumberFormat="1" applyFont="1" applyBorder="1" applyAlignment="1">
      <alignment horizontal="right" vertical="center"/>
    </xf>
    <xf numFmtId="173" fontId="276" fillId="0" borderId="84" xfId="13" applyNumberFormat="1" applyFont="1" applyBorder="1" applyAlignment="1">
      <alignment horizontal="right" vertical="center"/>
    </xf>
    <xf numFmtId="0" fontId="276" fillId="0" borderId="15" xfId="0" applyFont="1" applyBorder="1" applyAlignment="1">
      <alignment vertical="center"/>
    </xf>
    <xf numFmtId="179" fontId="276" fillId="0" borderId="15" xfId="13" applyNumberFormat="1" applyFont="1" applyBorder="1" applyAlignment="1">
      <alignment horizontal="right" vertical="center"/>
    </xf>
    <xf numFmtId="179" fontId="276" fillId="0" borderId="15" xfId="13" applyNumberFormat="1" applyFont="1" applyBorder="1" applyAlignment="1">
      <alignment horizontal="right" vertical="center" wrapText="1"/>
    </xf>
    <xf numFmtId="173" fontId="276" fillId="0" borderId="15" xfId="13" applyNumberFormat="1" applyFont="1" applyBorder="1" applyAlignment="1">
      <alignment horizontal="right" vertical="center"/>
    </xf>
    <xf numFmtId="173" fontId="276" fillId="0" borderId="15" xfId="13" applyNumberFormat="1" applyFont="1" applyBorder="1" applyAlignment="1">
      <alignment horizontal="right" vertical="center" wrapText="1"/>
    </xf>
    <xf numFmtId="0" fontId="278" fillId="0" borderId="0" xfId="0" applyFont="1" applyFill="1" applyAlignment="1">
      <alignment horizontal="justify" vertical="top"/>
    </xf>
    <xf numFmtId="4" fontId="277" fillId="0" borderId="0" xfId="13" applyNumberFormat="1" applyFont="1" applyAlignment="1"/>
    <xf numFmtId="4" fontId="276" fillId="0" borderId="0" xfId="13" applyNumberFormat="1" applyFont="1" applyAlignment="1"/>
    <xf numFmtId="179" fontId="277" fillId="0" borderId="32" xfId="13" applyNumberFormat="1" applyFont="1" applyBorder="1" applyAlignment="1">
      <alignment horizontal="center" vertical="top"/>
    </xf>
    <xf numFmtId="179" fontId="276" fillId="0" borderId="32" xfId="13" applyNumberFormat="1" applyFont="1" applyBorder="1" applyAlignment="1">
      <alignment horizontal="center" vertical="top" wrapText="1"/>
    </xf>
    <xf numFmtId="4" fontId="276" fillId="0" borderId="84" xfId="13" applyNumberFormat="1" applyFont="1" applyBorder="1" applyAlignment="1">
      <alignment vertical="center"/>
    </xf>
    <xf numFmtId="179" fontId="276" fillId="0" borderId="84" xfId="13" applyNumberFormat="1" applyFont="1" applyBorder="1" applyAlignment="1">
      <alignment vertical="center"/>
    </xf>
    <xf numFmtId="179" fontId="277" fillId="0" borderId="0" xfId="13" applyNumberFormat="1" applyFont="1" applyAlignment="1">
      <alignment horizontal="center"/>
    </xf>
    <xf numFmtId="4" fontId="277" fillId="0" borderId="0" xfId="13" applyNumberFormat="1" applyFont="1" applyAlignment="1">
      <alignment vertical="center"/>
    </xf>
    <xf numFmtId="179" fontId="277" fillId="0" borderId="0" xfId="13" applyNumberFormat="1" applyFont="1" applyAlignment="1">
      <alignment vertical="center"/>
    </xf>
    <xf numFmtId="179" fontId="276" fillId="0" borderId="32" xfId="13" applyNumberFormat="1" applyFont="1" applyBorder="1" applyAlignment="1">
      <alignment horizontal="justify" vertical="center"/>
    </xf>
    <xf numFmtId="4" fontId="276" fillId="0" borderId="15" xfId="13" applyNumberFormat="1" applyFont="1" applyBorder="1" applyAlignment="1">
      <alignment vertical="center"/>
    </xf>
    <xf numFmtId="179" fontId="276" fillId="0" borderId="15" xfId="13" applyNumberFormat="1" applyFont="1" applyBorder="1" applyAlignment="1">
      <alignment vertical="center"/>
    </xf>
    <xf numFmtId="179" fontId="276" fillId="0" borderId="15" xfId="13" applyNumberFormat="1" applyFont="1" applyBorder="1" applyAlignment="1">
      <alignment vertical="center" wrapText="1"/>
    </xf>
    <xf numFmtId="4" fontId="278" fillId="0" borderId="0" xfId="13" applyNumberFormat="1" applyFont="1" applyAlignment="1"/>
    <xf numFmtId="4" fontId="278" fillId="0" borderId="0" xfId="13" applyNumberFormat="1" applyFont="1" applyAlignment="1">
      <alignment horizontal="justify" vertical="top"/>
    </xf>
    <xf numFmtId="0" fontId="278" fillId="0" borderId="0" xfId="0" applyFont="1" applyBorder="1" applyAlignment="1">
      <alignment vertical="center" wrapText="1"/>
    </xf>
    <xf numFmtId="0" fontId="87" fillId="2" borderId="0" xfId="5" applyFont="1" applyFill="1" applyAlignment="1">
      <alignment vertical="center"/>
    </xf>
    <xf numFmtId="178" fontId="84" fillId="2" borderId="0" xfId="6" applyNumberFormat="1" applyFont="1" applyFill="1" applyAlignment="1">
      <alignment horizontal="left"/>
    </xf>
    <xf numFmtId="1" fontId="87" fillId="2" borderId="0" xfId="5" applyNumberFormat="1" applyFont="1" applyFill="1" applyAlignment="1">
      <alignment horizontal="left"/>
    </xf>
    <xf numFmtId="0" fontId="88" fillId="2" borderId="0" xfId="5" applyFont="1" applyFill="1" applyAlignment="1">
      <alignment horizontal="left"/>
    </xf>
    <xf numFmtId="178" fontId="84" fillId="2" borderId="0" xfId="6" applyNumberFormat="1" applyFont="1" applyFill="1" applyAlignment="1">
      <alignment horizontal="right"/>
    </xf>
    <xf numFmtId="0" fontId="88" fillId="2" borderId="0" xfId="5" applyFont="1" applyFill="1" applyAlignment="1">
      <alignment horizontal="right"/>
    </xf>
    <xf numFmtId="4" fontId="276" fillId="0" borderId="0" xfId="13" applyNumberFormat="1" applyFont="1" applyFill="1" applyAlignment="1"/>
    <xf numFmtId="173" fontId="0" fillId="0" borderId="0" xfId="0" applyNumberFormat="1"/>
    <xf numFmtId="0" fontId="0" fillId="0" borderId="0" xfId="0" applyBorder="1"/>
    <xf numFmtId="0" fontId="84" fillId="9" borderId="10" xfId="2" applyFont="1" applyFill="1" applyBorder="1"/>
    <xf numFmtId="166" fontId="84" fillId="9" borderId="0" xfId="2" applyNumberFormat="1" applyFont="1" applyFill="1" applyBorder="1" applyAlignment="1">
      <alignment horizontal="right"/>
    </xf>
    <xf numFmtId="0" fontId="84" fillId="9" borderId="0" xfId="2" applyFont="1" applyFill="1" applyBorder="1" applyAlignment="1">
      <alignment horizontal="center"/>
    </xf>
    <xf numFmtId="173" fontId="84" fillId="9" borderId="24" xfId="5014" applyNumberFormat="1" applyFont="1" applyFill="1" applyBorder="1" applyAlignment="1">
      <alignment horizontal="right"/>
    </xf>
    <xf numFmtId="173" fontId="84" fillId="9" borderId="0" xfId="5014" applyNumberFormat="1" applyFont="1" applyFill="1" applyBorder="1" applyAlignment="1">
      <alignment horizontal="right"/>
    </xf>
    <xf numFmtId="0" fontId="26" fillId="0" borderId="0" xfId="0" applyFont="1"/>
    <xf numFmtId="0" fontId="26" fillId="0" borderId="0" xfId="0" applyFont="1" applyBorder="1" applyAlignment="1">
      <alignment horizontal="left"/>
    </xf>
    <xf numFmtId="0" fontId="275" fillId="10" borderId="0" xfId="2" applyFont="1" applyFill="1" applyBorder="1"/>
    <xf numFmtId="0" fontId="12" fillId="0" borderId="0" xfId="0" applyFont="1" applyBorder="1" applyAlignment="1">
      <alignment horizontal="center"/>
    </xf>
    <xf numFmtId="0" fontId="0" fillId="0" borderId="0" xfId="0" applyBorder="1" applyAlignment="1">
      <alignment wrapText="1"/>
    </xf>
    <xf numFmtId="173" fontId="0" fillId="0" borderId="0" xfId="0" applyNumberFormat="1" applyBorder="1"/>
    <xf numFmtId="173" fontId="83" fillId="10" borderId="0" xfId="2" applyNumberFormat="1" applyFont="1" applyFill="1" applyBorder="1"/>
    <xf numFmtId="0" fontId="10" fillId="0" borderId="0" xfId="0" applyFont="1" applyBorder="1"/>
    <xf numFmtId="166" fontId="10" fillId="0" borderId="0" xfId="0" applyNumberFormat="1" applyFont="1" applyBorder="1" applyAlignment="1">
      <alignment horizontal="left"/>
    </xf>
    <xf numFmtId="0" fontId="12" fillId="0" borderId="0" xfId="0" applyFont="1" applyBorder="1"/>
    <xf numFmtId="0" fontId="277" fillId="0" borderId="0" xfId="0" applyFont="1" applyAlignment="1">
      <alignment horizontal="left" vertical="top" indent="1"/>
    </xf>
    <xf numFmtId="0" fontId="277" fillId="9" borderId="0" xfId="0" applyFont="1" applyFill="1" applyAlignment="1"/>
    <xf numFmtId="4" fontId="276" fillId="0" borderId="0" xfId="13" applyNumberFormat="1" applyFont="1" applyBorder="1" applyAlignment="1">
      <alignment vertical="center"/>
    </xf>
    <xf numFmtId="173" fontId="278" fillId="0" borderId="0" xfId="13" applyNumberFormat="1" applyFont="1" applyBorder="1" applyAlignment="1">
      <alignment vertical="center" wrapText="1"/>
    </xf>
    <xf numFmtId="0" fontId="277" fillId="10" borderId="0" xfId="0" applyFont="1" applyFill="1" applyAlignment="1"/>
    <xf numFmtId="0" fontId="278" fillId="10" borderId="0" xfId="0" applyFont="1" applyFill="1" applyAlignment="1">
      <alignment horizontal="justify" vertical="top"/>
    </xf>
    <xf numFmtId="0" fontId="277" fillId="0" borderId="32" xfId="0" applyFont="1" applyBorder="1" applyAlignment="1"/>
    <xf numFmtId="0" fontId="276" fillId="0" borderId="35" xfId="0" applyFont="1" applyBorder="1" applyAlignment="1">
      <alignment vertical="center"/>
    </xf>
    <xf numFmtId="1" fontId="276" fillId="0" borderId="0" xfId="2122" applyNumberFormat="1" applyFont="1" applyAlignment="1">
      <alignment horizontal="center"/>
    </xf>
    <xf numFmtId="0" fontId="87" fillId="2" borderId="0" xfId="5" applyNumberFormat="1" applyFont="1" applyFill="1" applyAlignment="1">
      <alignment vertical="center"/>
    </xf>
    <xf numFmtId="173" fontId="84" fillId="2" borderId="0" xfId="6" applyNumberFormat="1" applyFont="1" applyFill="1" applyAlignment="1">
      <alignment horizontal="right" vertical="top"/>
    </xf>
    <xf numFmtId="0" fontId="276" fillId="0" borderId="84" xfId="13" applyNumberFormat="1" applyFont="1" applyBorder="1" applyAlignment="1">
      <alignment horizontal="center" vertical="top" wrapText="1"/>
    </xf>
    <xf numFmtId="0" fontId="276" fillId="0" borderId="32" xfId="2122" applyFont="1" applyBorder="1" applyAlignment="1">
      <alignment horizontal="left" vertical="top"/>
    </xf>
    <xf numFmtId="0" fontId="276" fillId="0" borderId="0" xfId="2122" applyFont="1" applyAlignment="1">
      <alignment horizontal="center" vertical="top"/>
    </xf>
    <xf numFmtId="1" fontId="276" fillId="0" borderId="0" xfId="0" applyNumberFormat="1" applyFont="1" applyAlignment="1">
      <alignment horizontal="center"/>
    </xf>
    <xf numFmtId="0" fontId="10" fillId="0" borderId="0" xfId="5233"/>
    <xf numFmtId="166" fontId="277" fillId="0" borderId="0" xfId="5234" applyFont="1" applyAlignment="1">
      <alignment horizontal="right" vertical="center"/>
    </xf>
    <xf numFmtId="166" fontId="276" fillId="0" borderId="0" xfId="5234" applyFont="1" applyAlignment="1">
      <alignment horizontal="right" vertical="center"/>
    </xf>
    <xf numFmtId="173" fontId="277" fillId="0" borderId="0" xfId="13" applyNumberFormat="1" applyFont="1" applyAlignment="1"/>
    <xf numFmtId="0" fontId="277" fillId="10" borderId="0" xfId="2122" applyFont="1" applyFill="1" applyAlignment="1"/>
    <xf numFmtId="4" fontId="277" fillId="10" borderId="0" xfId="13" applyNumberFormat="1" applyFont="1" applyFill="1" applyAlignment="1">
      <alignment vertical="center"/>
    </xf>
    <xf numFmtId="173" fontId="277" fillId="10" borderId="0" xfId="13" applyNumberFormat="1" applyFont="1" applyFill="1" applyAlignment="1"/>
    <xf numFmtId="166" fontId="277" fillId="10" borderId="0" xfId="5234" applyFont="1" applyFill="1" applyAlignment="1">
      <alignment horizontal="right" vertical="center"/>
    </xf>
    <xf numFmtId="166" fontId="276" fillId="10" borderId="0" xfId="5234" applyFont="1" applyFill="1" applyAlignment="1">
      <alignment horizontal="right" vertical="center"/>
    </xf>
    <xf numFmtId="0" fontId="277" fillId="10" borderId="0" xfId="2122" applyFont="1" applyFill="1" applyAlignment="1">
      <alignment vertical="center"/>
    </xf>
    <xf numFmtId="173" fontId="84" fillId="10" borderId="0" xfId="6" applyNumberFormat="1" applyFont="1" applyFill="1" applyAlignment="1">
      <alignment horizontal="right" vertical="top"/>
    </xf>
    <xf numFmtId="173" fontId="83" fillId="10" borderId="0" xfId="6" applyNumberFormat="1" applyFont="1" applyFill="1" applyAlignment="1">
      <alignment horizontal="right" vertical="top"/>
    </xf>
    <xf numFmtId="0" fontId="277" fillId="10" borderId="0" xfId="2122" applyFont="1" applyFill="1" applyBorder="1" applyAlignment="1"/>
    <xf numFmtId="0" fontId="276" fillId="10" borderId="32" xfId="2122" applyFont="1" applyFill="1" applyBorder="1" applyAlignment="1">
      <alignment vertical="center"/>
    </xf>
    <xf numFmtId="166" fontId="276" fillId="10" borderId="32" xfId="5234" applyFont="1" applyFill="1" applyBorder="1" applyAlignment="1">
      <alignment horizontal="right" vertical="center"/>
    </xf>
    <xf numFmtId="0" fontId="277" fillId="10" borderId="0" xfId="2122" applyFont="1" applyFill="1" applyAlignment="1">
      <alignment vertical="top"/>
    </xf>
    <xf numFmtId="166" fontId="277" fillId="10" borderId="0" xfId="5234" applyFont="1" applyFill="1" applyAlignment="1">
      <alignment horizontal="right" vertical="center" wrapText="1"/>
    </xf>
    <xf numFmtId="166" fontId="276" fillId="10" borderId="0" xfId="5234" applyFont="1" applyFill="1" applyAlignment="1">
      <alignment horizontal="right" vertical="center" wrapText="1"/>
    </xf>
    <xf numFmtId="0" fontId="276" fillId="10" borderId="0" xfId="2122" applyFont="1" applyFill="1" applyAlignment="1">
      <alignment vertical="center"/>
    </xf>
    <xf numFmtId="0" fontId="276" fillId="10" borderId="32" xfId="2122" applyFont="1" applyFill="1" applyBorder="1" applyAlignment="1">
      <alignment horizontal="justify" vertical="center"/>
    </xf>
    <xf numFmtId="0" fontId="276" fillId="10" borderId="84" xfId="2122" applyFont="1" applyFill="1" applyBorder="1" applyAlignment="1">
      <alignment vertical="center"/>
    </xf>
    <xf numFmtId="166" fontId="276" fillId="10" borderId="84" xfId="5234" applyFont="1" applyFill="1" applyBorder="1" applyAlignment="1">
      <alignment horizontal="right" vertical="center"/>
    </xf>
    <xf numFmtId="0" fontId="276" fillId="10" borderId="15" xfId="2122" applyFont="1" applyFill="1" applyBorder="1" applyAlignment="1">
      <alignment vertical="center"/>
    </xf>
    <xf numFmtId="166" fontId="276" fillId="10" borderId="15" xfId="5234" applyFont="1" applyFill="1" applyBorder="1" applyAlignment="1">
      <alignment horizontal="right" vertical="center"/>
    </xf>
    <xf numFmtId="166" fontId="276" fillId="10" borderId="15" xfId="5234" applyFont="1" applyFill="1" applyBorder="1" applyAlignment="1">
      <alignment horizontal="right" vertical="center" wrapText="1"/>
    </xf>
    <xf numFmtId="0" fontId="276" fillId="10" borderId="15" xfId="2122" applyFont="1" applyFill="1" applyBorder="1" applyAlignment="1">
      <alignment vertical="center" wrapText="1"/>
    </xf>
    <xf numFmtId="166" fontId="277" fillId="10" borderId="0" xfId="2122" applyNumberFormat="1" applyFont="1" applyFill="1" applyAlignment="1"/>
    <xf numFmtId="179" fontId="277" fillId="10" borderId="0" xfId="13" applyNumberFormat="1" applyFont="1" applyFill="1" applyAlignment="1"/>
    <xf numFmtId="179" fontId="276" fillId="10" borderId="0" xfId="13" applyNumberFormat="1" applyFont="1" applyFill="1" applyAlignment="1"/>
    <xf numFmtId="0" fontId="10" fillId="10" borderId="0" xfId="5233" applyFill="1"/>
    <xf numFmtId="0" fontId="276" fillId="10" borderId="0" xfId="2122" applyFont="1" applyFill="1" applyAlignment="1">
      <alignment horizontal="center" vertical="top"/>
    </xf>
    <xf numFmtId="0" fontId="276" fillId="10" borderId="0" xfId="2122" applyFont="1" applyFill="1" applyAlignment="1"/>
    <xf numFmtId="0" fontId="276" fillId="10" borderId="0" xfId="2122" applyFont="1" applyFill="1" applyAlignment="1">
      <alignment horizontal="left" vertical="top" indent="1"/>
    </xf>
    <xf numFmtId="0" fontId="278" fillId="10" borderId="0" xfId="2122" applyFont="1" applyFill="1" applyAlignment="1">
      <alignment vertical="top" wrapText="1"/>
    </xf>
    <xf numFmtId="0" fontId="276" fillId="10" borderId="0" xfId="2122" applyFont="1" applyFill="1" applyAlignment="1">
      <alignment horizontal="left"/>
    </xf>
    <xf numFmtId="0" fontId="278" fillId="10" borderId="0" xfId="2122" applyFont="1" applyFill="1" applyAlignment="1">
      <alignment horizontal="justify" vertical="top" wrapText="1"/>
    </xf>
    <xf numFmtId="4" fontId="87" fillId="10" borderId="0" xfId="2122" applyNumberFormat="1" applyFont="1" applyFill="1" applyAlignment="1">
      <alignment vertical="top"/>
    </xf>
    <xf numFmtId="0" fontId="278" fillId="10" borderId="0" xfId="2122" applyFont="1" applyFill="1" applyAlignment="1">
      <alignment horizontal="justify" vertical="top"/>
    </xf>
    <xf numFmtId="0" fontId="276" fillId="0" borderId="0" xfId="5235" applyFont="1" applyAlignment="1">
      <alignment horizontal="left"/>
    </xf>
    <xf numFmtId="0" fontId="277" fillId="0" borderId="0" xfId="5235" applyFont="1" applyAlignment="1"/>
    <xf numFmtId="1" fontId="276" fillId="0" borderId="0" xfId="5235" applyNumberFormat="1" applyFont="1" applyAlignment="1">
      <alignment horizontal="center"/>
    </xf>
    <xf numFmtId="0" fontId="277" fillId="0" borderId="0" xfId="5235" applyFont="1" applyAlignment="1">
      <alignment horizontal="center" vertical="top"/>
    </xf>
    <xf numFmtId="0" fontId="277" fillId="0" borderId="32" xfId="5235" applyFont="1" applyBorder="1" applyAlignment="1">
      <alignment horizontal="center" vertical="top"/>
    </xf>
    <xf numFmtId="0" fontId="277" fillId="0" borderId="0" xfId="5235" applyFont="1" applyAlignment="1">
      <alignment horizontal="center"/>
    </xf>
    <xf numFmtId="173" fontId="276" fillId="0" borderId="32" xfId="13" applyNumberFormat="1" applyFont="1" applyBorder="1" applyAlignment="1">
      <alignment vertical="center"/>
    </xf>
    <xf numFmtId="173" fontId="276" fillId="0" borderId="0" xfId="13" applyNumberFormat="1" applyFont="1" applyBorder="1" applyAlignment="1">
      <alignment vertical="center"/>
    </xf>
    <xf numFmtId="173" fontId="276" fillId="0" borderId="32" xfId="13" applyNumberFormat="1" applyFont="1" applyBorder="1" applyAlignment="1">
      <alignment horizontal="justify" vertical="center"/>
    </xf>
    <xf numFmtId="43" fontId="277" fillId="0" borderId="0" xfId="5235" applyNumberFormat="1" applyFont="1" applyAlignment="1"/>
    <xf numFmtId="179" fontId="276" fillId="0" borderId="0" xfId="13" applyNumberFormat="1" applyFont="1" applyBorder="1" applyAlignment="1">
      <alignment horizontal="justify" vertical="center"/>
    </xf>
    <xf numFmtId="173" fontId="276" fillId="0" borderId="0" xfId="13" applyNumberFormat="1" applyFont="1" applyBorder="1" applyAlignment="1">
      <alignment horizontal="justify" vertical="center"/>
    </xf>
    <xf numFmtId="173" fontId="276" fillId="0" borderId="84" xfId="13" applyNumberFormat="1" applyFont="1" applyBorder="1" applyAlignment="1">
      <alignment vertical="center"/>
    </xf>
    <xf numFmtId="173" fontId="276" fillId="0" borderId="15" xfId="13" applyNumberFormat="1" applyFont="1" applyBorder="1" applyAlignment="1">
      <alignment vertical="center"/>
    </xf>
    <xf numFmtId="0" fontId="278" fillId="0" borderId="0" xfId="5235" applyFont="1" applyAlignment="1">
      <alignment horizontal="justify" vertical="top" wrapText="1"/>
    </xf>
    <xf numFmtId="0" fontId="276" fillId="0" borderId="0" xfId="5235" applyFont="1" applyAlignment="1">
      <alignment horizontal="center"/>
    </xf>
    <xf numFmtId="0" fontId="277" fillId="0" borderId="0" xfId="5235" applyFont="1" applyFill="1" applyAlignment="1">
      <alignment horizontal="center"/>
    </xf>
    <xf numFmtId="0" fontId="277" fillId="0" borderId="0" xfId="5235" applyFont="1" applyFill="1" applyAlignment="1"/>
    <xf numFmtId="0" fontId="277" fillId="0" borderId="0" xfId="5235" quotePrefix="1" applyFont="1" applyAlignment="1">
      <alignment horizontal="right"/>
    </xf>
    <xf numFmtId="179" fontId="277" fillId="10" borderId="0" xfId="13" applyNumberFormat="1" applyFont="1" applyFill="1" applyAlignment="1">
      <alignment horizontal="center"/>
    </xf>
    <xf numFmtId="4" fontId="276" fillId="10" borderId="32" xfId="13" applyNumberFormat="1" applyFont="1" applyFill="1" applyBorder="1" applyAlignment="1">
      <alignment vertical="center"/>
    </xf>
    <xf numFmtId="179" fontId="276" fillId="10" borderId="32" xfId="13" applyNumberFormat="1" applyFont="1" applyFill="1" applyBorder="1" applyAlignment="1">
      <alignment vertical="center"/>
    </xf>
    <xf numFmtId="173" fontId="276" fillId="10" borderId="32" xfId="13" applyNumberFormat="1" applyFont="1" applyFill="1" applyBorder="1" applyAlignment="1">
      <alignment vertical="center"/>
    </xf>
    <xf numFmtId="179" fontId="276" fillId="10" borderId="0" xfId="13" applyNumberFormat="1" applyFont="1" applyFill="1" applyBorder="1" applyAlignment="1">
      <alignment vertical="center"/>
    </xf>
    <xf numFmtId="173" fontId="276" fillId="10" borderId="0" xfId="13" applyNumberFormat="1" applyFont="1" applyFill="1" applyBorder="1" applyAlignment="1">
      <alignment vertical="center"/>
    </xf>
    <xf numFmtId="0" fontId="277" fillId="10" borderId="0" xfId="5235" applyFont="1" applyFill="1" applyAlignment="1">
      <alignment horizontal="center"/>
    </xf>
    <xf numFmtId="0" fontId="277" fillId="10" borderId="0" xfId="5235" applyFont="1" applyFill="1" applyAlignment="1"/>
    <xf numFmtId="4" fontId="277" fillId="10" borderId="0" xfId="13" applyNumberFormat="1" applyFont="1" applyFill="1" applyAlignment="1">
      <alignment vertical="top"/>
    </xf>
    <xf numFmtId="179" fontId="277" fillId="10" borderId="0" xfId="13" applyNumberFormat="1" applyFont="1" applyFill="1" applyAlignment="1">
      <alignment vertical="top"/>
    </xf>
    <xf numFmtId="173" fontId="277" fillId="10" borderId="0" xfId="13" applyNumberFormat="1" applyFont="1" applyFill="1" applyAlignment="1">
      <alignment vertical="top"/>
    </xf>
    <xf numFmtId="4" fontId="276" fillId="10" borderId="0" xfId="13" applyNumberFormat="1" applyFont="1" applyFill="1" applyAlignment="1">
      <alignment vertical="center"/>
    </xf>
    <xf numFmtId="179" fontId="276" fillId="10" borderId="0" xfId="13" applyNumberFormat="1" applyFont="1" applyFill="1" applyAlignment="1">
      <alignment vertical="center"/>
    </xf>
    <xf numFmtId="173" fontId="276" fillId="10" borderId="0" xfId="13" applyNumberFormat="1" applyFont="1" applyFill="1" applyAlignment="1">
      <alignment vertical="center"/>
    </xf>
    <xf numFmtId="179" fontId="277" fillId="10" borderId="0" xfId="13" applyNumberFormat="1" applyFont="1" applyFill="1" applyAlignment="1">
      <alignment vertical="center"/>
    </xf>
    <xf numFmtId="0" fontId="278" fillId="10" borderId="0" xfId="2122" applyFont="1" applyFill="1" applyBorder="1" applyAlignment="1">
      <alignment vertical="top" wrapText="1"/>
    </xf>
    <xf numFmtId="0" fontId="278" fillId="10" borderId="21" xfId="2122" applyFont="1" applyFill="1" applyBorder="1" applyAlignment="1">
      <alignment vertical="top" wrapText="1"/>
    </xf>
    <xf numFmtId="0" fontId="279" fillId="10" borderId="34" xfId="2122" applyFont="1" applyFill="1" applyBorder="1" applyAlignment="1">
      <alignment horizontal="left" vertical="top"/>
    </xf>
    <xf numFmtId="15" fontId="279" fillId="10" borderId="34" xfId="2122" quotePrefix="1" applyNumberFormat="1" applyFont="1" applyFill="1" applyBorder="1" applyAlignment="1">
      <alignment horizontal="center" vertical="top" wrapText="1"/>
    </xf>
    <xf numFmtId="0" fontId="278" fillId="10" borderId="18" xfId="2122" applyFont="1" applyFill="1" applyBorder="1" applyAlignment="1">
      <alignment horizontal="left" vertical="top"/>
    </xf>
    <xf numFmtId="0" fontId="278" fillId="10" borderId="19" xfId="2122" applyFont="1" applyFill="1" applyBorder="1" applyAlignment="1">
      <alignment horizontal="left" vertical="top"/>
    </xf>
    <xf numFmtId="166" fontId="278" fillId="10" borderId="18" xfId="1" applyFont="1" applyFill="1" applyBorder="1" applyAlignment="1">
      <alignment vertical="top" wrapText="1"/>
    </xf>
    <xf numFmtId="166" fontId="278" fillId="10" borderId="19" xfId="1" applyFont="1" applyFill="1" applyBorder="1" applyAlignment="1">
      <alignment vertical="top" wrapText="1"/>
    </xf>
    <xf numFmtId="0" fontId="279" fillId="10" borderId="34" xfId="2122" applyFont="1" applyFill="1" applyBorder="1" applyAlignment="1">
      <alignment vertical="top"/>
    </xf>
    <xf numFmtId="0" fontId="278" fillId="10" borderId="34" xfId="2122" applyFont="1" applyFill="1" applyBorder="1" applyAlignment="1">
      <alignment vertical="top" wrapText="1"/>
    </xf>
    <xf numFmtId="166" fontId="278" fillId="10" borderId="34" xfId="1" applyFont="1" applyFill="1" applyBorder="1" applyAlignment="1">
      <alignment vertical="top" wrapText="1"/>
    </xf>
    <xf numFmtId="4" fontId="276" fillId="0" borderId="32" xfId="13" applyNumberFormat="1" applyFont="1" applyBorder="1" applyAlignment="1">
      <alignment vertical="center"/>
    </xf>
    <xf numFmtId="173" fontId="277" fillId="10" borderId="0" xfId="13" applyNumberFormat="1" applyFont="1" applyFill="1" applyAlignment="1">
      <alignment horizontal="right" vertical="center"/>
    </xf>
    <xf numFmtId="0" fontId="276" fillId="0" borderId="15" xfId="5235" applyFont="1" applyBorder="1" applyAlignment="1">
      <alignment vertical="center"/>
    </xf>
    <xf numFmtId="0" fontId="282" fillId="10" borderId="0" xfId="2122" applyFont="1" applyFill="1" applyAlignment="1"/>
    <xf numFmtId="0" fontId="276" fillId="0" borderId="0" xfId="13" quotePrefix="1" applyNumberFormat="1" applyFont="1" applyAlignment="1">
      <alignment horizontal="center" vertical="top"/>
    </xf>
    <xf numFmtId="0" fontId="276" fillId="0" borderId="0" xfId="13" applyNumberFormat="1" applyFont="1" applyAlignment="1">
      <alignment horizontal="center" vertical="top"/>
    </xf>
    <xf numFmtId="0" fontId="278" fillId="0" borderId="0" xfId="2122" applyFont="1" applyFill="1" applyAlignment="1">
      <alignment vertical="top"/>
    </xf>
    <xf numFmtId="0" fontId="278" fillId="0" borderId="0" xfId="5235" applyFont="1" applyFill="1" applyAlignment="1">
      <alignment vertical="top" wrapText="1"/>
    </xf>
    <xf numFmtId="0" fontId="278" fillId="0" borderId="0" xfId="5235" applyFont="1" applyFill="1" applyAlignment="1">
      <alignment vertical="top"/>
    </xf>
    <xf numFmtId="4" fontId="277" fillId="10" borderId="0" xfId="13" applyNumberFormat="1" applyFont="1" applyFill="1" applyBorder="1" applyAlignment="1"/>
    <xf numFmtId="166" fontId="277" fillId="0" borderId="0" xfId="5014" applyFont="1" applyFill="1" applyBorder="1" applyAlignment="1"/>
    <xf numFmtId="0" fontId="277" fillId="0" borderId="0" xfId="13" applyNumberFormat="1" applyFont="1" applyBorder="1" applyAlignment="1"/>
    <xf numFmtId="0" fontId="277" fillId="0" borderId="0" xfId="5235" applyFont="1" applyBorder="1" applyAlignment="1"/>
    <xf numFmtId="166" fontId="279" fillId="10" borderId="34" xfId="1" applyFont="1" applyFill="1" applyBorder="1" applyAlignment="1">
      <alignment vertical="top" wrapText="1"/>
    </xf>
    <xf numFmtId="0" fontId="279" fillId="10" borderId="34" xfId="2122" applyFont="1" applyFill="1" applyBorder="1" applyAlignment="1">
      <alignment vertical="top" wrapText="1"/>
    </xf>
    <xf numFmtId="166" fontId="277" fillId="0" borderId="0" xfId="1" applyFont="1" applyAlignment="1"/>
    <xf numFmtId="0" fontId="276" fillId="0" borderId="27" xfId="13" quotePrefix="1" applyNumberFormat="1" applyFont="1" applyBorder="1" applyAlignment="1">
      <alignment horizontal="center" vertical="center"/>
    </xf>
    <xf numFmtId="166" fontId="277" fillId="0" borderId="27" xfId="5014" applyFont="1" applyFill="1" applyBorder="1" applyAlignment="1"/>
    <xf numFmtId="166" fontId="277" fillId="0" borderId="17" xfId="5014" applyFont="1" applyFill="1" applyBorder="1" applyAlignment="1"/>
    <xf numFmtId="166" fontId="277" fillId="0" borderId="28" xfId="5014" applyFont="1" applyFill="1" applyBorder="1" applyAlignment="1"/>
    <xf numFmtId="0" fontId="276" fillId="0" borderId="17" xfId="13" quotePrefix="1" applyNumberFormat="1" applyFont="1" applyBorder="1" applyAlignment="1">
      <alignment vertical="center"/>
    </xf>
    <xf numFmtId="166" fontId="277" fillId="0" borderId="29" xfId="5014" applyFont="1" applyFill="1" applyBorder="1" applyAlignment="1">
      <alignment vertical="top"/>
    </xf>
    <xf numFmtId="166" fontId="277" fillId="0" borderId="30" xfId="5014" applyFont="1" applyFill="1" applyBorder="1" applyAlignment="1">
      <alignment vertical="top"/>
    </xf>
    <xf numFmtId="166" fontId="277" fillId="0" borderId="20" xfId="5014" applyFont="1" applyFill="1" applyBorder="1" applyAlignment="1">
      <alignment vertical="top"/>
    </xf>
    <xf numFmtId="179" fontId="277" fillId="0" borderId="30" xfId="13" applyNumberFormat="1" applyFont="1" applyBorder="1" applyAlignment="1"/>
    <xf numFmtId="0" fontId="276" fillId="0" borderId="30" xfId="13" quotePrefix="1" applyNumberFormat="1" applyFont="1" applyBorder="1" applyAlignment="1">
      <alignment vertical="center"/>
    </xf>
    <xf numFmtId="0" fontId="276" fillId="0" borderId="20" xfId="13" quotePrefix="1" applyNumberFormat="1" applyFont="1" applyBorder="1" applyAlignment="1">
      <alignment vertical="center"/>
    </xf>
    <xf numFmtId="166" fontId="277" fillId="0" borderId="21" xfId="5014" applyFont="1" applyFill="1" applyBorder="1" applyAlignment="1"/>
    <xf numFmtId="179" fontId="277" fillId="0" borderId="14" xfId="13" applyNumberFormat="1" applyFont="1" applyBorder="1" applyAlignment="1"/>
    <xf numFmtId="179" fontId="276" fillId="0" borderId="14" xfId="13" quotePrefix="1" applyNumberFormat="1" applyFont="1" applyBorder="1" applyAlignment="1">
      <alignment horizontal="center" vertical="center"/>
    </xf>
    <xf numFmtId="179" fontId="276" fillId="0" borderId="14" xfId="13" quotePrefix="1" applyNumberFormat="1" applyFont="1" applyBorder="1" applyAlignment="1">
      <alignment vertical="center"/>
    </xf>
    <xf numFmtId="179" fontId="276" fillId="0" borderId="88" xfId="13" quotePrefix="1" applyNumberFormat="1" applyFont="1" applyBorder="1" applyAlignment="1">
      <alignment vertical="center"/>
    </xf>
    <xf numFmtId="4" fontId="277" fillId="10" borderId="27" xfId="13" applyNumberFormat="1" applyFont="1" applyFill="1" applyBorder="1" applyAlignment="1">
      <alignment vertical="top"/>
    </xf>
    <xf numFmtId="4" fontId="277" fillId="10" borderId="17" xfId="13" applyNumberFormat="1" applyFont="1" applyFill="1" applyBorder="1" applyAlignment="1">
      <alignment vertical="top"/>
    </xf>
    <xf numFmtId="179" fontId="277" fillId="0" borderId="17" xfId="13" applyNumberFormat="1" applyFont="1" applyBorder="1" applyAlignment="1"/>
    <xf numFmtId="166" fontId="277" fillId="0" borderId="17" xfId="5014" applyFont="1" applyFill="1" applyBorder="1" applyAlignment="1">
      <alignment vertical="top"/>
    </xf>
    <xf numFmtId="166" fontId="277" fillId="0" borderId="28" xfId="5014" applyFont="1" applyFill="1" applyBorder="1" applyAlignment="1">
      <alignment vertical="top"/>
    </xf>
    <xf numFmtId="0" fontId="277" fillId="0" borderId="17" xfId="5235" applyFont="1" applyFill="1" applyBorder="1" applyAlignment="1"/>
    <xf numFmtId="0" fontId="87" fillId="10" borderId="0" xfId="6" applyNumberFormat="1" applyFont="1" applyFill="1" applyAlignment="1">
      <alignment vertical="center"/>
    </xf>
    <xf numFmtId="4" fontId="277" fillId="10" borderId="0" xfId="13" applyNumberFormat="1" applyFont="1" applyFill="1" applyAlignment="1">
      <alignment vertical="center" wrapText="1"/>
    </xf>
    <xf numFmtId="173" fontId="83" fillId="10" borderId="0" xfId="6" applyNumberFormat="1" applyFont="1" applyFill="1" applyAlignment="1">
      <alignment horizontal="right" vertical="center"/>
    </xf>
    <xf numFmtId="0" fontId="277" fillId="0" borderId="0" xfId="2122" applyFont="1" applyFill="1" applyAlignment="1"/>
    <xf numFmtId="4" fontId="277" fillId="0" borderId="0" xfId="13" applyNumberFormat="1" applyFont="1" applyFill="1" applyAlignment="1">
      <alignment vertical="center" wrapText="1"/>
    </xf>
    <xf numFmtId="166" fontId="277" fillId="0" borderId="0" xfId="5234" applyFont="1" applyFill="1" applyAlignment="1">
      <alignment horizontal="right" vertical="center"/>
    </xf>
    <xf numFmtId="173" fontId="276" fillId="0" borderId="0" xfId="13" applyNumberFormat="1" applyFont="1" applyFill="1" applyAlignment="1"/>
    <xf numFmtId="0" fontId="278" fillId="10" borderId="0" xfId="2122" applyFont="1" applyFill="1" applyAlignment="1">
      <alignment vertical="top"/>
    </xf>
    <xf numFmtId="0" fontId="280" fillId="10" borderId="0" xfId="2122" applyFont="1" applyFill="1" applyAlignment="1"/>
    <xf numFmtId="173" fontId="276" fillId="0" borderId="0" xfId="13" applyNumberFormat="1" applyFont="1" applyBorder="1" applyAlignment="1"/>
    <xf numFmtId="173" fontId="276" fillId="10" borderId="0" xfId="13" applyNumberFormat="1" applyFont="1" applyFill="1" applyBorder="1" applyAlignment="1"/>
    <xf numFmtId="173" fontId="276" fillId="10" borderId="0" xfId="13" applyNumberFormat="1" applyFont="1" applyFill="1" applyAlignment="1">
      <alignment vertical="top"/>
    </xf>
    <xf numFmtId="179" fontId="276" fillId="0" borderId="0" xfId="13" applyNumberFormat="1" applyFont="1" applyBorder="1" applyAlignment="1">
      <alignment vertical="center"/>
    </xf>
    <xf numFmtId="179" fontId="277" fillId="0" borderId="0" xfId="13" applyNumberFormat="1" applyFont="1" applyFill="1" applyAlignment="1">
      <alignment horizontal="center"/>
    </xf>
    <xf numFmtId="4" fontId="277" fillId="0" borderId="0" xfId="13" applyNumberFormat="1" applyFont="1" applyFill="1" applyAlignment="1">
      <alignment vertical="center"/>
    </xf>
    <xf numFmtId="179" fontId="277" fillId="0" borderId="0" xfId="13" applyNumberFormat="1" applyFont="1" applyFill="1" applyAlignment="1"/>
    <xf numFmtId="173" fontId="277" fillId="0" borderId="0" xfId="13" applyNumberFormat="1" applyFont="1" applyFill="1" applyAlignment="1"/>
    <xf numFmtId="173" fontId="276" fillId="0" borderId="0" xfId="13" applyNumberFormat="1" applyFont="1" applyFill="1" applyBorder="1" applyAlignment="1"/>
    <xf numFmtId="166" fontId="277" fillId="10" borderId="32" xfId="1" applyFont="1" applyFill="1" applyBorder="1" applyAlignment="1"/>
    <xf numFmtId="166" fontId="277" fillId="10" borderId="32" xfId="2122" applyNumberFormat="1" applyFont="1" applyFill="1" applyBorder="1" applyAlignment="1"/>
    <xf numFmtId="0" fontId="280" fillId="10" borderId="26" xfId="2122" applyNumberFormat="1" applyFont="1" applyFill="1" applyBorder="1" applyAlignment="1"/>
    <xf numFmtId="4" fontId="277" fillId="10" borderId="27" xfId="13" applyNumberFormat="1" applyFont="1" applyFill="1" applyBorder="1" applyAlignment="1"/>
    <xf numFmtId="4" fontId="277" fillId="10" borderId="17" xfId="13" applyNumberFormat="1" applyFont="1" applyFill="1" applyBorder="1" applyAlignment="1"/>
    <xf numFmtId="166" fontId="277" fillId="10" borderId="25" xfId="1" applyFont="1" applyFill="1" applyBorder="1" applyAlignment="1">
      <alignment horizontal="right"/>
    </xf>
    <xf numFmtId="173" fontId="277" fillId="10" borderId="0" xfId="13" applyNumberFormat="1" applyFont="1" applyFill="1" applyBorder="1" applyAlignment="1">
      <alignment vertical="center"/>
    </xf>
    <xf numFmtId="173" fontId="276" fillId="0" borderId="23" xfId="13" applyNumberFormat="1" applyFont="1" applyBorder="1" applyAlignment="1"/>
    <xf numFmtId="0" fontId="284" fillId="0" borderId="34" xfId="0" applyFont="1" applyBorder="1"/>
    <xf numFmtId="14" fontId="284" fillId="0" borderId="34" xfId="0" applyNumberFormat="1" applyFont="1" applyBorder="1"/>
    <xf numFmtId="166" fontId="284" fillId="0" borderId="34" xfId="1" applyFont="1" applyBorder="1"/>
    <xf numFmtId="4" fontId="277" fillId="0" borderId="34" xfId="13" applyNumberFormat="1" applyFont="1" applyBorder="1" applyAlignment="1"/>
    <xf numFmtId="166" fontId="276" fillId="0" borderId="34" xfId="1" applyFont="1" applyBorder="1" applyAlignment="1"/>
    <xf numFmtId="166" fontId="277" fillId="0" borderId="0" xfId="1" applyFont="1" applyFill="1" applyAlignment="1"/>
    <xf numFmtId="0" fontId="276" fillId="0" borderId="0" xfId="2122" applyFont="1" applyFill="1" applyAlignment="1">
      <alignment horizontal="center" vertical="top"/>
    </xf>
    <xf numFmtId="0" fontId="87" fillId="10" borderId="0" xfId="6" applyNumberFormat="1" applyFont="1" applyFill="1" applyAlignment="1">
      <alignment horizontal="left" vertical="center"/>
    </xf>
    <xf numFmtId="0" fontId="278" fillId="0" borderId="0" xfId="2122" applyFont="1" applyFill="1" applyAlignment="1">
      <alignment horizontal="left" vertical="top"/>
    </xf>
    <xf numFmtId="0" fontId="276" fillId="10" borderId="33" xfId="2122" applyFont="1" applyFill="1" applyBorder="1" applyAlignment="1">
      <alignment vertical="center" wrapText="1"/>
    </xf>
    <xf numFmtId="166" fontId="277" fillId="10" borderId="33" xfId="5234" applyFont="1" applyFill="1" applyBorder="1" applyAlignment="1">
      <alignment horizontal="right" vertical="center"/>
    </xf>
    <xf numFmtId="173" fontId="84" fillId="0" borderId="0" xfId="6" applyNumberFormat="1" applyFont="1" applyFill="1" applyAlignment="1">
      <alignment horizontal="right" vertical="top"/>
    </xf>
    <xf numFmtId="0" fontId="84" fillId="2" borderId="0" xfId="6" applyNumberFormat="1" applyFont="1" applyFill="1" applyAlignment="1">
      <alignment vertical="center"/>
    </xf>
    <xf numFmtId="0" fontId="88" fillId="0" borderId="0" xfId="5" applyFont="1" applyFill="1"/>
    <xf numFmtId="0" fontId="87" fillId="0" borderId="0" xfId="6" applyNumberFormat="1" applyFont="1" applyFill="1" applyAlignment="1">
      <alignment horizontal="left" vertical="center"/>
    </xf>
    <xf numFmtId="0" fontId="88" fillId="2" borderId="0" xfId="5" applyFont="1" applyFill="1" applyAlignment="1">
      <alignment vertical="top"/>
    </xf>
    <xf numFmtId="0" fontId="87" fillId="2" borderId="0" xfId="6" applyNumberFormat="1" applyFont="1" applyFill="1" applyAlignment="1">
      <alignment horizontal="left" vertical="center"/>
    </xf>
    <xf numFmtId="0" fontId="88" fillId="2" borderId="0" xfId="6" applyNumberFormat="1" applyFont="1" applyFill="1" applyAlignment="1">
      <alignment horizontal="left" vertical="top" wrapText="1"/>
    </xf>
    <xf numFmtId="0" fontId="276" fillId="0" borderId="0" xfId="6" applyNumberFormat="1" applyFont="1" applyFill="1" applyAlignment="1" applyProtection="1">
      <alignment horizontal="left"/>
    </xf>
    <xf numFmtId="0" fontId="277" fillId="0" borderId="0" xfId="0" applyFont="1" applyFill="1"/>
    <xf numFmtId="166" fontId="277" fillId="0" borderId="0" xfId="5014" applyFont="1" applyFill="1"/>
    <xf numFmtId="173" fontId="277" fillId="0" borderId="0" xfId="5014" applyNumberFormat="1" applyFont="1" applyFill="1"/>
    <xf numFmtId="39" fontId="276" fillId="0" borderId="0" xfId="5238" applyNumberFormat="1" applyFont="1" applyFill="1" applyAlignment="1"/>
    <xf numFmtId="0" fontId="277" fillId="0" borderId="0" xfId="0" quotePrefix="1" applyFont="1" applyFill="1"/>
    <xf numFmtId="0" fontId="283" fillId="0" borderId="0" xfId="5232" applyFont="1" applyBorder="1" applyAlignment="1">
      <alignment horizontal="center"/>
    </xf>
    <xf numFmtId="173" fontId="276" fillId="0" borderId="0" xfId="5014" applyNumberFormat="1" applyFont="1" applyFill="1" applyAlignment="1">
      <alignment horizontal="center"/>
    </xf>
    <xf numFmtId="0" fontId="276" fillId="0" borderId="0" xfId="6" applyNumberFormat="1" applyFont="1" applyFill="1" applyAlignment="1" applyProtection="1">
      <alignment horizontal="center" wrapText="1"/>
    </xf>
    <xf numFmtId="0" fontId="276" fillId="0" borderId="0" xfId="5238" applyNumberFormat="1" applyFont="1" applyFill="1" applyBorder="1" applyAlignment="1">
      <alignment vertical="top"/>
    </xf>
    <xf numFmtId="0" fontId="276" fillId="0" borderId="0" xfId="5232" quotePrefix="1" applyFont="1" applyFill="1" applyBorder="1" applyAlignment="1">
      <alignment horizontal="center" vertical="top" wrapText="1"/>
    </xf>
    <xf numFmtId="0" fontId="277" fillId="0" borderId="0" xfId="0" applyNumberFormat="1" applyFont="1" applyFill="1"/>
    <xf numFmtId="173" fontId="277" fillId="0" borderId="0" xfId="0" applyNumberFormat="1" applyFont="1" applyFill="1"/>
    <xf numFmtId="0" fontId="276" fillId="0" borderId="0" xfId="5238" applyNumberFormat="1" applyFont="1" applyFill="1" applyBorder="1" applyAlignment="1">
      <alignment horizontal="left" vertical="top" wrapText="1"/>
    </xf>
    <xf numFmtId="0" fontId="277" fillId="0" borderId="0" xfId="0" applyNumberFormat="1" applyFont="1" applyFill="1" applyAlignment="1">
      <alignment horizontal="left" indent="1"/>
    </xf>
    <xf numFmtId="166" fontId="277" fillId="0" borderId="0" xfId="0" applyNumberFormat="1" applyFont="1" applyFill="1"/>
    <xf numFmtId="179" fontId="277" fillId="0" borderId="0" xfId="0" applyNumberFormat="1" applyFont="1" applyFill="1"/>
    <xf numFmtId="0" fontId="84" fillId="10" borderId="0" xfId="8648" applyFont="1" applyFill="1" applyAlignment="1">
      <alignment horizontal="left" vertical="top" indent="1"/>
    </xf>
    <xf numFmtId="0" fontId="277" fillId="0" borderId="0" xfId="0" applyNumberFormat="1" applyFont="1" applyFill="1" applyAlignment="1">
      <alignment horizontal="left"/>
    </xf>
    <xf numFmtId="0" fontId="277" fillId="0" borderId="0" xfId="0" applyNumberFormat="1" applyFont="1" applyFill="1" applyBorder="1" applyAlignment="1">
      <alignment horizontal="left" indent="1"/>
    </xf>
    <xf numFmtId="0" fontId="277" fillId="0" borderId="0" xfId="0" applyNumberFormat="1" applyFont="1" applyFill="1" applyBorder="1" applyAlignment="1">
      <alignment horizontal="left"/>
    </xf>
    <xf numFmtId="0" fontId="277" fillId="0" borderId="0" xfId="0" applyFont="1" applyFill="1" applyBorder="1"/>
    <xf numFmtId="166" fontId="277" fillId="0" borderId="0" xfId="5014" applyFont="1" applyFill="1" applyBorder="1"/>
    <xf numFmtId="173" fontId="277" fillId="0" borderId="0" xfId="5014" applyNumberFormat="1" applyFont="1" applyFill="1" applyBorder="1"/>
    <xf numFmtId="179" fontId="277" fillId="0" borderId="0" xfId="0" applyNumberFormat="1" applyFont="1" applyFill="1" applyBorder="1"/>
    <xf numFmtId="0" fontId="276" fillId="0" borderId="0" xfId="0" applyNumberFormat="1" applyFont="1" applyFill="1" applyAlignment="1">
      <alignment horizontal="left"/>
    </xf>
    <xf numFmtId="166" fontId="276" fillId="0" borderId="30" xfId="5014" applyFont="1" applyFill="1" applyBorder="1"/>
    <xf numFmtId="166" fontId="276" fillId="0" borderId="0" xfId="5014" applyFont="1" applyFill="1" applyBorder="1"/>
    <xf numFmtId="0" fontId="276" fillId="0" borderId="0" xfId="0" applyNumberFormat="1" applyFont="1" applyFill="1"/>
    <xf numFmtId="166" fontId="276" fillId="0" borderId="106" xfId="5014" applyFont="1" applyFill="1" applyBorder="1"/>
    <xf numFmtId="166" fontId="276" fillId="0" borderId="23" xfId="5014" applyFont="1" applyFill="1" applyBorder="1"/>
    <xf numFmtId="0" fontId="276" fillId="0" borderId="0" xfId="0" applyNumberFormat="1" applyFont="1" applyFill="1" applyBorder="1" applyAlignment="1">
      <alignment vertical="top"/>
    </xf>
    <xf numFmtId="0" fontId="276" fillId="0" borderId="0" xfId="0" applyNumberFormat="1" applyFont="1" applyFill="1" applyBorder="1" applyAlignment="1">
      <alignment vertical="top" wrapText="1"/>
    </xf>
    <xf numFmtId="0" fontId="276" fillId="0" borderId="0" xfId="5014" applyNumberFormat="1" applyFont="1" applyFill="1"/>
    <xf numFmtId="0" fontId="276" fillId="0" borderId="0" xfId="0" applyFont="1" applyFill="1"/>
    <xf numFmtId="173" fontId="277" fillId="0" borderId="0" xfId="5014" applyNumberFormat="1" applyFont="1" applyFill="1" applyAlignment="1">
      <alignment horizontal="right"/>
    </xf>
    <xf numFmtId="173" fontId="277" fillId="0" borderId="0" xfId="0" applyNumberFormat="1" applyFont="1" applyFill="1" applyAlignment="1">
      <alignment horizontal="right"/>
    </xf>
    <xf numFmtId="166" fontId="277" fillId="0" borderId="0" xfId="5014" applyFont="1" applyFill="1" applyAlignment="1">
      <alignment horizontal="right"/>
    </xf>
    <xf numFmtId="173" fontId="87" fillId="0" borderId="0" xfId="6" applyNumberFormat="1" applyFont="1" applyFill="1" applyAlignment="1">
      <alignment horizontal="right" vertical="top"/>
    </xf>
    <xf numFmtId="0" fontId="277" fillId="0" borderId="0" xfId="5014" applyNumberFormat="1" applyFont="1" applyFill="1"/>
    <xf numFmtId="166" fontId="276" fillId="0" borderId="0" xfId="5014" applyFont="1" applyFill="1"/>
    <xf numFmtId="173" fontId="276" fillId="0" borderId="0" xfId="5014" applyNumberFormat="1" applyFont="1" applyFill="1"/>
    <xf numFmtId="173" fontId="83" fillId="2" borderId="23" xfId="6" applyNumberFormat="1" applyFont="1" applyFill="1" applyBorder="1" applyAlignment="1">
      <alignment horizontal="right" vertical="top"/>
    </xf>
    <xf numFmtId="173" fontId="83" fillId="2" borderId="0" xfId="6" applyNumberFormat="1" applyFont="1" applyFill="1" applyBorder="1" applyAlignment="1">
      <alignment horizontal="right" vertical="top"/>
    </xf>
    <xf numFmtId="179" fontId="277" fillId="0" borderId="0" xfId="5014" applyNumberFormat="1" applyFont="1" applyFill="1"/>
    <xf numFmtId="0" fontId="84" fillId="10" borderId="0" xfId="8648" applyFont="1" applyFill="1" applyBorder="1" applyAlignment="1">
      <alignment vertical="top"/>
    </xf>
    <xf numFmtId="0" fontId="84" fillId="2" borderId="0" xfId="8649" applyFont="1" applyFill="1" applyAlignment="1">
      <alignment horizontal="right" vertical="top"/>
    </xf>
    <xf numFmtId="37" fontId="83" fillId="2" borderId="0" xfId="8648" applyNumberFormat="1" applyFont="1" applyFill="1" applyAlignment="1">
      <alignment horizontal="left"/>
    </xf>
    <xf numFmtId="37" fontId="83" fillId="10" borderId="0" xfId="8648" applyNumberFormat="1" applyFont="1" applyFill="1" applyAlignment="1">
      <alignment horizontal="right"/>
    </xf>
    <xf numFmtId="0" fontId="84" fillId="2" borderId="0" xfId="8649" applyFont="1" applyFill="1"/>
    <xf numFmtId="39" fontId="83" fillId="2" borderId="0" xfId="8648" applyNumberFormat="1" applyFont="1" applyFill="1"/>
    <xf numFmtId="0" fontId="84" fillId="2" borderId="0" xfId="8649" applyNumberFormat="1" applyFont="1" applyFill="1"/>
    <xf numFmtId="0" fontId="87" fillId="0" borderId="0" xfId="5235" applyFont="1" applyAlignment="1"/>
    <xf numFmtId="0" fontId="84" fillId="10" borderId="0" xfId="8649" applyFont="1" applyFill="1"/>
    <xf numFmtId="0" fontId="83" fillId="2" borderId="0" xfId="8649" applyNumberFormat="1" applyFont="1" applyFill="1" applyAlignment="1">
      <alignment horizontal="left" vertical="top"/>
    </xf>
    <xf numFmtId="0" fontId="88" fillId="2" borderId="0" xfId="6" applyNumberFormat="1" applyFont="1" applyFill="1" applyAlignment="1">
      <alignment horizontal="left" vertical="top"/>
    </xf>
    <xf numFmtId="0" fontId="84" fillId="2" borderId="0" xfId="8648" applyFont="1" applyFill="1"/>
    <xf numFmtId="0" fontId="83" fillId="2" borderId="0" xfId="8649" applyFont="1" applyFill="1"/>
    <xf numFmtId="0" fontId="83" fillId="10" borderId="0" xfId="8649" applyFont="1" applyFill="1"/>
    <xf numFmtId="2" fontId="9" fillId="0" borderId="0" xfId="0" applyNumberFormat="1" applyFont="1" applyAlignment="1">
      <alignment horizontal="center"/>
    </xf>
    <xf numFmtId="2" fontId="9" fillId="0" borderId="0" xfId="0" applyNumberFormat="1" applyFont="1" applyBorder="1" applyAlignment="1">
      <alignment horizontal="center"/>
    </xf>
    <xf numFmtId="0" fontId="68" fillId="0" borderId="0" xfId="0" applyNumberFormat="1" applyFont="1" applyAlignment="1">
      <alignment horizontal="left"/>
    </xf>
    <xf numFmtId="0" fontId="68" fillId="0" borderId="0" xfId="0" applyNumberFormat="1" applyFont="1" applyBorder="1" applyAlignment="1">
      <alignment horizontal="left"/>
    </xf>
    <xf numFmtId="0" fontId="88" fillId="2" borderId="0" xfId="6" applyNumberFormat="1" applyFont="1" applyFill="1" applyAlignment="1">
      <alignment horizontal="left" vertical="top" wrapText="1"/>
    </xf>
    <xf numFmtId="0" fontId="278" fillId="0" borderId="0" xfId="2122" applyFont="1" applyFill="1" applyAlignment="1">
      <alignment horizontal="left" vertical="top"/>
    </xf>
    <xf numFmtId="0" fontId="277" fillId="0" borderId="0" xfId="13" applyNumberFormat="1" applyFont="1" applyAlignment="1">
      <alignment horizontal="justify" wrapText="1"/>
    </xf>
    <xf numFmtId="4" fontId="277" fillId="0" borderId="0" xfId="13" applyNumberFormat="1" applyFont="1" applyAlignment="1">
      <alignment horizontal="justify"/>
    </xf>
    <xf numFmtId="4" fontId="87" fillId="0" borderId="0" xfId="13" applyNumberFormat="1" applyFont="1" applyFill="1" applyAlignment="1">
      <alignment horizontal="justify"/>
    </xf>
    <xf numFmtId="4" fontId="276" fillId="0" borderId="29" xfId="13" applyNumberFormat="1" applyFont="1" applyBorder="1" applyAlignment="1">
      <alignment horizontal="left" vertical="center"/>
    </xf>
    <xf numFmtId="4" fontId="276" fillId="0" borderId="30" xfId="13" applyNumberFormat="1" applyFont="1" applyBorder="1" applyAlignment="1">
      <alignment horizontal="left" vertical="center"/>
    </xf>
    <xf numFmtId="4" fontId="276" fillId="0" borderId="90" xfId="13" applyNumberFormat="1" applyFont="1" applyBorder="1" applyAlignment="1">
      <alignment horizontal="left" vertical="center"/>
    </xf>
    <xf numFmtId="4" fontId="276" fillId="0" borderId="14" xfId="13" applyNumberFormat="1" applyFont="1" applyBorder="1" applyAlignment="1">
      <alignment horizontal="left" vertical="center"/>
    </xf>
    <xf numFmtId="4" fontId="277" fillId="10" borderId="31" xfId="13" applyNumberFormat="1" applyFont="1" applyFill="1" applyBorder="1" applyAlignment="1"/>
    <xf numFmtId="4" fontId="277" fillId="10" borderId="0" xfId="13" applyNumberFormat="1" applyFont="1" applyFill="1" applyBorder="1" applyAlignment="1"/>
    <xf numFmtId="0" fontId="276" fillId="0" borderId="17" xfId="13" quotePrefix="1" applyNumberFormat="1" applyFont="1" applyBorder="1" applyAlignment="1">
      <alignment horizontal="center" vertical="center"/>
    </xf>
    <xf numFmtId="0" fontId="276" fillId="0" borderId="28" xfId="13" quotePrefix="1" applyNumberFormat="1" applyFont="1" applyBorder="1" applyAlignment="1">
      <alignment horizontal="center" vertical="center"/>
    </xf>
    <xf numFmtId="0" fontId="278" fillId="10" borderId="0" xfId="0" applyFont="1" applyFill="1" applyAlignment="1">
      <alignment horizontal="center" vertical="top"/>
    </xf>
    <xf numFmtId="0" fontId="277" fillId="0" borderId="0" xfId="5014" applyNumberFormat="1" applyFont="1" applyFill="1" applyAlignment="1">
      <alignment horizontal="center"/>
    </xf>
    <xf numFmtId="0" fontId="88" fillId="10" borderId="0" xfId="6" applyNumberFormat="1" applyFont="1" applyFill="1" applyAlignment="1">
      <alignment horizontal="left" vertical="top" wrapText="1"/>
    </xf>
    <xf numFmtId="0" fontId="235" fillId="0" borderId="17" xfId="2122" applyFont="1" applyBorder="1" applyAlignment="1">
      <alignment horizontal="center"/>
    </xf>
    <xf numFmtId="0" fontId="235" fillId="0" borderId="34" xfId="2122" applyFont="1" applyBorder="1" applyAlignment="1">
      <alignment horizontal="center"/>
    </xf>
    <xf numFmtId="179" fontId="88" fillId="0" borderId="0" xfId="13" applyNumberFormat="1" applyFont="1" applyFill="1" applyAlignment="1">
      <alignment horizontal="center" vertical="center" wrapText="1"/>
    </xf>
    <xf numFmtId="0" fontId="12" fillId="0" borderId="0" xfId="0" applyFont="1" applyAlignment="1">
      <alignment horizontal="center"/>
    </xf>
  </cellXfs>
  <cellStyles count="8650">
    <cellStyle name=" 1" xfId="15"/>
    <cellStyle name="%" xfId="5241"/>
    <cellStyle name="??" xfId="16"/>
    <cellStyle name="?? [0.00]_PERSONAL" xfId="17"/>
    <cellStyle name="???? [0.00]_PERSONAL" xfId="18"/>
    <cellStyle name="?????_VERA" xfId="19"/>
    <cellStyle name="????_PERSONAL" xfId="20"/>
    <cellStyle name="??_DHDL_Financial_30.06.2011 (Q1)" xfId="21"/>
    <cellStyle name="_~5095950" xfId="22"/>
    <cellStyle name="_~8027790" xfId="5242"/>
    <cellStyle name="_~8710521" xfId="23"/>
    <cellStyle name="_041010Final DHDL 2010_Merged financial_exclud share" xfId="24"/>
    <cellStyle name="_1 &amp; 4.Revenue-Ad Sales" xfId="5243"/>
    <cellStyle name="_10 Yrs Business Plan 300108" xfId="25"/>
    <cellStyle name="_10 Yrs Business Plan 300108 2" xfId="5244"/>
    <cellStyle name="_10 Yrs Business Plan 300108 2_Processinfees-DLF-30092011" xfId="5245"/>
    <cellStyle name="_10 Yrs Business Plan 300108 2_Upfront &amp; Processing fee- DLF Group- Q1+Q2" xfId="5246"/>
    <cellStyle name="_10 Yrs Business Plan 300108 3" xfId="5247"/>
    <cellStyle name="_10 Yrs Business Plan 300108 3_Processinfees-DLF-30092011" xfId="5248"/>
    <cellStyle name="_10 Yrs Business Plan 300108 3_Upfront &amp; Processing fee- DLF Group- Q1+Q2" xfId="5249"/>
    <cellStyle name="_10 Yrs Business Plan 300108 4" xfId="5250"/>
    <cellStyle name="_10 Yrs Business Plan 300108 4_Processinfees-DLF-30092011" xfId="5251"/>
    <cellStyle name="_10 Yrs Business Plan 300108 4_Upfront &amp; Processing fee- DLF Group- Q1+Q2" xfId="5252"/>
    <cellStyle name="_10 Yrs Business Plan 300108 5" xfId="5253"/>
    <cellStyle name="_10 Yrs Business Plan 300108 5_Processinfees-DLF-30092011" xfId="5254"/>
    <cellStyle name="_10 Yrs Business Plan 300108 5_Upfront &amp; Processing fee- DLF Group- Q1+Q2" xfId="5255"/>
    <cellStyle name="_10 Yrs Business Plan 300108 6" xfId="5256"/>
    <cellStyle name="_10 Yrs Business Plan 300108 6_Processinfees-DLF-30092011" xfId="5257"/>
    <cellStyle name="_10 Yrs Business Plan 300108 6_Upfront &amp; Processing fee- DLF Group- Q1+Q2" xfId="5258"/>
    <cellStyle name="_10 Yrs Business Plan 300108 7" xfId="5259"/>
    <cellStyle name="_10 Yrs Business Plan 300108 7_Processinfees-DLF-30092011" xfId="5260"/>
    <cellStyle name="_10 Yrs Business Plan 300108 7_Upfront &amp; Processing fee- DLF Group- Q1+Q2" xfId="5261"/>
    <cellStyle name="_10 Yrs Business Plan 300108_RS Vytilla Sold unsold 311211" xfId="26"/>
    <cellStyle name="_10-Branch Costing - Revised CF System Cost Sheet - 9-Jun-05_lws" xfId="5262"/>
    <cellStyle name="_12 Business plan_ 18.03.2010" xfId="27"/>
    <cellStyle name="_12 Business plan_ 18.03.2010_Balance Sheet_DUL_Power Division_Sept10_v4_23.10.10_final" xfId="28"/>
    <cellStyle name="_12 Business plan_ 18.03.2010_DLFU_Business plan_10-13( 26.3.10)_new3_TARIFF @8.95 FROM AUGUSTv1 updated 30 August_sent to wcc_15.10.10" xfId="29"/>
    <cellStyle name="_12 Business plan_ 18.03.2010_DLFU_Business plan_10-13( 26.3.10)_projected profitability _4 years" xfId="30"/>
    <cellStyle name="_2.cash Flow_10.9.09" xfId="31"/>
    <cellStyle name="_2.cash Flow_10.9.09_Balance Sheet_DUL_Power Division_Sept10_v4_23.10.10_final" xfId="32"/>
    <cellStyle name="_2.cash Flow_10.9.09_DHDL_Financial_31.03.2011" xfId="33"/>
    <cellStyle name="_2.cash Flow_10.9.09_DHDL_Merged_Financial_31 03 2011" xfId="34"/>
    <cellStyle name="_2.cash Flow_10.9.09_DHDL_Notes RPD_March 2011" xfId="35"/>
    <cellStyle name="_2.cash Flow_10.9.09_DLFU_Business plan_10-13( 26.3.10)_new3_TARIFF @8.95 FROM AUGUSTv1 updated 30 August_sent to wcc_15.10.10" xfId="36"/>
    <cellStyle name="_2.cash Flow_10.9.09_DLFU_Business plan_10-13( 26.3.10)_projected profitability _4 years" xfId="37"/>
    <cellStyle name="_2.Projected_cash Flow_2010-11_2012_2013_V1" xfId="38"/>
    <cellStyle name="_2.Projected_cash Flow_2010-11_2012_2013_V1_Balance Sheet_DUL_Power Division_Sept10_v4_23.10.10_final" xfId="39"/>
    <cellStyle name="_2.Projected_cash Flow_2010-11_2012_2013_V1_DHDL_Financial_31.03.2011" xfId="40"/>
    <cellStyle name="_2.Projected_cash Flow_2010-11_2012_2013_V1_DHDL_Merged_Financial_31 03 2011" xfId="41"/>
    <cellStyle name="_2.Projected_cash Flow_2010-11_2012_2013_V1_DHDL_Notes RPD_March 2011" xfId="42"/>
    <cellStyle name="_2.Projected_cash Flow_2010-11_2012_2013_V1_DLFU_Business plan_10-13( 26.3.10)_new3_TARIFF @8.95 FROM AUGUSTv1 updated 30 August_sent to wcc_15.10.10" xfId="43"/>
    <cellStyle name="_2.Projected_cash Flow_2010-11_2012_2013_V1_DLFU_Business plan_10-13( 26.3.10)_projected profitability _4 years" xfId="44"/>
    <cellStyle name="_29_11_07_fund_trfr_Sheet" xfId="2831"/>
    <cellStyle name="_5-Revised intt working0910_24.11.09v2" xfId="45"/>
    <cellStyle name="_5-Revised intt working0910_24.11.09v2_Balance Sheet_DUL_Power Division_Sept10_v4_23.10.10_final" xfId="46"/>
    <cellStyle name="_5-Revised intt working0910_24.11.09v2_DHDL_Financial_31.03.2011" xfId="47"/>
    <cellStyle name="_5-Revised intt working0910_24.11.09v2_DHDL_Merged_Financial_31 03 2011" xfId="48"/>
    <cellStyle name="_5-Revised intt working0910_24.11.09v2_DHDL_Notes RPD_March 2011" xfId="49"/>
    <cellStyle name="_5-Revised intt working0910_24.11.09v2_DLFU_Business plan_10-13( 26.3.10)_new3_TARIFF @8.95 FROM AUGUSTv1 updated 30 August_sent to wcc_15.10.10" xfId="50"/>
    <cellStyle name="_5-Revised intt working0910_24.11.09v2_DLFU_Business plan_10-13( 26.3.10)_projected profitability _4 years" xfId="51"/>
    <cellStyle name="_7b.Revised Business Plan_2009-10- Actuals Incorporated Jan10_V2_15 02 2010" xfId="52"/>
    <cellStyle name="_7b.Revised Business Plan_2009-10- Actuals Incorporated Jan10_V2_15 02 2010_Balance Sheet_DUL_Power Division_Sept10_v4_23.10.10_final" xfId="53"/>
    <cellStyle name="_7b.Revised Business Plan_2009-10- Actuals Incorporated Jan10_V2_15 02 2010_DLFU_Business plan_10-13( 26.3.10)_new3_TARIFF @8.95 FROM AUGUSTv1 updated 30 August_sent to wcc_15.10.10" xfId="54"/>
    <cellStyle name="_7b.Revised Business Plan_2009-10- Actuals Incorporated Jan10_V2_15 02 2010_DLFU_Business plan_10-13( 26.3.10)_projected profitability _4 years" xfId="55"/>
    <cellStyle name="_80 IB calc" xfId="5263"/>
    <cellStyle name="_Abstract  Site Infra Buildings-15 Acres" xfId="5264"/>
    <cellStyle name="_Actual P&amp;L_Dec'08" xfId="56"/>
    <cellStyle name="_Actual P&amp;L_Dec'08_Balance Sheet_DUL_Power Division_Sept10_v4_23.10.10_final" xfId="57"/>
    <cellStyle name="_Actual P&amp;L_Dec'08_DHDL_Financial_31.03.2011" xfId="58"/>
    <cellStyle name="_Actual P&amp;L_Dec'08_DHDL_Merged_Financial_31 03 2011" xfId="59"/>
    <cellStyle name="_Actual P&amp;L_Dec'08_DHDL_Notes RPD_March 2011" xfId="60"/>
    <cellStyle name="_Actual P&amp;L_Dec'08_DLFU_Business plan_10-13( 26.3.10)_new3_TARIFF @8.95 FROM AUGUSTv1 updated 30 August_sent to wcc_15.10.10" xfId="61"/>
    <cellStyle name="_Actual P&amp;L_Dec'08_DLFU_Business plan_10-13( 26.3.10)_projected profitability _4 years" xfId="62"/>
    <cellStyle name="_Additions_HIN02 - Jan07" xfId="63"/>
    <cellStyle name="_Additions_HIN02 - Jan07_DHDL_Financial_30.06.2011 (Q1)" xfId="64"/>
    <cellStyle name="_Additions_HIN02 - Jan07_DHDL_Merged_Financial_31 03 2011" xfId="65"/>
    <cellStyle name="_Additions_HIN02 - Jan07_ROI Segmant Trial 30 06 2011" xfId="66"/>
    <cellStyle name="_Advance Tax September (F)" xfId="2832"/>
    <cellStyle name="_Advance Tax September (F) 2" xfId="2833"/>
    <cellStyle name="_Advance Tax September (F) 3" xfId="2834"/>
    <cellStyle name="_Advance Tax September (F) 4" xfId="2835"/>
    <cellStyle name="_Advance Tax September (F) 5" xfId="2836"/>
    <cellStyle name="_Advance Tax September (F)_Abstract-2007-08" xfId="2837"/>
    <cellStyle name="_Advance Tax September (F)_Book1 (2)" xfId="2838"/>
    <cellStyle name="_Advances" xfId="5265"/>
    <cellStyle name="_Advertisement expenses _ 08-09" xfId="67"/>
    <cellStyle name="_Advertisement expenses _ 08-09_DHDL_Financial_30.06.2011 (Q1)" xfId="68"/>
    <cellStyle name="_Advertisement expenses _ 08-09_DHDL_Merged_Financial_31 03 2011" xfId="69"/>
    <cellStyle name="_Advertisement expenses _ 08-09_Fomats for Data collation" xfId="70"/>
    <cellStyle name="_Advertisement expenses _ 08-09_Related Parties-DRBPL Mar-11" xfId="71"/>
    <cellStyle name="_Advertisement expenses _ 08-09_ROI Segmant Trial 30 06 2011" xfId="72"/>
    <cellStyle name="_Ageing and Provisioning" xfId="73"/>
    <cellStyle name="_ALL PARSHAVNATH CLIENT " xfId="2839"/>
    <cellStyle name="_ALL PARSHAVNATH CLIENT  2" xfId="2840"/>
    <cellStyle name="_ALL PARSHAVNATH CLIENT  3" xfId="2841"/>
    <cellStyle name="_ALL PARSHAVNATH CLIENT  4" xfId="2842"/>
    <cellStyle name="_ALL PARSHAVNATH CLIENT  5" xfId="2843"/>
    <cellStyle name="_ALL PARSHAVNATH CLIENT _Abstract-2007-08" xfId="2844"/>
    <cellStyle name="_ALL PARSHAVNATH CLIENT _Book1 (2)" xfId="2845"/>
    <cellStyle name="_Annex-Tax Audit_MAR 06_v_1" xfId="74"/>
    <cellStyle name="_Arash q2 09" xfId="75"/>
    <cellStyle name="_Ass_Variance Analysis- P&amp;L_March 2010" xfId="76"/>
    <cellStyle name="_Att 3A" xfId="5266"/>
    <cellStyle name="_ATT3B" xfId="5267"/>
    <cellStyle name="_Attachment 1" xfId="77"/>
    <cellStyle name="_Audit Details PBC" xfId="78"/>
    <cellStyle name="_Audit Details PBC_B-5  30.09.2010 " xfId="79"/>
    <cellStyle name="_Audit Details PBC_Silokhera Capitalisation sheet 30.09.2010" xfId="80"/>
    <cellStyle name="_Aug consl backup-land adv &amp; Ext ICD" xfId="2846"/>
    <cellStyle name="_Aug consl backup-land adv &amp; Ext ICD 2" xfId="2847"/>
    <cellStyle name="_Aug consl backup-land adv &amp; Ext ICD 3" xfId="2848"/>
    <cellStyle name="_Aug consl backup-land adv &amp; Ext ICD 4" xfId="2849"/>
    <cellStyle name="_Aug consl backup-land adv &amp; Ext ICD 5" xfId="2850"/>
    <cellStyle name="_B Plan 2009-10 20090605" xfId="81"/>
    <cellStyle name="_B Sheet  DCCDL- MAR(2008)-(Commercial)-signed-16.05.08" xfId="82"/>
    <cellStyle name="_B Sheet  DCCDL- MAR(2008)-(Commercial)-signed-16.05.08 2" xfId="5268"/>
    <cellStyle name="_B Sheet  DCCDL- MAR(2008)-(Commercial)-signed-16.05.08 2 2" xfId="5269"/>
    <cellStyle name="_B Sheet  DCCDL- MAR(2008)-(Commercial)-signed-16.05.08 3" xfId="5270"/>
    <cellStyle name="_B Sheet  DCCDL- MAR(2008)-(Commercial)-signed-16.05.08 3 2" xfId="5271"/>
    <cellStyle name="_B Sheet  DCCDL- MAR(2008)-(Commercial)-signed-16.05.08 4" xfId="5272"/>
    <cellStyle name="_B Sheet  DCCDL- MAR(2008)-(Commercial)-signed-16.05.08 4 2" xfId="5273"/>
    <cellStyle name="_B Sheet  DCCDL- MAR(2008)-(Commercial)-signed-16.05.08 5" xfId="5274"/>
    <cellStyle name="_B Sheet  DCCDL- MAR(2008)-(Commercial)-signed-16.05.08 5 2" xfId="5275"/>
    <cellStyle name="_B Sheet  DCCDL- MAR(2008)-(Commercial)-signed-16.05.08 6" xfId="5276"/>
    <cellStyle name="_B Sheet  DCCDL- MAR(2008)-(Commercial)-signed-16.05.08 6 2" xfId="5277"/>
    <cellStyle name="_B Sheet  DCCDL- MAR(2008)-(Commercial)-signed-16.05.08 7" xfId="5278"/>
    <cellStyle name="_B Sheet  DCCDL- MAR(2008)-(Commercial)-signed-16.05.08 7 2" xfId="5279"/>
    <cellStyle name="_B Sheet  DCCDL- MAR(2008)-(Commercial)-signed-16.05.08 8" xfId="5280"/>
    <cellStyle name="_B.S. DCCDL- 31.3.9.-24.04.09-2nd Cut" xfId="83"/>
    <cellStyle name="_Backup Amit" xfId="84"/>
    <cellStyle name="_balance sheet as of 31.03.2007" xfId="85"/>
    <cellStyle name="_balance sheet as of 31.03.2007_Book3(1)" xfId="86"/>
    <cellStyle name="_balance sheet as of 31.03.2007_DHDL_Draft linked Financials_March 2010" xfId="87"/>
    <cellStyle name="_balance sheet as of 31.03.2007_DHDL_Financial_31.12.2010" xfId="88"/>
    <cellStyle name="_balance sheet as of 31.03.2007_DHDL_Variance Workpaper_31 03 2010_Version 1" xfId="89"/>
    <cellStyle name="_balance sheet as of 31.03.2007_Loans &amp; Advances_March 2010" xfId="90"/>
    <cellStyle name="_balance sheet as of 31.03.2007_Loans &amp; Advances_March 2010_DHDL_Financial_31.03.2011" xfId="91"/>
    <cellStyle name="_balance sheet as of 31.03.2007_Loans &amp; Advances_March 2010_DHDL_Financial_31.03.2011_DHDL_Merged_Financial_31 03 2011" xfId="92"/>
    <cellStyle name="_balance sheet as of 31.03.2007_Loans &amp; Advances_March 2010_DHDL_Linked Financials_March 2010_Vers. 2" xfId="93"/>
    <cellStyle name="_balance sheet as of 31.03.2007_Loans &amp; Advances_March 2010_DHDL_Linked Financials_March 2010_Vers. 2_DHDL_Merged_Financial_31 03 2011" xfId="94"/>
    <cellStyle name="_balance sheet as of 31.03.2007_Loans &amp; Advances_March 2010_DHDL_Merged_Financial_31 03 2011" xfId="95"/>
    <cellStyle name="_balance sheet as of 31.03.2007_Loans &amp; Advances_March 2010_DHDL_Merged_Financial_31.03.2011" xfId="96"/>
    <cellStyle name="_balance sheet as of 31.03.2007_Loans &amp; Advances_March 2010_DHDL_Notes RPD_March 2011" xfId="97"/>
    <cellStyle name="_balance sheet as of 31.03.2007_Loans &amp; Advances_March 2010_FA_DHDL CORP FB1_30 06 2011" xfId="98"/>
    <cellStyle name="_balance sheet as of 31.03.2007_Loans &amp; Advances_March 2010_Fomats for Data collation" xfId="99"/>
    <cellStyle name="_balance sheet as of 31.03.2007_Provisions entries" xfId="100"/>
    <cellStyle name="_balance sheet as of 31.03.2007_RS DHDL_Linked Financials_March 2010_060910" xfId="101"/>
    <cellStyle name="_balance sheet as of 31.03.2007_RS DHDL_Linked Financials_March 2010_Merged financial revised" xfId="102"/>
    <cellStyle name="_balance sheet as of 31.03.2007_WIP March 2010" xfId="103"/>
    <cellStyle name="_Balance sheet- Shivaji Marg Properties 300609" xfId="104"/>
    <cellStyle name="_Balance Sheet_Southern Towns_June08" xfId="105"/>
    <cellStyle name="_Bank Limits - CP &amp; PTC (08-December-2008)" xfId="5281"/>
    <cellStyle name="_Bank Limits - CP &amp; PTC (08-December-2008) 2" xfId="5282"/>
    <cellStyle name="_Bank Limits - CP &amp; PTC (08-December-2008) 2_Processinfees-DLF-30092011" xfId="5283"/>
    <cellStyle name="_Bank Limits - CP &amp; PTC (08-December-2008) 2_Upfront &amp; Processing fee- DLF Group- Q1+Q2" xfId="5284"/>
    <cellStyle name="_Bank Limits - CP &amp; PTC (08-December-2008) 3" xfId="5285"/>
    <cellStyle name="_Bank Limits - CP &amp; PTC (08-December-2008) 3_Processinfees-DLF-30092011" xfId="5286"/>
    <cellStyle name="_Bank Limits - CP &amp; PTC (08-December-2008) 3_Upfront &amp; Processing fee- DLF Group- Q1+Q2" xfId="5287"/>
    <cellStyle name="_Bank Limits - CP &amp; PTC (08-December-2008) 4" xfId="5288"/>
    <cellStyle name="_Bank Limits - CP &amp; PTC (08-December-2008) 4_Processinfees-DLF-30092011" xfId="5289"/>
    <cellStyle name="_Bank Limits - CP &amp; PTC (08-December-2008) 4_Upfront &amp; Processing fee- DLF Group- Q1+Q2" xfId="5290"/>
    <cellStyle name="_Bank Limits - CP &amp; PTC (08-December-2008) 5" xfId="5291"/>
    <cellStyle name="_Bank Limits - CP &amp; PTC (08-December-2008) 5_Processinfees-DLF-30092011" xfId="5292"/>
    <cellStyle name="_Bank Limits - CP &amp; PTC (08-December-2008) 5_Upfront &amp; Processing fee- DLF Group- Q1+Q2" xfId="5293"/>
    <cellStyle name="_Bank Limits - CP &amp; PTC (08-December-2008) 6" xfId="5294"/>
    <cellStyle name="_Bank Limits - CP &amp; PTC (08-December-2008) 6_Processinfees-DLF-30092011" xfId="5295"/>
    <cellStyle name="_Bank Limits - CP &amp; PTC (08-December-2008) 6_Upfront &amp; Processing fee- DLF Group- Q1+Q2" xfId="5296"/>
    <cellStyle name="_Bank Limits - CP &amp; PTC (08-December-2008) 7" xfId="5297"/>
    <cellStyle name="_Bank Limits - CP &amp; PTC (08-December-2008) 7_Processinfees-DLF-30092011" xfId="5298"/>
    <cellStyle name="_Bank Limits - CP &amp; PTC (08-December-2008) 7_Upfront &amp; Processing fee- DLF Group- Q1+Q2" xfId="5299"/>
    <cellStyle name="_Bank Limits - CP &amp; PTC (12-November-2008)" xfId="5300"/>
    <cellStyle name="_Bank Limits - CP &amp; PTC (12-November-2008) 2" xfId="5301"/>
    <cellStyle name="_Bank Limits - CP &amp; PTC (12-November-2008) 2_Processinfees-DLF-30092011" xfId="5302"/>
    <cellStyle name="_Bank Limits - CP &amp; PTC (12-November-2008) 2_Upfront &amp; Processing fee- DLF Group- Q1+Q2" xfId="5303"/>
    <cellStyle name="_Bank Limits - CP &amp; PTC (12-November-2008) 3" xfId="5304"/>
    <cellStyle name="_Bank Limits - CP &amp; PTC (12-November-2008) 3_Processinfees-DLF-30092011" xfId="5305"/>
    <cellStyle name="_Bank Limits - CP &amp; PTC (12-November-2008) 3_Upfront &amp; Processing fee- DLF Group- Q1+Q2" xfId="5306"/>
    <cellStyle name="_Bank Limits - CP &amp; PTC (12-November-2008) 4" xfId="5307"/>
    <cellStyle name="_Bank Limits - CP &amp; PTC (12-November-2008) 4_Processinfees-DLF-30092011" xfId="5308"/>
    <cellStyle name="_Bank Limits - CP &amp; PTC (12-November-2008) 4_Upfront &amp; Processing fee- DLF Group- Q1+Q2" xfId="5309"/>
    <cellStyle name="_Bank Limits - CP &amp; PTC (12-November-2008) 5" xfId="5310"/>
    <cellStyle name="_Bank Limits - CP &amp; PTC (12-November-2008) 5_Processinfees-DLF-30092011" xfId="5311"/>
    <cellStyle name="_Bank Limits - CP &amp; PTC (12-November-2008) 5_Upfront &amp; Processing fee- DLF Group- Q1+Q2" xfId="5312"/>
    <cellStyle name="_Bank Limits - CP &amp; PTC (12-November-2008) 6" xfId="5313"/>
    <cellStyle name="_Bank Limits - CP &amp; PTC (12-November-2008) 6_Processinfees-DLF-30092011" xfId="5314"/>
    <cellStyle name="_Bank Limits - CP &amp; PTC (12-November-2008) 6_Upfront &amp; Processing fee- DLF Group- Q1+Q2" xfId="5315"/>
    <cellStyle name="_Bank Limits - CP &amp; PTC (12-November-2008) 7" xfId="5316"/>
    <cellStyle name="_Bank Limits - CP &amp; PTC (12-November-2008) 7_Processinfees-DLF-30092011" xfId="5317"/>
    <cellStyle name="_Bank Limits - CP &amp; PTC (12-November-2008) 7_Upfront &amp; Processing fee- DLF Group- Q1+Q2" xfId="5318"/>
    <cellStyle name="_Bank Limits - CP &amp; PTC (31-October-2008)" xfId="106"/>
    <cellStyle name="_Bank Limits - CP &amp; PTC (31-October-2008) 2" xfId="5319"/>
    <cellStyle name="_Bank Limits - CP &amp; PTC (31-October-2008) 2_Processinfees-DLF-30092011" xfId="5320"/>
    <cellStyle name="_Bank Limits - CP &amp; PTC (31-October-2008) 2_Upfront &amp; Processing fee- DLF Group- Q1+Q2" xfId="5321"/>
    <cellStyle name="_Bank Limits - CP &amp; PTC (31-October-2008) 3" xfId="5322"/>
    <cellStyle name="_Bank Limits - CP &amp; PTC (31-October-2008) 3_Processinfees-DLF-30092011" xfId="5323"/>
    <cellStyle name="_Bank Limits - CP &amp; PTC (31-October-2008) 3_Upfront &amp; Processing fee- DLF Group- Q1+Q2" xfId="5324"/>
    <cellStyle name="_Bank Limits - CP &amp; PTC (31-October-2008) 4" xfId="5325"/>
    <cellStyle name="_Bank Limits - CP &amp; PTC (31-October-2008) 4_Processinfees-DLF-30092011" xfId="5326"/>
    <cellStyle name="_Bank Limits - CP &amp; PTC (31-October-2008) 4_Upfront &amp; Processing fee- DLF Group- Q1+Q2" xfId="5327"/>
    <cellStyle name="_Bank Limits - CP &amp; PTC (31-October-2008) 5" xfId="5328"/>
    <cellStyle name="_Bank Limits - CP &amp; PTC (31-October-2008) 5_Processinfees-DLF-30092011" xfId="5329"/>
    <cellStyle name="_Bank Limits - CP &amp; PTC (31-October-2008) 5_Upfront &amp; Processing fee- DLF Group- Q1+Q2" xfId="5330"/>
    <cellStyle name="_Bank Limits - CP &amp; PTC (31-October-2008) 6" xfId="5331"/>
    <cellStyle name="_Bank Limits - CP &amp; PTC (31-October-2008) 6_Processinfees-DLF-30092011" xfId="5332"/>
    <cellStyle name="_Bank Limits - CP &amp; PTC (31-October-2008) 6_Upfront &amp; Processing fee- DLF Group- Q1+Q2" xfId="5333"/>
    <cellStyle name="_Bank Limits - CP &amp; PTC (31-October-2008) 7" xfId="5334"/>
    <cellStyle name="_Bank Limits - CP &amp; PTC (31-October-2008) 7_Processinfees-DLF-30092011" xfId="5335"/>
    <cellStyle name="_Bank Limits - CP &amp; PTC (31-October-2008) 7_Upfront &amp; Processing fee- DLF Group- Q1+Q2" xfId="5336"/>
    <cellStyle name="_Bank reco" xfId="107"/>
    <cellStyle name="_BANK RECO WORKPAPER" xfId="108"/>
    <cellStyle name="_BANK RECO WORKPAPER_B-5  30.09.2010 " xfId="109"/>
    <cellStyle name="_BANK RECO WORKPAPER_Silokhera Capitalisation sheet 30.09.2010" xfId="110"/>
    <cellStyle name="_Bank Reco-GK Residency" xfId="111"/>
    <cellStyle name="_BANK RECONCILIATION" xfId="112"/>
    <cellStyle name="_BANK RECONCILIATION DEC. 08" xfId="113"/>
    <cellStyle name="_BANK RECONCILIATION DEC. 08_Balance Sheet_DUL_Power Division_Sept10_v4_23.10.10_final" xfId="114"/>
    <cellStyle name="_BANK RECONCILIATION DEC. 08_DHDL 30th June PL and BS" xfId="115"/>
    <cellStyle name="_BANK RECONCILIATION DEC. 08_DHDL 30th June PL and BS_DHDL_Financial_31.03.2011" xfId="116"/>
    <cellStyle name="_BANK RECONCILIATION DEC. 08_DHDL 30th June PL and BS_DHDL_Merged_Financial_31 03 2011" xfId="117"/>
    <cellStyle name="_BANK RECONCILIATION DEC. 08_DHDL 30th June PL and BS_DHDL_Notes RPD_March 2011" xfId="118"/>
    <cellStyle name="_BANK RECONCILIATION DEC. 08_DHDL_Financial_30.06.2011 (Q1)" xfId="119"/>
    <cellStyle name="_BANK RECONCILIATION DEC. 08_DHDL_Merged_Financial_31 03 2011" xfId="120"/>
    <cellStyle name="_BANK RECONCILIATION DEC. 08_DLFU_Business plan_10-13( 26.3.10)_new3_TARIFF @8.95 FROM AUGUSTv1 updated 30 August_sent to wcc_15.10.10" xfId="121"/>
    <cellStyle name="_BANK RECONCILIATION DEC. 08_DLFU_Business plan_10-13( 26.3.10)_projected profitability _4 years" xfId="122"/>
    <cellStyle name="_BANK RECONCILIATION DEC. 08_Fomats for Data collation" xfId="123"/>
    <cellStyle name="_BANK RECONCILIATION DEC. 08_Related Parties-DRBPL Mar-11" xfId="124"/>
    <cellStyle name="_BANK RECONCILIATION DEC. 08_ROI Segmant Trial 30 06 2011" xfId="125"/>
    <cellStyle name="_Bank Reconciliation DLF Ltd Sep 09" xfId="5337"/>
    <cellStyle name="_bank reconciliation statement-Edward" xfId="126"/>
    <cellStyle name="_BANK RECONCILIATION_Balance Sheet_DUL_Power Division_Sept10_v4_23.10.10_final" xfId="127"/>
    <cellStyle name="_BANK RECONCILIATION_DHDL 30th June PL and BS" xfId="128"/>
    <cellStyle name="_BANK RECONCILIATION_DHDL 30th June PL and BS_DHDL_Financial_31.03.2011" xfId="129"/>
    <cellStyle name="_BANK RECONCILIATION_DHDL 30th June PL and BS_DHDL_Merged_Financial_31 03 2011" xfId="130"/>
    <cellStyle name="_BANK RECONCILIATION_DHDL 30th June PL and BS_DHDL_Notes RPD_March 2011" xfId="131"/>
    <cellStyle name="_BANK RECONCILIATION_DHDL_Financial_30.06.2011 (Q1)" xfId="132"/>
    <cellStyle name="_BANK RECONCILIATION_DHDL_Merged_Financial_31 03 2011" xfId="133"/>
    <cellStyle name="_BANK RECONCILIATION_DLFU_Business plan_10-13( 26.3.10)_new3_TARIFF @8.95 FROM AUGUSTv1 updated 30 August_sent to wcc_15.10.10" xfId="134"/>
    <cellStyle name="_BANK RECONCILIATION_DLFU_Business plan_10-13( 26.3.10)_projected profitability _4 years" xfId="135"/>
    <cellStyle name="_Bank Reconciliation_DRFL_30-6-09" xfId="136"/>
    <cellStyle name="_BANK RECONCILIATION_Fomats for Data collation" xfId="137"/>
    <cellStyle name="_BANK RECONCILIATION_Related Parties-DRBPL Mar-11" xfId="138"/>
    <cellStyle name="_BANK RECONCILIATION_ROI Segmant Trial 30 06 2011" xfId="139"/>
    <cellStyle name="_Bank statement _bes" xfId="140"/>
    <cellStyle name="_BES Buildcon_BS_30.06.08_01.07" xfId="141"/>
    <cellStyle name="_BIL Provisioning Nov'07" xfId="5338"/>
    <cellStyle name="_BIL Provisioning Nov'07-final" xfId="5339"/>
    <cellStyle name="_Bills Received Tracker RAKESH" xfId="5340"/>
    <cellStyle name="_Book1" xfId="142"/>
    <cellStyle name="_Book1 (1)" xfId="2851"/>
    <cellStyle name="_Book1 (1) 2" xfId="2852"/>
    <cellStyle name="_Book1 (1) 3" xfId="2853"/>
    <cellStyle name="_Book1 (1) 4" xfId="2854"/>
    <cellStyle name="_Book1 (1) 5" xfId="2855"/>
    <cellStyle name="_Book1 (2)" xfId="143"/>
    <cellStyle name="_Book1 (3)" xfId="2856"/>
    <cellStyle name="_Book1 (3) 2" xfId="2857"/>
    <cellStyle name="_Book1 (3) 3" xfId="2858"/>
    <cellStyle name="_Book1 (3) 4" xfId="2859"/>
    <cellStyle name="_Book1 (3) 5" xfId="2860"/>
    <cellStyle name="_Book1 (3)_Abstract-2007-08" xfId="2861"/>
    <cellStyle name="_Book1 (3)_ACL_3402_2008-09" xfId="2862"/>
    <cellStyle name="_Book1 (3)_ADL_3373_2008-09" xfId="2863"/>
    <cellStyle name="_Book1 (3)_Book1 (2)" xfId="2864"/>
    <cellStyle name="_Book1 (3)_CIL_3415_2008-09" xfId="2865"/>
    <cellStyle name="_Book1 (3)_IBL_3441_2008-09" xfId="2866"/>
    <cellStyle name="_Book1 (3)_Land  CWIP status" xfId="2867"/>
    <cellStyle name="_Book1 (4)" xfId="144"/>
    <cellStyle name="_Book1 (5)" xfId="145"/>
    <cellStyle name="_Book1 (5)_Balance Sheet_DUL_Power Division_Sept10_v4_23.10.10_final" xfId="146"/>
    <cellStyle name="_Book1 (5)_DHDL_Financial_31.03.2011" xfId="147"/>
    <cellStyle name="_Book1 (5)_DHDL_Merged_Financial_31 03 2011" xfId="148"/>
    <cellStyle name="_Book1 (5)_DHDL_Notes RPD_March 2011" xfId="149"/>
    <cellStyle name="_Book1 (5)_DLFU_Business plan_10-13( 26.3.10)_new3_TARIFF @8.95 FROM AUGUSTv1 updated 30 August_sent to wcc_15.10.10" xfId="150"/>
    <cellStyle name="_Book1 (5)_DLFU_Business plan_10-13( 26.3.10)_projected profitability _4 years" xfId="151"/>
    <cellStyle name="_Book1 2" xfId="2868"/>
    <cellStyle name="_Book1 2 2" xfId="5341"/>
    <cellStyle name="_Book1 2 2 2" xfId="5342"/>
    <cellStyle name="_Book1 3" xfId="2869"/>
    <cellStyle name="_Book1 4" xfId="2870"/>
    <cellStyle name="_Book1 5" xfId="2871"/>
    <cellStyle name="_Book1_1-Projections_DUL_Q1" xfId="152"/>
    <cellStyle name="_Book1_ADDITIONAL INFO" xfId="2872"/>
    <cellStyle name="_Book1_ADDITIONAL INFO 2" xfId="2873"/>
    <cellStyle name="_Book1_ADDITIONAL INFO 3" xfId="2874"/>
    <cellStyle name="_Book1_ADDITIONAL INFO 4" xfId="2875"/>
    <cellStyle name="_Book1_ADDITIONAL INFO 5" xfId="2876"/>
    <cellStyle name="_Book1_ADDITIONAL INFO_detail" xfId="2877"/>
    <cellStyle name="_Book1_ansal properties" xfId="5343"/>
    <cellStyle name="_Book1_Balance Sheet_DUL_Power Division_Sept10_v2" xfId="153"/>
    <cellStyle name="_Book1_Balance Sheet_DUL_Power Division_Sept10_v4_23.10.10_final" xfId="154"/>
    <cellStyle name="_Book1_BIG JOS" xfId="5344"/>
    <cellStyle name="_Book1_bigjos 1" xfId="5345"/>
    <cellStyle name="_Book1_Bigjo's-RTR" xfId="5346"/>
    <cellStyle name="_Book1_Book1" xfId="2878"/>
    <cellStyle name="_Book1_Book1 (3)" xfId="2879"/>
    <cellStyle name="_Book1_Book1 (3) 2" xfId="2880"/>
    <cellStyle name="_Book1_Book1 (3)_Abstract-2007-08" xfId="2881"/>
    <cellStyle name="_Book1_Book1 (3)_Aug consl backup-land adv &amp; Ext ICD" xfId="2882"/>
    <cellStyle name="_Book1_Book1 (3)_Fornax" xfId="2883"/>
    <cellStyle name="_Book1_Book1 (3)_IREL(Conso)_2007-08_March_Revised" xfId="2884"/>
    <cellStyle name="_Book1_Book1 (3)_IREL(Conso)_2007-08_March_Revised_IREL_3000_08-09" xfId="2885"/>
    <cellStyle name="_Book1_Book1 (3)_IREL(Conso)_2007-08_March_Revised_IREL_3000_08-09 2" xfId="2886"/>
    <cellStyle name="_Book1_Book1 (3)_IREL(Conso)_2007-08_March_Revised_IREL_3000_08-09 stage 3" xfId="2887"/>
    <cellStyle name="_Book1_Book1 (3)_IREL(Conso)_2007-08_March_Revised_IREL_3000_08-09 stage 3_IREL_3000_08-09" xfId="2888"/>
    <cellStyle name="_Book1_Book1 (3)_IREL(Conso)_2007-08_March_Revised_IREL_3000_08-09 stage 3_IREL_3000_08-09 2" xfId="2889"/>
    <cellStyle name="_Book1_Book1 (3)_IREL(Conso)_2007-08_March_Revised_IREL_3000_08-09_IBREAL_BS PACK-Version.02" xfId="2890"/>
    <cellStyle name="_Book1_Book1 (3)_IREL(Conso)_2007-08_March_Revised_IREL_3000_08-09_IBREAL_BS PACK-Version.02 2" xfId="2891"/>
    <cellStyle name="_Book1_Book1 (3)_IREL(Conso)_2007-08_March_Revised_IREL_3000_08-09_IBREAL_BS PACK-Version.02_IBREAL_BS PACK-Version.03" xfId="2892"/>
    <cellStyle name="_Book1_Book1 (3)_IREL(Conso)_2007-08_March_Revised_IREL_3000_08-09_IBREAL_BS PACK-Version.02_IBREAL_BS PACK-Version.03 2" xfId="2893"/>
    <cellStyle name="_Book1_Book1 (3)_IREL(Conso)_2007-08_March_Revised_IREL_3000_08-09_IBREAL_BS PACK-Version.02_IBREAL_BS PACK-Version.03_IBREAL_BS PACK-Version.07" xfId="2894"/>
    <cellStyle name="_Book1_Book1 (3)_IREL(Conso)_2007-08_March_Revised_IREL_3000_08-09_IBREAL_BS PACK-Version.02_IBREAL_BS PACK-Version.03_IBREAL_BS PACK-Version.07 2" xfId="2895"/>
    <cellStyle name="_Book1_Book1 (3)_IREL(Conso)_2007-08_November-1" xfId="2896"/>
    <cellStyle name="_Book1_Book1 (3)_IREL(Conso)_2007-08_November-1 2" xfId="2897"/>
    <cellStyle name="_Book1_Book1 (3)_IREL(Conso)_2007-08_November-1_Abstract-2007-08" xfId="2898"/>
    <cellStyle name="_Book1_Book1 (3)_IREL(Conso)_2007-08_November-1_Aug consl backup-land adv &amp; Ext ICD" xfId="2899"/>
    <cellStyle name="_Book1_Book1 (3)_IREL(Conso)_2007-08_November-1_Fornax" xfId="2900"/>
    <cellStyle name="_Book1_Book1 (3)_IREL(Conso)_2007-08_November-1_IREL_3000_08-09" xfId="2901"/>
    <cellStyle name="_Book1_Book1 (3)_IREL(Conso)_June_07-08_30-07-08" xfId="2902"/>
    <cellStyle name="_Book1_Book1 (3)_IREL(Conso)_June_07-08_30-07-08_IREL_3000_08-09" xfId="2903"/>
    <cellStyle name="_Book1_Book1 (3)_IREL(Conso)_June_07-08_30-07-08_IREL_3000_08-09 2" xfId="2904"/>
    <cellStyle name="_Book1_Book1 (3)_IREL(Conso)_June_07-08_30-07-08_IREL_3000_08-09 stage 3" xfId="2905"/>
    <cellStyle name="_Book1_Book1 (3)_IREL(Conso)_June_07-08_30-07-08_IREL_3000_08-09 stage 3_IREL_3000_08-09" xfId="2906"/>
    <cellStyle name="_Book1_Book1 (3)_IREL(Conso)_June_07-08_30-07-08_IREL_3000_08-09 stage 3_IREL_3000_08-09 2" xfId="2907"/>
    <cellStyle name="_Book1_Book1 (3)_IREL(Conso)_June_07-08_30-07-08_IREL_3000_08-09_IBREAL_BS PACK-Version.02" xfId="2908"/>
    <cellStyle name="_Book1_Book1 (3)_IREL(Conso)_June_07-08_30-07-08_IREL_3000_08-09_IBREAL_BS PACK-Version.02 2" xfId="2909"/>
    <cellStyle name="_Book1_Book1 (3)_IREL(Conso)_June_07-08_30-07-08_IREL_3000_08-09_IBREAL_BS PACK-Version.02_IBREAL_BS PACK-Version.03" xfId="2910"/>
    <cellStyle name="_Book1_Book1 (3)_IREL(Conso)_June_07-08_30-07-08_IREL_3000_08-09_IBREAL_BS PACK-Version.02_IBREAL_BS PACK-Version.03 2" xfId="2911"/>
    <cellStyle name="_Book1_Book1 (3)_IREL(Conso)_June_07-08_30-07-08_IREL_3000_08-09_IBREAL_BS PACK-Version.02_IBREAL_BS PACK-Version.03_IBREAL_BS PACK-Version.07" xfId="2912"/>
    <cellStyle name="_Book1_Book1 (3)_IREL(Conso)_June_07-08_30-07-08_IREL_3000_08-09_IBREAL_BS PACK-Version.02_IBREAL_BS PACK-Version.03_IBREAL_BS PACK-Version.07 2" xfId="2913"/>
    <cellStyle name="_Book1_Book1 (3)_IREL_3000_08-09" xfId="2914"/>
    <cellStyle name="_Book1_Book1 (3)_IREL_3000_2007-08" xfId="2915"/>
    <cellStyle name="_Book1_Book1 (3)_IREL_3000_2007-08 2" xfId="2916"/>
    <cellStyle name="_Book1_Book1 (3)_IREL_3000_2007-08_IREL_3000_08-09" xfId="2917"/>
    <cellStyle name="_Book1_Book1 (3)_Results  Format - Sep 30" xfId="2918"/>
    <cellStyle name="_Book1_Book1 (3)_Results  Format - Sep 30_EPS working" xfId="2919"/>
    <cellStyle name="_Book1_Book1 (3)_Results  Format - Sep 30_EPS working 2" xfId="2920"/>
    <cellStyle name="_Book1_Book1 (3)_Results  Format - Sep 30_EPS working_IBREAL_BS PACK-Version.02" xfId="2921"/>
    <cellStyle name="_Book1_Book1 (3)_Results  Format - Sep 30_EPS working_IBREAL_BS PACK-Version.02 2" xfId="2922"/>
    <cellStyle name="_Book1_Book1 (3)_Results  Format - Sep 30_EPS working_IBREAL_BS PACK-Version.02_IBREAL_BS PACK-Version.03" xfId="2923"/>
    <cellStyle name="_Book1_Book1 (3)_Results  Format - Sep 30_EPS working_IBREAL_BS PACK-Version.02_IBREAL_BS PACK-Version.03 2" xfId="2924"/>
    <cellStyle name="_Book1_Book1 (3)_Results  Format - Sep 30_EPS working_IBREAL_BS PACK-Version.02_IBREAL_BS PACK-Version.03_IBREAL_BS PACK-Version.07" xfId="2925"/>
    <cellStyle name="_Book1_Book1 (3)_Results  Format - Sep 30_EPS working_IBREAL_BS PACK-Version.02_IBREAL_BS PACK-Version.03_IBREAL_BS PACK-Version.07 2" xfId="2926"/>
    <cellStyle name="_Book1_Book1 (3)_Results  Format - Sep 30_IREL_3000_08-09" xfId="2927"/>
    <cellStyle name="_Book1_Book1 (3)_Results  Format - Sep 30_IREL_3000_08-09 2" xfId="2928"/>
    <cellStyle name="_Book1_Book1 (3)_Results  Format - Sep 30_IREL_3000_08-09 stage 3" xfId="2929"/>
    <cellStyle name="_Book1_Book1 (3)_Results  Format - Sep 30_IREL_3000_08-09 stage 3_IREL_3000_08-09" xfId="2930"/>
    <cellStyle name="_Book1_Book1 (3)_Results  Format - Sep 30_IREL_3000_08-09 stage 3_IREL_3000_08-09 2" xfId="2931"/>
    <cellStyle name="_Book1_Book1 (3)_Results  Format - Sep 30_IREL_3000_08-09_IBREAL_BS PACK-Version.02" xfId="2932"/>
    <cellStyle name="_Book1_Book1 (3)_Results  Format - Sep 30_IREL_3000_08-09_IBREAL_BS PACK-Version.02 2" xfId="2933"/>
    <cellStyle name="_Book1_Book1 (3)_Results  Format - Sep 30_IREL_3000_08-09_IBREAL_BS PACK-Version.02_IBREAL_BS PACK-Version.03" xfId="2934"/>
    <cellStyle name="_Book1_Book1 (3)_Results  Format - Sep 30_IREL_3000_08-09_IBREAL_BS PACK-Version.02_IBREAL_BS PACK-Version.03 2" xfId="2935"/>
    <cellStyle name="_Book1_Book1 (3)_Results  Format - Sep 30_IREL_3000_08-09_IBREAL_BS PACK-Version.02_IBREAL_BS PACK-Version.03_IBREAL_BS PACK-Version.07" xfId="2936"/>
    <cellStyle name="_Book1_Book1 (3)_Results  Format - Sep 30_IREL_3000_08-09_IBREAL_BS PACK-Version.02_IBREAL_BS PACK-Version.03_IBREAL_BS PACK-Version.07 2" xfId="2937"/>
    <cellStyle name="_Book1_Book1 (3)_Results  Format - Sep 30_IREL_3000_2009-29_July2009  Final Shahi" xfId="2938"/>
    <cellStyle name="_Book1_Book1 (3)_Results  Format - Sep 30_IREL_3000_2009-29_July2009  Final Shahi 2" xfId="2939"/>
    <cellStyle name="_Book1_Book1 (3)_Results  Format - Sep 30_IREL_3000_2009-29_July2009  Final Shahi_IBREAL_BS PACK-Version.02" xfId="2940"/>
    <cellStyle name="_Book1_Book1 (3)_Results  Format - Sep 30_IREL_3000_2009-29_July2009  Final Shahi_IBREAL_BS PACK-Version.02 2" xfId="2941"/>
    <cellStyle name="_Book1_Book1 (3)_Results  Format - Sep 30_IREL_3000_2009-29_July2009  Final Shahi_IBREAL_BS PACK-Version.02_IBREAL_BS PACK-Version.03" xfId="2942"/>
    <cellStyle name="_Book1_Book1 (3)_Results  Format - Sep 30_IREL_3000_2009-29_July2009  Final Shahi_IBREAL_BS PACK-Version.02_IBREAL_BS PACK-Version.03 2" xfId="2943"/>
    <cellStyle name="_Book1_Book1 (3)_Results  Format - Sep 30_IREL_3000_2009-29_July2009  Final Shahi_IBREAL_BS PACK-Version.02_IBREAL_BS PACK-Version.03_IBREAL_BS PACK-Version.07" xfId="2944"/>
    <cellStyle name="_Book1_Book1 (3)_Results  Format - Sep 30_IREL_3000_2009-29_July2009  Final Shahi_IBREAL_BS PACK-Version.02_IBREAL_BS PACK-Version.03_IBREAL_BS PACK-Version.07 2" xfId="2945"/>
    <cellStyle name="_Book1_Book1 2" xfId="2946"/>
    <cellStyle name="_Book1_Book1 3" xfId="2947"/>
    <cellStyle name="_Book1_Book1_Entries Passed in Conso for profit on sale of invRevised 30.07.08" xfId="2948"/>
    <cellStyle name="_Book1_Book1_Entries Passed in Conso for profit on sale of invRevised 30.07.08_IREL_3000_08-09" xfId="2949"/>
    <cellStyle name="_Book1_Book1_Entries Passed in Conso for profit on sale of invRevised 30.07.08_IREL_3000_08-09 2" xfId="2950"/>
    <cellStyle name="_Book1_Book1_Entries Passed in Conso for profit on sale of invRevised 30.07.08_IREL_3000_08-09 stage 3" xfId="2951"/>
    <cellStyle name="_Book1_Book1_Entries Passed in Conso for profit on sale of invRevised 30.07.08_IREL_3000_08-09 stage 3_IREL_3000_08-09" xfId="2952"/>
    <cellStyle name="_Book1_Book1_Entries Passed in Conso for profit on sale of invRevised 30.07.08_IREL_3000_08-09 stage 3_IREL_3000_08-09 2" xfId="2953"/>
    <cellStyle name="_Book1_Book1_Entries Passed in Conso for profit on sale of invRevised 30.07.08_IREL_3000_08-09_IBREAL_BS PACK-Version.02" xfId="2954"/>
    <cellStyle name="_Book1_Book1_Entries Passed in Conso for profit on sale of invRevised 30.07.08_IREL_3000_08-09_IBREAL_BS PACK-Version.02 2" xfId="2955"/>
    <cellStyle name="_Book1_Book1_Entries Passed in Conso for profit on sale of invRevised 30.07.08_IREL_3000_08-09_IBREAL_BS PACK-Version.02_IBREAL_BS PACK-Version.03" xfId="2956"/>
    <cellStyle name="_Book1_Book1_Entries Passed in Conso for profit on sale of invRevised 30.07.08_IREL_3000_08-09_IBREAL_BS PACK-Version.02_IBREAL_BS PACK-Version.03 2" xfId="2957"/>
    <cellStyle name="_Book1_Book1_Entries Passed in Conso for profit on sale of invRevised 30.07.08_IREL_3000_08-09_IBREAL_BS PACK-Version.02_IBREAL_BS PACK-Version.03_IBREAL_BS PACK-Version.07" xfId="2958"/>
    <cellStyle name="_Book1_Book1_Entries Passed in Conso for profit on sale of invRevised 30.07.08_IREL_3000_08-09_IBREAL_BS PACK-Version.02_IBREAL_BS PACK-Version.03_IBREAL_BS PACK-Version.07 2" xfId="2959"/>
    <cellStyle name="_Book1_Book1_IREL_3000_08-09" xfId="2960"/>
    <cellStyle name="_Book1_Book3" xfId="2961"/>
    <cellStyle name="_Book1_Book3 2" xfId="2962"/>
    <cellStyle name="_Book1_Book3 3" xfId="2963"/>
    <cellStyle name="_Book1_Book3 4" xfId="2964"/>
    <cellStyle name="_Book1_Book3 5" xfId="2965"/>
    <cellStyle name="_Book1_Book4 (2)" xfId="5347"/>
    <cellStyle name="_Book1_BS_sample_31.12.06 (1)" xfId="2966"/>
    <cellStyle name="_Book1_BS_sample_31.12.06 (1) 2" xfId="2967"/>
    <cellStyle name="_Book1_BS_sample_31.12.06 (1)_Abstract-2007-08" xfId="2968"/>
    <cellStyle name="_Book1_BS_sample_31.12.06 (1)_Book1 (2)" xfId="2969"/>
    <cellStyle name="_Book1_BS_sample_31.12.06 (1)_Entries Passed in Conso for profit on sale of invRevised 30.07.08" xfId="2970"/>
    <cellStyle name="_Book1_BS_sample_31.12.06 (1)_Entries Passed in Conso for profit on sale of invRevised 30.07.08_IREL_3000_08-09" xfId="2971"/>
    <cellStyle name="_Book1_BS_sample_31.12.06 (1)_Entries Passed in Conso for profit on sale of invRevised 30.07.08_IREL_3000_08-09 2" xfId="2972"/>
    <cellStyle name="_Book1_BS_sample_31.12.06 (1)_Entries Passed in Conso for profit on sale of invRevised 30.07.08_IREL_3000_08-09 stage 3" xfId="2973"/>
    <cellStyle name="_Book1_BS_sample_31.12.06 (1)_Entries Passed in Conso for profit on sale of invRevised 30.07.08_IREL_3000_08-09 stage 3_IREL_3000_08-09" xfId="2974"/>
    <cellStyle name="_Book1_BS_sample_31.12.06 (1)_Entries Passed in Conso for profit on sale of invRevised 30.07.08_IREL_3000_08-09 stage 3_IREL_3000_08-09 2" xfId="2975"/>
    <cellStyle name="_Book1_BS_sample_31.12.06 (1)_Entries Passed in Conso for profit on sale of invRevised 30.07.08_IREL_3000_08-09_IBREAL_BS PACK-Version.02" xfId="2976"/>
    <cellStyle name="_Book1_BS_sample_31.12.06 (1)_Entries Passed in Conso for profit on sale of invRevised 30.07.08_IREL_3000_08-09_IBREAL_BS PACK-Version.02 2" xfId="2977"/>
    <cellStyle name="_Book1_BS_sample_31.12.06 (1)_Entries Passed in Conso for profit on sale of invRevised 30.07.08_IREL_3000_08-09_IBREAL_BS PACK-Version.02_IBREAL_BS PACK-Version.03" xfId="2978"/>
    <cellStyle name="_Book1_BS_sample_31.12.06 (1)_Entries Passed in Conso for profit on sale of invRevised 30.07.08_IREL_3000_08-09_IBREAL_BS PACK-Version.02_IBREAL_BS PACK-Version.03 2" xfId="2979"/>
    <cellStyle name="_Book1_BS_sample_31.12.06 (1)_Entries Passed in Conso for profit on sale of invRevised 30.07.08_IREL_3000_08-09_IBREAL_BS PACK-Version.02_IBREAL_BS PACK-Version.03_IBREAL_BS PACK-Version.07" xfId="2980"/>
    <cellStyle name="_Book1_BS_sample_31.12.06 (1)_Entries Passed in Conso for profit on sale of invRevised 30.07.08_IREL_3000_08-09_IBREAL_BS PACK-Version.02_IBREAL_BS PACK-Version.03_IBREAL_BS PACK-Version.07 2" xfId="2981"/>
    <cellStyle name="_Book1_BS_sample_31.12.06 (1)_IREL_3000_08-09" xfId="2982"/>
    <cellStyle name="_Book1_Computation of deferred taxfinal_23.10.10" xfId="155"/>
    <cellStyle name="_Book1_Copy of IREL(Conso)_2007-08_October" xfId="2983"/>
    <cellStyle name="_Book1_Copy of IREL(Conso)_2007-08_October_IEL_3210_ 2007-2008" xfId="2984"/>
    <cellStyle name="_Book1_Copy of IREL(Conso)_2007-08_October_IEL_3210_ 2007-2008_260508" xfId="2985"/>
    <cellStyle name="_Book1_CTPIL_3372_2007-08" xfId="2986"/>
    <cellStyle name="_Book1_CTPIL_3372_2007-08_IEL_3210_ 2007-2008" xfId="2987"/>
    <cellStyle name="_Book1_CTPIL_3372_2007-08_IEL_3210_ 2007-2008_260508" xfId="2988"/>
    <cellStyle name="_Book1_customer with revised IRR1" xfId="5348"/>
    <cellStyle name="_Book1_DATE" xfId="2989"/>
    <cellStyle name="_Book1_Dec Cost Alloc Ratio" xfId="5349"/>
    <cellStyle name="_Book1_DEL_3369_2007-08 06.11.2007" xfId="2990"/>
    <cellStyle name="_Book1_DEL_3369_2007-08 06.11.2007_IEL_3210_ 2007-2008" xfId="2991"/>
    <cellStyle name="_Book1_DEL_3369_2007-08 06.11.2007_IEL_3210_ 2007-2008_260508" xfId="2992"/>
    <cellStyle name="_Book1_Depreciation_2010_11" xfId="156"/>
    <cellStyle name="_Book1_detail" xfId="2993"/>
    <cellStyle name="_Book1_DHDL 30th June PL and BS" xfId="157"/>
    <cellStyle name="_Book1_DHDL 30th June PL and BS_DHDL_Financial_31.03.2011" xfId="158"/>
    <cellStyle name="_Book1_DHDL 30th June PL and BS_DHDL_Merged_Financial_31 03 2011" xfId="159"/>
    <cellStyle name="_Book1_DHDL 30th June PL and BS_DHDL_Notes RPD_March 2011" xfId="160"/>
    <cellStyle name="_Book1_DHDL_Financial_30.06.2011 (Q1)" xfId="161"/>
    <cellStyle name="_Book1_DHDL_Merged_Financial_31 03 2011" xfId="162"/>
    <cellStyle name="_Book1_DLFU_Business plan_10-13( 26.3.10)_projected profitability _4 years" xfId="163"/>
    <cellStyle name="_Book1_emi calculator" xfId="5350"/>
    <cellStyle name="_Book1_emi schedule for customer with chaged emi" xfId="5351"/>
    <cellStyle name="_Book1_Expenses Allocation1" xfId="5352"/>
    <cellStyle name="_Book1_Financials_20_04_22_20_backup-KPMG-POSTCHANGES" xfId="2994"/>
    <cellStyle name="_Book1_Financials_20_04_22_20_backup-KPMG-POSTCHANGES 2" xfId="2995"/>
    <cellStyle name="_Book1_Financials_20_04_22_20_backup-KPMG-POSTCHANGES 3" xfId="2996"/>
    <cellStyle name="_Book1_Financials_20_04_22_20_backup-KPMG-POSTCHANGES 4" xfId="2997"/>
    <cellStyle name="_Book1_Financials_20_04_22_20_backup-KPMG-POSTCHANGES 5" xfId="2998"/>
    <cellStyle name="_Book1_Financials_20_04_22_20_backup-KPMG-POSTCHANGES_Abstract-2007-08" xfId="2999"/>
    <cellStyle name="_Book1_Financials_20_04_22_20_backup-KPMG-POSTCHANGES_Book1 (2)" xfId="3000"/>
    <cellStyle name="_Book1_FLDPL_3282_2007-08" xfId="3001"/>
    <cellStyle name="_Book1_FLDPL_3282_2007-08 2" xfId="3002"/>
    <cellStyle name="_Book1_FLDPL_3282_2007-08 3" xfId="3003"/>
    <cellStyle name="_Book1_FLDPL_3282_2007-08 4" xfId="3004"/>
    <cellStyle name="_Book1_FLDPL_3282_2007-08 5" xfId="3005"/>
    <cellStyle name="_Book1_FLDPL_3282_2007-08_detail" xfId="3006"/>
    <cellStyle name="_Book1_FLDPL_3282_2007-08_IEL_3210_ 2007-2008" xfId="3007"/>
    <cellStyle name="_Book1_FLDPL_3282_2007-08_IEL_3210_ 2007-2008_260508" xfId="3008"/>
    <cellStyle name="_Book1_Fomats for Data collation" xfId="164"/>
    <cellStyle name="_Book1_IBDL_3248_2007-08" xfId="3009"/>
    <cellStyle name="_Book1_IBDL_3248_2007-08_IEL_3210_ 2007-2008" xfId="3010"/>
    <cellStyle name="_Book1_IBDL_3248_2007-08_IEL_3210_ 2007-2008_260508" xfId="3011"/>
    <cellStyle name="_Book1_ICD Detail External from IBREL 23Jun'08" xfId="3012"/>
    <cellStyle name="_Book1_ICD Detail External from IBREL 23Jun'08 2" xfId="3013"/>
    <cellStyle name="_Book1_ICPL_3313_2007-08_d" xfId="3014"/>
    <cellStyle name="_Book1_ICPL_3313_2007-08_d 2" xfId="3015"/>
    <cellStyle name="_Book1_ICPL_3313_2007-08_d 3" xfId="3016"/>
    <cellStyle name="_Book1_ICPL_3313_2007-08_d 4" xfId="3017"/>
    <cellStyle name="_Book1_ICPL_3313_2007-08_d 5" xfId="3018"/>
    <cellStyle name="_Book1_ICPL_3313_2007-08_d_ACL_3402_2008-09" xfId="3019"/>
    <cellStyle name="_Book1_ICPL_3313_2007-08_d_ADL_3373_2008-09" xfId="3020"/>
    <cellStyle name="_Book1_ICPL_3313_2007-08_d_ATSL_5008_2008-09" xfId="3021"/>
    <cellStyle name="_Book1_ICPL_3313_2007-08_d_Book1 (2)" xfId="3022"/>
    <cellStyle name="_Book1_ICPL_3313_2007-08_d_CIL_3415_2008-09" xfId="3023"/>
    <cellStyle name="_Book1_ICPL_3313_2007-08_d_IEL_3210_ 2007-2008" xfId="3024"/>
    <cellStyle name="_Book1_ICPL_3313_2007-08_d_IEL_3210_ 2007-2008_260508" xfId="3025"/>
    <cellStyle name="_Book1_ICPL_3313_2007-08_d_Land  CWIP status" xfId="3026"/>
    <cellStyle name="_Book1_ICPL_3313_2007-08_d_MF statement_2008-09_Milind" xfId="3027"/>
    <cellStyle name="_Book1_IFSL_Dec_07_08" xfId="5353"/>
    <cellStyle name="_Book1_IFSL_January_07_08" xfId="5354"/>
    <cellStyle name="_Book1_IFSL_Nov_07_08" xfId="5355"/>
    <cellStyle name="_Book1_IIDL_3227_2007-08" xfId="3028"/>
    <cellStyle name="_Book1_IIDL_3227_2007-08 2" xfId="3029"/>
    <cellStyle name="_Book1_IIDL_3227_2007-08_Abstract-2007-08" xfId="3030"/>
    <cellStyle name="_Book1_IIDL_3227_2007-08_ACL_3402_2008-09" xfId="3031"/>
    <cellStyle name="_Book1_IIDL_3227_2007-08_ADL_3373_2008-09" xfId="3032"/>
    <cellStyle name="_Book1_IIDL_3227_2007-08_Aug consl backup-land adv &amp; Ext ICD" xfId="3033"/>
    <cellStyle name="_Book1_IIDL_3227_2007-08_Book1 (2)" xfId="3034"/>
    <cellStyle name="_Book1_IIDL_3227_2007-08_CIL_3415_2008-09" xfId="3035"/>
    <cellStyle name="_Book1_IIDL_3227_2007-08_Fornax" xfId="3036"/>
    <cellStyle name="_Book1_IIDL_3227_2007-08_IBL_3441_2008-09" xfId="3037"/>
    <cellStyle name="_Book1_IIDL_3227_2007-08_IREL(Conso)_2007-08_March_Revised" xfId="3038"/>
    <cellStyle name="_Book1_IIDL_3227_2007-08_IREL(Conso)_2007-08_March_Revised_IREL_3000_08-09" xfId="3039"/>
    <cellStyle name="_Book1_IIDL_3227_2007-08_IREL(Conso)_2007-08_March_Revised_IREL_3000_08-09 2" xfId="3040"/>
    <cellStyle name="_Book1_IIDL_3227_2007-08_IREL(Conso)_2007-08_March_Revised_IREL_3000_08-09 stage 3" xfId="3041"/>
    <cellStyle name="_Book1_IIDL_3227_2007-08_IREL(Conso)_2007-08_March_Revised_IREL_3000_08-09 stage 3_IREL_3000_08-09" xfId="3042"/>
    <cellStyle name="_Book1_IIDL_3227_2007-08_IREL(Conso)_2007-08_March_Revised_IREL_3000_08-09 stage 3_IREL_3000_08-09 2" xfId="3043"/>
    <cellStyle name="_Book1_IIDL_3227_2007-08_IREL(Conso)_2007-08_March_Revised_IREL_3000_08-09_IBREAL_BS PACK-Version.02" xfId="3044"/>
    <cellStyle name="_Book1_IIDL_3227_2007-08_IREL(Conso)_2007-08_March_Revised_IREL_3000_08-09_IBREAL_BS PACK-Version.02 2" xfId="3045"/>
    <cellStyle name="_Book1_IIDL_3227_2007-08_IREL(Conso)_2007-08_March_Revised_IREL_3000_08-09_IBREAL_BS PACK-Version.02_IBREAL_BS PACK-Version.03" xfId="3046"/>
    <cellStyle name="_Book1_IIDL_3227_2007-08_IREL(Conso)_2007-08_March_Revised_IREL_3000_08-09_IBREAL_BS PACK-Version.02_IBREAL_BS PACK-Version.03 2" xfId="3047"/>
    <cellStyle name="_Book1_IIDL_3227_2007-08_IREL(Conso)_2007-08_March_Revised_IREL_3000_08-09_IBREAL_BS PACK-Version.02_IBREAL_BS PACK-Version.03_IBREAL_BS PACK-Version.07" xfId="3048"/>
    <cellStyle name="_Book1_IIDL_3227_2007-08_IREL(Conso)_2007-08_March_Revised_IREL_3000_08-09_IBREAL_BS PACK-Version.02_IBREAL_BS PACK-Version.03_IBREAL_BS PACK-Version.07 2" xfId="3049"/>
    <cellStyle name="_Book1_IIDL_3227_2007-08_IREL(Conso)_2007-08_November-1" xfId="3050"/>
    <cellStyle name="_Book1_IIDL_3227_2007-08_IREL(Conso)_2007-08_November-1 2" xfId="3051"/>
    <cellStyle name="_Book1_IIDL_3227_2007-08_IREL(Conso)_2007-08_November-1_Abstract-2007-08" xfId="3052"/>
    <cellStyle name="_Book1_IIDL_3227_2007-08_IREL(Conso)_2007-08_November-1_Aug consl backup-land adv &amp; Ext ICD" xfId="3053"/>
    <cellStyle name="_Book1_IIDL_3227_2007-08_IREL(Conso)_2007-08_November-1_Fornax" xfId="3054"/>
    <cellStyle name="_Book1_IIDL_3227_2007-08_IREL(Conso)_2007-08_November-1_IREL_3000_08-09" xfId="3055"/>
    <cellStyle name="_Book1_IIDL_3227_2007-08_IREL(Conso)_June_07-08_30-07-08" xfId="3056"/>
    <cellStyle name="_Book1_IIDL_3227_2007-08_IREL(Conso)_June_07-08_30-07-08_IREL_3000_08-09" xfId="3057"/>
    <cellStyle name="_Book1_IIDL_3227_2007-08_IREL(Conso)_June_07-08_30-07-08_IREL_3000_08-09 2" xfId="3058"/>
    <cellStyle name="_Book1_IIDL_3227_2007-08_IREL(Conso)_June_07-08_30-07-08_IREL_3000_08-09 stage 3" xfId="3059"/>
    <cellStyle name="_Book1_IIDL_3227_2007-08_IREL(Conso)_June_07-08_30-07-08_IREL_3000_08-09 stage 3_IREL_3000_08-09" xfId="3060"/>
    <cellStyle name="_Book1_IIDL_3227_2007-08_IREL(Conso)_June_07-08_30-07-08_IREL_3000_08-09 stage 3_IREL_3000_08-09 2" xfId="3061"/>
    <cellStyle name="_Book1_IIDL_3227_2007-08_IREL(Conso)_June_07-08_30-07-08_IREL_3000_08-09_IBREAL_BS PACK-Version.02" xfId="3062"/>
    <cellStyle name="_Book1_IIDL_3227_2007-08_IREL(Conso)_June_07-08_30-07-08_IREL_3000_08-09_IBREAL_BS PACK-Version.02 2" xfId="3063"/>
    <cellStyle name="_Book1_IIDL_3227_2007-08_IREL(Conso)_June_07-08_30-07-08_IREL_3000_08-09_IBREAL_BS PACK-Version.02_IBREAL_BS PACK-Version.03" xfId="3064"/>
    <cellStyle name="_Book1_IIDL_3227_2007-08_IREL(Conso)_June_07-08_30-07-08_IREL_3000_08-09_IBREAL_BS PACK-Version.02_IBREAL_BS PACK-Version.03 2" xfId="3065"/>
    <cellStyle name="_Book1_IIDL_3227_2007-08_IREL(Conso)_June_07-08_30-07-08_IREL_3000_08-09_IBREAL_BS PACK-Version.02_IBREAL_BS PACK-Version.03_IBREAL_BS PACK-Version.07" xfId="3066"/>
    <cellStyle name="_Book1_IIDL_3227_2007-08_IREL(Conso)_June_07-08_30-07-08_IREL_3000_08-09_IBREAL_BS PACK-Version.02_IBREAL_BS PACK-Version.03_IBREAL_BS PACK-Version.07 2" xfId="3067"/>
    <cellStyle name="_Book1_IIDL_3227_2007-08_IREL_3000_08-09" xfId="3068"/>
    <cellStyle name="_Book1_IIDL_3227_2007-08_IREL_3000_2007-08" xfId="3069"/>
    <cellStyle name="_Book1_IIDL_3227_2007-08_IREL_3000_2007-08 2" xfId="3070"/>
    <cellStyle name="_Book1_IIDL_3227_2007-08_IREL_3000_2007-08_IREL_3000_08-09" xfId="3071"/>
    <cellStyle name="_Book1_IIDL_3227_2007-08_Land  CWIP status" xfId="3072"/>
    <cellStyle name="_Book1_IIDL_3227_2007-08_Results  Format - Sep 30" xfId="3073"/>
    <cellStyle name="_Book1_IIDL_3227_2007-08_Results  Format - Sep 30_EPS working" xfId="3074"/>
    <cellStyle name="_Book1_IIDL_3227_2007-08_Results  Format - Sep 30_EPS working 2" xfId="3075"/>
    <cellStyle name="_Book1_IIDL_3227_2007-08_Results  Format - Sep 30_EPS working_IBREAL_BS PACK-Version.02" xfId="3076"/>
    <cellStyle name="_Book1_IIDL_3227_2007-08_Results  Format - Sep 30_EPS working_IBREAL_BS PACK-Version.02 2" xfId="3077"/>
    <cellStyle name="_Book1_IIDL_3227_2007-08_Results  Format - Sep 30_EPS working_IBREAL_BS PACK-Version.02_IBREAL_BS PACK-Version.03" xfId="3078"/>
    <cellStyle name="_Book1_IIDL_3227_2007-08_Results  Format - Sep 30_EPS working_IBREAL_BS PACK-Version.02_IBREAL_BS PACK-Version.03 2" xfId="3079"/>
    <cellStyle name="_Book1_IIDL_3227_2007-08_Results  Format - Sep 30_EPS working_IBREAL_BS PACK-Version.02_IBREAL_BS PACK-Version.03_IBREAL_BS PACK-Version.07" xfId="3080"/>
    <cellStyle name="_Book1_IIDL_3227_2007-08_Results  Format - Sep 30_EPS working_IBREAL_BS PACK-Version.02_IBREAL_BS PACK-Version.03_IBREAL_BS PACK-Version.07 2" xfId="3081"/>
    <cellStyle name="_Book1_IIDL_3227_2007-08_Results  Format - Sep 30_IREL_3000_08-09" xfId="3082"/>
    <cellStyle name="_Book1_IIDL_3227_2007-08_Results  Format - Sep 30_IREL_3000_08-09 2" xfId="3083"/>
    <cellStyle name="_Book1_IIDL_3227_2007-08_Results  Format - Sep 30_IREL_3000_08-09 stage 3" xfId="3084"/>
    <cellStyle name="_Book1_IIDL_3227_2007-08_Results  Format - Sep 30_IREL_3000_08-09 stage 3_IREL_3000_08-09" xfId="3085"/>
    <cellStyle name="_Book1_IIDL_3227_2007-08_Results  Format - Sep 30_IREL_3000_08-09 stage 3_IREL_3000_08-09 2" xfId="3086"/>
    <cellStyle name="_Book1_IIDL_3227_2007-08_Results  Format - Sep 30_IREL_3000_08-09_IBREAL_BS PACK-Version.02" xfId="3087"/>
    <cellStyle name="_Book1_IIDL_3227_2007-08_Results  Format - Sep 30_IREL_3000_08-09_IBREAL_BS PACK-Version.02 2" xfId="3088"/>
    <cellStyle name="_Book1_IIDL_3227_2007-08_Results  Format - Sep 30_IREL_3000_08-09_IBREAL_BS PACK-Version.02_IBREAL_BS PACK-Version.03" xfId="3089"/>
    <cellStyle name="_Book1_IIDL_3227_2007-08_Results  Format - Sep 30_IREL_3000_08-09_IBREAL_BS PACK-Version.02_IBREAL_BS PACK-Version.03 2" xfId="3090"/>
    <cellStyle name="_Book1_IIDL_3227_2007-08_Results  Format - Sep 30_IREL_3000_08-09_IBREAL_BS PACK-Version.02_IBREAL_BS PACK-Version.03_IBREAL_BS PACK-Version.07" xfId="3091"/>
    <cellStyle name="_Book1_IIDL_3227_2007-08_Results  Format - Sep 30_IREL_3000_08-09_IBREAL_BS PACK-Version.02_IBREAL_BS PACK-Version.03_IBREAL_BS PACK-Version.07 2" xfId="3092"/>
    <cellStyle name="_Book1_IIDL_3227_2007-08_Results  Format - Sep 30_IREL_3000_2009-29_July2009  Final Shahi" xfId="3093"/>
    <cellStyle name="_Book1_IIDL_3227_2007-08_Results  Format - Sep 30_IREL_3000_2009-29_July2009  Final Shahi 2" xfId="3094"/>
    <cellStyle name="_Book1_IIDL_3227_2007-08_Results  Format - Sep 30_IREL_3000_2009-29_July2009  Final Shahi_IBREAL_BS PACK-Version.02" xfId="3095"/>
    <cellStyle name="_Book1_IIDL_3227_2007-08_Results  Format - Sep 30_IREL_3000_2009-29_July2009  Final Shahi_IBREAL_BS PACK-Version.02 2" xfId="3096"/>
    <cellStyle name="_Book1_IIDL_3227_2007-08_Results  Format - Sep 30_IREL_3000_2009-29_July2009  Final Shahi_IBREAL_BS PACK-Version.02_IBREAL_BS PACK-Version.03" xfId="3097"/>
    <cellStyle name="_Book1_IIDL_3227_2007-08_Results  Format - Sep 30_IREL_3000_2009-29_July2009  Final Shahi_IBREAL_BS PACK-Version.02_IBREAL_BS PACK-Version.03 2" xfId="3098"/>
    <cellStyle name="_Book1_IIDL_3227_2007-08_Results  Format - Sep 30_IREL_3000_2009-29_July2009  Final Shahi_IBREAL_BS PACK-Version.02_IBREAL_BS PACK-Version.03_IBREAL_BS PACK-Version.07" xfId="3099"/>
    <cellStyle name="_Book1_IIDL_3227_2007-08_Results  Format - Sep 30_IREL_3000_2009-29_July2009  Final Shahi_IBREAL_BS PACK-Version.02_IBREAL_BS PACK-Version.03_IBREAL_BS PACK-Version.07 2" xfId="3100"/>
    <cellStyle name="_Book1_IIIL_3311_Oct 07_y" xfId="3101"/>
    <cellStyle name="_Book1_IIIL_3311_Oct 07_y 2" xfId="3102"/>
    <cellStyle name="_Book1_IIIL_3311_Oct 07_y_ACL_3402_2008-09" xfId="3103"/>
    <cellStyle name="_Book1_IIIL_3311_Oct 07_y_ADL_3373_2008-09" xfId="3104"/>
    <cellStyle name="_Book1_IIIL_3311_Oct 07_y_CIL_3415_2008-09" xfId="3105"/>
    <cellStyle name="_Book1_IIIL_3311_Oct 07_y_detail" xfId="3106"/>
    <cellStyle name="_Book1_IIIL_3311_Oct 07_y_IBL_3441_2008-09" xfId="3107"/>
    <cellStyle name="_Book1_IIIL_3311_Oct 07_y_IEL_3210_ 2007-2008" xfId="3108"/>
    <cellStyle name="_Book1_IIIL_3311_Oct 07_y_IEL_3210_ 2007-2008_260508" xfId="3109"/>
    <cellStyle name="_Book1_IIIL_3311_Oct 07_y_Land  CWIP status" xfId="3110"/>
    <cellStyle name="_Book1_Incentive - Feb 08" xfId="5356"/>
    <cellStyle name="_Book1_INTEREST CAL" xfId="3111"/>
    <cellStyle name="_Book1_INTEREST CAL 2" xfId="3112"/>
    <cellStyle name="_Book1_INTEREST CAL 3" xfId="3113"/>
    <cellStyle name="_Book1_INTEREST CAL 4" xfId="3114"/>
    <cellStyle name="_Book1_INTEREST CAL 5" xfId="3115"/>
    <cellStyle name="_Book1_Interest rate Change-final1" xfId="5357"/>
    <cellStyle name="_Book1_Interest working" xfId="3116"/>
    <cellStyle name="_Book1_Interest working 2" xfId="3117"/>
    <cellStyle name="_Book1_Interest working_Abstract-2007-08" xfId="3118"/>
    <cellStyle name="_Book1_Interest working_Aug consl backup-land adv &amp; Ext ICD" xfId="3119"/>
    <cellStyle name="_Book1_Interest working_Fornax" xfId="3120"/>
    <cellStyle name="_Book1_Interest working_IREL(Conso)_2007-08_March_Revised" xfId="3121"/>
    <cellStyle name="_Book1_Interest working_IREL(Conso)_2007-08_March_Revised_IREL_3000_08-09" xfId="3122"/>
    <cellStyle name="_Book1_Interest working_IREL(Conso)_2007-08_March_Revised_IREL_3000_08-09 2" xfId="3123"/>
    <cellStyle name="_Book1_Interest working_IREL(Conso)_2007-08_March_Revised_IREL_3000_08-09 stage 3" xfId="3124"/>
    <cellStyle name="_Book1_Interest working_IREL(Conso)_2007-08_March_Revised_IREL_3000_08-09 stage 3_IREL_3000_08-09" xfId="3125"/>
    <cellStyle name="_Book1_Interest working_IREL(Conso)_2007-08_March_Revised_IREL_3000_08-09 stage 3_IREL_3000_08-09 2" xfId="3126"/>
    <cellStyle name="_Book1_Interest working_IREL(Conso)_2007-08_March_Revised_IREL_3000_08-09_IBREAL_BS PACK-Version.02" xfId="3127"/>
    <cellStyle name="_Book1_Interest working_IREL(Conso)_2007-08_March_Revised_IREL_3000_08-09_IBREAL_BS PACK-Version.02 2" xfId="3128"/>
    <cellStyle name="_Book1_Interest working_IREL(Conso)_2007-08_March_Revised_IREL_3000_08-09_IBREAL_BS PACK-Version.02_IBREAL_BS PACK-Version.03" xfId="3129"/>
    <cellStyle name="_Book1_Interest working_IREL(Conso)_2007-08_March_Revised_IREL_3000_08-09_IBREAL_BS PACK-Version.02_IBREAL_BS PACK-Version.03 2" xfId="3130"/>
    <cellStyle name="_Book1_Interest working_IREL(Conso)_2007-08_March_Revised_IREL_3000_08-09_IBREAL_BS PACK-Version.02_IBREAL_BS PACK-Version.03_IBREAL_BS PACK-Version.07" xfId="3131"/>
    <cellStyle name="_Book1_Interest working_IREL(Conso)_2007-08_March_Revised_IREL_3000_08-09_IBREAL_BS PACK-Version.02_IBREAL_BS PACK-Version.03_IBREAL_BS PACK-Version.07 2" xfId="3132"/>
    <cellStyle name="_Book1_Interest working_IREL(Conso)_2007-08_November-1" xfId="3133"/>
    <cellStyle name="_Book1_Interest working_IREL(Conso)_2007-08_November-1 2" xfId="3134"/>
    <cellStyle name="_Book1_Interest working_IREL(Conso)_2007-08_November-1_Abstract-2007-08" xfId="3135"/>
    <cellStyle name="_Book1_Interest working_IREL(Conso)_2007-08_November-1_Aug consl backup-land adv &amp; Ext ICD" xfId="3136"/>
    <cellStyle name="_Book1_Interest working_IREL(Conso)_2007-08_November-1_Fornax" xfId="3137"/>
    <cellStyle name="_Book1_Interest working_IREL(Conso)_2007-08_November-1_IREL_3000_08-09" xfId="3138"/>
    <cellStyle name="_Book1_Interest working_IREL(Conso)_June_07-08_30-07-08" xfId="3139"/>
    <cellStyle name="_Book1_Interest working_IREL(Conso)_June_07-08_30-07-08_IREL_3000_08-09" xfId="3140"/>
    <cellStyle name="_Book1_Interest working_IREL(Conso)_June_07-08_30-07-08_IREL_3000_08-09 2" xfId="3141"/>
    <cellStyle name="_Book1_Interest working_IREL(Conso)_June_07-08_30-07-08_IREL_3000_08-09 stage 3" xfId="3142"/>
    <cellStyle name="_Book1_Interest working_IREL(Conso)_June_07-08_30-07-08_IREL_3000_08-09 stage 3_IREL_3000_08-09" xfId="3143"/>
    <cellStyle name="_Book1_Interest working_IREL(Conso)_June_07-08_30-07-08_IREL_3000_08-09 stage 3_IREL_3000_08-09 2" xfId="3144"/>
    <cellStyle name="_Book1_Interest working_IREL(Conso)_June_07-08_30-07-08_IREL_3000_08-09_IBREAL_BS PACK-Version.02" xfId="3145"/>
    <cellStyle name="_Book1_Interest working_IREL(Conso)_June_07-08_30-07-08_IREL_3000_08-09_IBREAL_BS PACK-Version.02 2" xfId="3146"/>
    <cellStyle name="_Book1_Interest working_IREL(Conso)_June_07-08_30-07-08_IREL_3000_08-09_IBREAL_BS PACK-Version.02_IBREAL_BS PACK-Version.03" xfId="3147"/>
    <cellStyle name="_Book1_Interest working_IREL(Conso)_June_07-08_30-07-08_IREL_3000_08-09_IBREAL_BS PACK-Version.02_IBREAL_BS PACK-Version.03 2" xfId="3148"/>
    <cellStyle name="_Book1_Interest working_IREL(Conso)_June_07-08_30-07-08_IREL_3000_08-09_IBREAL_BS PACK-Version.02_IBREAL_BS PACK-Version.03_IBREAL_BS PACK-Version.07" xfId="3149"/>
    <cellStyle name="_Book1_Interest working_IREL(Conso)_June_07-08_30-07-08_IREL_3000_08-09_IBREAL_BS PACK-Version.02_IBREAL_BS PACK-Version.03_IBREAL_BS PACK-Version.07 2" xfId="3150"/>
    <cellStyle name="_Book1_Interest working_IREL_3000_08-09" xfId="3151"/>
    <cellStyle name="_Book1_Interest working_IREL_3000_2007-08" xfId="3152"/>
    <cellStyle name="_Book1_Interest working_IREL_3000_2007-08 2" xfId="3153"/>
    <cellStyle name="_Book1_Interest working_IREL_3000_2007-08_IREL_3000_08-09" xfId="3154"/>
    <cellStyle name="_Book1_Interest working_Land Control Sheet Aug 31.08 - Recon" xfId="3155"/>
    <cellStyle name="_Book1_Interest working_Land Control Sheet Sep 26.08" xfId="3156"/>
    <cellStyle name="_Book1_Interest working_Results  Format - Sep 30" xfId="3157"/>
    <cellStyle name="_Book1_Interest working_Results  Format - Sep 30_EPS working" xfId="3158"/>
    <cellStyle name="_Book1_Interest working_Results  Format - Sep 30_EPS working 2" xfId="3159"/>
    <cellStyle name="_Book1_Interest working_Results  Format - Sep 30_EPS working_IBREAL_BS PACK-Version.02" xfId="3160"/>
    <cellStyle name="_Book1_Interest working_Results  Format - Sep 30_EPS working_IBREAL_BS PACK-Version.02 2" xfId="3161"/>
    <cellStyle name="_Book1_Interest working_Results  Format - Sep 30_EPS working_IBREAL_BS PACK-Version.02_IBREAL_BS PACK-Version.03" xfId="3162"/>
    <cellStyle name="_Book1_Interest working_Results  Format - Sep 30_EPS working_IBREAL_BS PACK-Version.02_IBREAL_BS PACK-Version.03 2" xfId="3163"/>
    <cellStyle name="_Book1_Interest working_Results  Format - Sep 30_EPS working_IBREAL_BS PACK-Version.02_IBREAL_BS PACK-Version.03_IBREAL_BS PACK-Version.07" xfId="3164"/>
    <cellStyle name="_Book1_Interest working_Results  Format - Sep 30_EPS working_IBREAL_BS PACK-Version.02_IBREAL_BS PACK-Version.03_IBREAL_BS PACK-Version.07 2" xfId="3165"/>
    <cellStyle name="_Book1_Interest working_Results  Format - Sep 30_IREL_3000_08-09" xfId="3166"/>
    <cellStyle name="_Book1_Interest working_Results  Format - Sep 30_IREL_3000_08-09 2" xfId="3167"/>
    <cellStyle name="_Book1_Interest working_Results  Format - Sep 30_IREL_3000_08-09 stage 3" xfId="3168"/>
    <cellStyle name="_Book1_Interest working_Results  Format - Sep 30_IREL_3000_08-09 stage 3_IREL_3000_08-09" xfId="3169"/>
    <cellStyle name="_Book1_Interest working_Results  Format - Sep 30_IREL_3000_08-09 stage 3_IREL_3000_08-09 2" xfId="3170"/>
    <cellStyle name="_Book1_Interest working_Results  Format - Sep 30_IREL_3000_08-09_IBREAL_BS PACK-Version.02" xfId="3171"/>
    <cellStyle name="_Book1_Interest working_Results  Format - Sep 30_IREL_3000_08-09_IBREAL_BS PACK-Version.02 2" xfId="3172"/>
    <cellStyle name="_Book1_Interest working_Results  Format - Sep 30_IREL_3000_08-09_IBREAL_BS PACK-Version.02_IBREAL_BS PACK-Version.03" xfId="3173"/>
    <cellStyle name="_Book1_Interest working_Results  Format - Sep 30_IREL_3000_08-09_IBREAL_BS PACK-Version.02_IBREAL_BS PACK-Version.03 2" xfId="3174"/>
    <cellStyle name="_Book1_Interest working_Results  Format - Sep 30_IREL_3000_08-09_IBREAL_BS PACK-Version.02_IBREAL_BS PACK-Version.03_IBREAL_BS PACK-Version.07" xfId="3175"/>
    <cellStyle name="_Book1_Interest working_Results  Format - Sep 30_IREL_3000_08-09_IBREAL_BS PACK-Version.02_IBREAL_BS PACK-Version.03_IBREAL_BS PACK-Version.07 2" xfId="3176"/>
    <cellStyle name="_Book1_Interest working_Results  Format - Sep 30_IREL_3000_2009-29_July2009  Final Shahi" xfId="3177"/>
    <cellStyle name="_Book1_Interest working_Results  Format - Sep 30_IREL_3000_2009-29_July2009  Final Shahi 2" xfId="3178"/>
    <cellStyle name="_Book1_Interest working_Results  Format - Sep 30_IREL_3000_2009-29_July2009  Final Shahi_IBREAL_BS PACK-Version.02" xfId="3179"/>
    <cellStyle name="_Book1_Interest working_Results  Format - Sep 30_IREL_3000_2009-29_July2009  Final Shahi_IBREAL_BS PACK-Version.02 2" xfId="3180"/>
    <cellStyle name="_Book1_Interest working_Results  Format - Sep 30_IREL_3000_2009-29_July2009  Final Shahi_IBREAL_BS PACK-Version.02_IBREAL_BS PACK-Version.03" xfId="3181"/>
    <cellStyle name="_Book1_Interest working_Results  Format - Sep 30_IREL_3000_2009-29_July2009  Final Shahi_IBREAL_BS PACK-Version.02_IBREAL_BS PACK-Version.03 2" xfId="3182"/>
    <cellStyle name="_Book1_Interest working_Results  Format - Sep 30_IREL_3000_2009-29_July2009  Final Shahi_IBREAL_BS PACK-Version.02_IBREAL_BS PACK-Version.03_IBREAL_BS PACK-Version.07" xfId="3183"/>
    <cellStyle name="_Book1_Interest working_Results  Format - Sep 30_IREL_3000_2009-29_July2009  Final Shahi_IBREAL_BS PACK-Version.02_IBREAL_BS PACK-Version.03_IBREAL_BS PACK-Version.07 2" xfId="3184"/>
    <cellStyle name="_Book1_IPSL_3371_2007-08" xfId="3185"/>
    <cellStyle name="_Book1_IPSL_Conso_2007-08(jan)" xfId="3186"/>
    <cellStyle name="_Book1_IPSL_Conso_2007-08(jan)_IEL_3210_ 2007-2008" xfId="3187"/>
    <cellStyle name="_Book1_IPSL_Conso_2007-08(jan)_IEL_3210_ 2007-2008_260508" xfId="3188"/>
    <cellStyle name="_Book1_IRECPL 31_12_06" xfId="3189"/>
    <cellStyle name="_Book1_IRECPL 31_12_06 2" xfId="3190"/>
    <cellStyle name="_Book1_IRECPL 31_12_06 3" xfId="3191"/>
    <cellStyle name="_Book1_IRECPL 31_12_06 4" xfId="3192"/>
    <cellStyle name="_Book1_IRECPL 31_12_06 5" xfId="3193"/>
    <cellStyle name="_Book1_IRECPL 31_12_06_Abstract-2007-08" xfId="3194"/>
    <cellStyle name="_Book1_IRECPL 31_12_06_Book1 (2)" xfId="3195"/>
    <cellStyle name="_Book1_IRL_3319_2007-08" xfId="3196"/>
    <cellStyle name="_Book1_IRL_3319_2007-08 2" xfId="3197"/>
    <cellStyle name="_Book1_IRL_3319_Oct 07_d" xfId="3198"/>
    <cellStyle name="_Book1_IRL_3319_Oct 07_d 2" xfId="3199"/>
    <cellStyle name="_Book1_IRL_3319_Oct 07_d_ACL_3402_2008-09" xfId="3200"/>
    <cellStyle name="_Book1_IRL_3319_Oct 07_d_ADL_3373_2008-09" xfId="3201"/>
    <cellStyle name="_Book1_IRL_3319_Oct 07_d_CIL_3415_2008-09" xfId="3202"/>
    <cellStyle name="_Book1_IRL_3319_Oct 07_d_detail" xfId="3203"/>
    <cellStyle name="_Book1_IRL_3319_Oct 07_d_IBL_3441_2008-09" xfId="3204"/>
    <cellStyle name="_Book1_IRL_3319_Oct 07_d_IEL_3210_ 2007-2008" xfId="3205"/>
    <cellStyle name="_Book1_IRL_3319_Oct 07_d_IEL_3210_ 2007-2008_260508" xfId="3206"/>
    <cellStyle name="_Book1_IRL_3319_Oct 07_d_Land  CWIP status" xfId="3207"/>
    <cellStyle name="_Book1_IRL_3321_2007-08" xfId="3208"/>
    <cellStyle name="_Book1_IRL_3321_2007-08 2" xfId="3209"/>
    <cellStyle name="_Book1_IRL_3321_Oct 07_d" xfId="3210"/>
    <cellStyle name="_Book1_IRL_3321_Oct 07_d 2" xfId="3211"/>
    <cellStyle name="_Book1_IRL_3321_Oct 07_d_ACL_3402_2008-09" xfId="3212"/>
    <cellStyle name="_Book1_IRL_3321_Oct 07_d_ADL_3373_2008-09" xfId="3213"/>
    <cellStyle name="_Book1_IRL_3321_Oct 07_d_CIL_3415_2008-09" xfId="3214"/>
    <cellStyle name="_Book1_IRL_3321_Oct 07_d_detail" xfId="3215"/>
    <cellStyle name="_Book1_IRL_3321_Oct 07_d_IBL_3441_2008-09" xfId="3216"/>
    <cellStyle name="_Book1_IRL_3321_Oct 07_d_IEL_3210_ 2007-2008" xfId="3217"/>
    <cellStyle name="_Book1_IRL_3321_Oct 07_d_IEL_3210_ 2007-2008_260508" xfId="3218"/>
    <cellStyle name="_Book1_IRL_3321_Oct 07_d_Land  CWIP status" xfId="3219"/>
    <cellStyle name="_Book1_LBDPL_3267_Oct 07_y" xfId="3220"/>
    <cellStyle name="_Book1_LBDPL_3267_Oct 07_y 2" xfId="3221"/>
    <cellStyle name="_Book1_LBDPL_3267_Oct 07_y 3" xfId="3222"/>
    <cellStyle name="_Book1_LBDPL_3267_Oct 07_y 4" xfId="3223"/>
    <cellStyle name="_Book1_LBDPL_3267_Oct 07_y 5" xfId="3224"/>
    <cellStyle name="_Book1_LBDPL_3267_Oct 07_y_detail" xfId="3225"/>
    <cellStyle name="_Book1_LBDPL_3267_Oct 07_y_IEL_3210_ 2007-2008" xfId="3226"/>
    <cellStyle name="_Book1_LBDPL_3267_Oct 07_y_IEL_3210_ 2007-2008_260508" xfId="3227"/>
    <cellStyle name="_Book1_LIPL_3265_2007-08" xfId="3228"/>
    <cellStyle name="_Book1_LIPL_3265_2007-08 2" xfId="3229"/>
    <cellStyle name="_Book1_LIPL_3265_2007-08 3" xfId="3230"/>
    <cellStyle name="_Book1_LIPL_3265_2007-08 4" xfId="3231"/>
    <cellStyle name="_Book1_LIPL_3265_2007-08 5" xfId="3232"/>
    <cellStyle name="_Book1_List of cases" xfId="5358"/>
    <cellStyle name="_Book1_LUCINA INFRA-INTEREST CAL " xfId="3233"/>
    <cellStyle name="_Book1_LUCINA INFRA-INTEREST CAL  2" xfId="3234"/>
    <cellStyle name="_Book1_LUCINA INFRA-INTEREST CAL  3" xfId="3235"/>
    <cellStyle name="_Book1_LUCINA INFRA-INTEREST CAL  4" xfId="3236"/>
    <cellStyle name="_Book1_LUCINA INFRA-INTEREST CAL  5" xfId="3237"/>
    <cellStyle name="_Book1_may month interest -Big ticket" xfId="5359"/>
    <cellStyle name="_Book1_MFUNDDETAILS" xfId="3238"/>
    <cellStyle name="_Book1_mic repayment schedule" xfId="5360"/>
    <cellStyle name="_Book1_NIDL-INT" xfId="3239"/>
    <cellStyle name="_Book1_NIDL-INT 2" xfId="3240"/>
    <cellStyle name="_Book1_NIDL-INT_Entries Passed in Conso for profit on sale of invRevised 30.07.08" xfId="3241"/>
    <cellStyle name="_Book1_NIDL-INT_Entries Passed in Conso for profit on sale of invRevised 30.07.08_IREL_3000_08-09" xfId="3242"/>
    <cellStyle name="_Book1_NIDL-INT_Entries Passed in Conso for profit on sale of invRevised 30.07.08_IREL_3000_08-09 2" xfId="3243"/>
    <cellStyle name="_Book1_NIDL-INT_Entries Passed in Conso for profit on sale of invRevised 30.07.08_IREL_3000_08-09 stage 3" xfId="3244"/>
    <cellStyle name="_Book1_NIDL-INT_Entries Passed in Conso for profit on sale of invRevised 30.07.08_IREL_3000_08-09 stage 3_IREL_3000_08-09" xfId="3245"/>
    <cellStyle name="_Book1_NIDL-INT_Entries Passed in Conso for profit on sale of invRevised 30.07.08_IREL_3000_08-09 stage 3_IREL_3000_08-09 2" xfId="3246"/>
    <cellStyle name="_Book1_NIDL-INT_Entries Passed in Conso for profit on sale of invRevised 30.07.08_IREL_3000_08-09_IBREAL_BS PACK-Version.02" xfId="3247"/>
    <cellStyle name="_Book1_NIDL-INT_Entries Passed in Conso for profit on sale of invRevised 30.07.08_IREL_3000_08-09_IBREAL_BS PACK-Version.02 2" xfId="3248"/>
    <cellStyle name="_Book1_NIDL-INT_Entries Passed in Conso for profit on sale of invRevised 30.07.08_IREL_3000_08-09_IBREAL_BS PACK-Version.02_IBREAL_BS PACK-Version.03" xfId="3249"/>
    <cellStyle name="_Book1_NIDL-INT_Entries Passed in Conso for profit on sale of invRevised 30.07.08_IREL_3000_08-09_IBREAL_BS PACK-Version.02_IBREAL_BS PACK-Version.03 2" xfId="3250"/>
    <cellStyle name="_Book1_NIDL-INT_Entries Passed in Conso for profit on sale of invRevised 30.07.08_IREL_3000_08-09_IBREAL_BS PACK-Version.02_IBREAL_BS PACK-Version.03_IBREAL_BS PACK-Version.07" xfId="3251"/>
    <cellStyle name="_Book1_NIDL-INT_Entries Passed in Conso for profit on sale of invRevised 30.07.08_IREL_3000_08-09_IBREAL_BS PACK-Version.02_IBREAL_BS PACK-Version.03_IBREAL_BS PACK-Version.07 2" xfId="3252"/>
    <cellStyle name="_Book1_NIDL-INT_IREL_3000_08-09" xfId="3253"/>
    <cellStyle name="_Book1_Part IV" xfId="3254"/>
    <cellStyle name="_Book1_Part IV 2" xfId="3255"/>
    <cellStyle name="_Book1_Part IV_Abstract-2007-08" xfId="3256"/>
    <cellStyle name="_Book1_Part IV_Book1 (2)" xfId="3257"/>
    <cellStyle name="_Book1_Part IV_Entries Passed in Conso for profit on sale of invRevised 30.07.08" xfId="3258"/>
    <cellStyle name="_Book1_Part IV_Entries Passed in Conso for profit on sale of invRevised 30.07.08_IREL_3000_08-09" xfId="3259"/>
    <cellStyle name="_Book1_Part IV_Entries Passed in Conso for profit on sale of invRevised 30.07.08_IREL_3000_08-09 2" xfId="3260"/>
    <cellStyle name="_Book1_Part IV_Entries Passed in Conso for profit on sale of invRevised 30.07.08_IREL_3000_08-09 stage 3" xfId="3261"/>
    <cellStyle name="_Book1_Part IV_Entries Passed in Conso for profit on sale of invRevised 30.07.08_IREL_3000_08-09 stage 3_IREL_3000_08-09" xfId="3262"/>
    <cellStyle name="_Book1_Part IV_Entries Passed in Conso for profit on sale of invRevised 30.07.08_IREL_3000_08-09 stage 3_IREL_3000_08-09 2" xfId="3263"/>
    <cellStyle name="_Book1_Part IV_Entries Passed in Conso for profit on sale of invRevised 30.07.08_IREL_3000_08-09_IBREAL_BS PACK-Version.02" xfId="3264"/>
    <cellStyle name="_Book1_Part IV_Entries Passed in Conso for profit on sale of invRevised 30.07.08_IREL_3000_08-09_IBREAL_BS PACK-Version.02 2" xfId="3265"/>
    <cellStyle name="_Book1_Part IV_Entries Passed in Conso for profit on sale of invRevised 30.07.08_IREL_3000_08-09_IBREAL_BS PACK-Version.02_IBREAL_BS PACK-Version.03" xfId="3266"/>
    <cellStyle name="_Book1_Part IV_Entries Passed in Conso for profit on sale of invRevised 30.07.08_IREL_3000_08-09_IBREAL_BS PACK-Version.02_IBREAL_BS PACK-Version.03 2" xfId="3267"/>
    <cellStyle name="_Book1_Part IV_Entries Passed in Conso for profit on sale of invRevised 30.07.08_IREL_3000_08-09_IBREAL_BS PACK-Version.02_IBREAL_BS PACK-Version.03_IBREAL_BS PACK-Version.07" xfId="3268"/>
    <cellStyle name="_Book1_Part IV_Entries Passed in Conso for profit on sale of invRevised 30.07.08_IREL_3000_08-09_IBREAL_BS PACK-Version.02_IBREAL_BS PACK-Version.03_IBREAL_BS PACK-Version.07 2" xfId="3269"/>
    <cellStyle name="_Book1_Part IV_IREL_3000_08-09" xfId="3270"/>
    <cellStyle name="_Book1_PPL - Mar 08" xfId="5361"/>
    <cellStyle name="_Book1_Product P&amp;L - Feb 08" xfId="5362"/>
    <cellStyle name="_Book1_projection may" xfId="5363"/>
    <cellStyle name="_Book1_Projection of Interest_Mar08_v3" xfId="5364"/>
    <cellStyle name="_Book1_Provision for Contingency Feb 08" xfId="5365"/>
    <cellStyle name="_Book1_Provision Nov07" xfId="5366"/>
    <cellStyle name="_Book1_Related Parties-DRBPL Mar-11" xfId="165"/>
    <cellStyle name="_Book1_Repaymnet schedule of bigtickect loans version 2" xfId="5367"/>
    <cellStyle name="_Book1_revenue break up (1)" xfId="5368"/>
    <cellStyle name="_Book1_revenue break up_IFSL" xfId="5369"/>
    <cellStyle name="_Book1_ROI Segmant Trial 30 06 2011" xfId="166"/>
    <cellStyle name="_Book1_Salary Details - Feb 08" xfId="5370"/>
    <cellStyle name="_Book1_SHHEET 4" xfId="3271"/>
    <cellStyle name="_Book1_SHHEET 4_IEL_3210_ 2007-2008" xfId="3272"/>
    <cellStyle name="_Book1_SHHEET 4_IEL_3210_ 2007-2008_260508" xfId="3273"/>
    <cellStyle name="_Book1_TEL_3416_2007-08" xfId="3274"/>
    <cellStyle name="_Book1_TEL_3416_2007-08 2" xfId="3275"/>
    <cellStyle name="_Book1_TEL_3416_2007-08 3" xfId="3276"/>
    <cellStyle name="_Book1_TEL_3416_2007-08 4" xfId="3277"/>
    <cellStyle name="_Book1_TEL_3416_2007-08 5" xfId="3278"/>
    <cellStyle name="_Book1_TEL_3416_2007-08_detail" xfId="3279"/>
    <cellStyle name="_Book1_TEL_3416_2007-08_IEL_3210_ 2007-2008" xfId="3280"/>
    <cellStyle name="_Book1_TEL_3416_2007-08_IEL_3210_ 2007-2008_260508" xfId="3281"/>
    <cellStyle name="_Book1_Trial Balance - Daily 30.11.07" xfId="3282"/>
    <cellStyle name="_Book1_Trial Balance - Daily 30.11.07 2" xfId="3283"/>
    <cellStyle name="_Book1_Trial Balance - Daily 30.11.07 3" xfId="3284"/>
    <cellStyle name="_Book1_Trial Balance - Daily 30.11.07 4" xfId="3285"/>
    <cellStyle name="_Book1_Trial Balance - Daily 30.11.07 5" xfId="3286"/>
    <cellStyle name="_Book1_Trial Balance - Daily 30.11.07_detail" xfId="3287"/>
    <cellStyle name="_Book1_Trial Balance - Daily 30.11.07_IEL_3210_ 2007-2008" xfId="3288"/>
    <cellStyle name="_Book1_Trial Balance - Daily 30.11.07_IEL_3210_ 2007-2008_260508" xfId="3289"/>
    <cellStyle name="_Book1_UTV calculations final" xfId="5371"/>
    <cellStyle name="_Book1_utv final" xfId="5372"/>
    <cellStyle name="_Book1_Wind_31 7 10" xfId="167"/>
    <cellStyle name="_Book1_Wind_31 7 10_Balance Sheet_DUL_Power Division_Sept10_v4_23.10.10_final" xfId="168"/>
    <cellStyle name="_Book1_Working of Tax Shield and Interst utility division_3.8.10" xfId="169"/>
    <cellStyle name="_Book2" xfId="170"/>
    <cellStyle name="_Book2 10" xfId="5373"/>
    <cellStyle name="_Book2 2" xfId="3290"/>
    <cellStyle name="_Book2 2 2" xfId="5374"/>
    <cellStyle name="_Book2 3" xfId="5375"/>
    <cellStyle name="_Book2 3 2" xfId="5376"/>
    <cellStyle name="_Book2 4" xfId="5377"/>
    <cellStyle name="_Book2 4 2" xfId="5378"/>
    <cellStyle name="_Book2 5" xfId="5379"/>
    <cellStyle name="_Book2 5 2" xfId="5380"/>
    <cellStyle name="_Book2 6" xfId="5381"/>
    <cellStyle name="_Book2 6 2" xfId="5382"/>
    <cellStyle name="_Book2 7" xfId="5383"/>
    <cellStyle name="_Book2 7 2" xfId="5384"/>
    <cellStyle name="_Book2 8" xfId="5385"/>
    <cellStyle name="_Book2 9" xfId="5386"/>
    <cellStyle name="_Book2(1)" xfId="171"/>
    <cellStyle name="_Book2_Abstract-2007-08" xfId="3291"/>
    <cellStyle name="_Book2_Aug consl backup-land adv &amp; Ext ICD" xfId="3292"/>
    <cellStyle name="_Book2_B-5  30.09.2010 " xfId="172"/>
    <cellStyle name="_Book2_Balance Sheet_DUL_Power Division_Sept10_v2" xfId="173"/>
    <cellStyle name="_Book2_Balance Sheet_DUL_Power Division_Sept10_v4_23.10.10_final" xfId="174"/>
    <cellStyle name="_Book2_Book1" xfId="3293"/>
    <cellStyle name="_Book2_Book1_EPS working" xfId="3294"/>
    <cellStyle name="_Book2_Book1_EPS working 2" xfId="3295"/>
    <cellStyle name="_Book2_Book1_IREL_3000_08-09" xfId="3296"/>
    <cellStyle name="_Book2_Book1_IREL_3000_08-09 2" xfId="3297"/>
    <cellStyle name="_Book2_Book1_IREL_3000_2009-29_July2009  Final Shahi" xfId="3298"/>
    <cellStyle name="_Book2_Book1_IREL_3000_2009-29_July2009  Final Shahi 2" xfId="3299"/>
    <cellStyle name="_Book2_Computation of deferred taxfinal_23.10.10" xfId="175"/>
    <cellStyle name="_Book2_detail" xfId="3300"/>
    <cellStyle name="_Book2_DHDL 30th June PL and BS" xfId="176"/>
    <cellStyle name="_Book2_DHDL 30th June PL and BS 2" xfId="5387"/>
    <cellStyle name="_Book2_DHDL PL and BS june" xfId="177"/>
    <cellStyle name="_Book2_DHDL_Financial_30.06.2011 (Q1)" xfId="178"/>
    <cellStyle name="_Book2_DHDL_Merged_Financial_31 03 2011" xfId="179"/>
    <cellStyle name="_Book2_DLFU_Business plan_10-13( 26.3.10)_projected profitability _4 years" xfId="180"/>
    <cellStyle name="_Book2_Fomats for Data collation" xfId="181"/>
    <cellStyle name="_Book2_Fornax" xfId="3301"/>
    <cellStyle name="_Book2_ICD Detail External from IBREL 23Jun'08" xfId="3302"/>
    <cellStyle name="_Book2_ICD Detail External from IBREL 23Jun'08 2" xfId="3303"/>
    <cellStyle name="_Book2_ICD_Int Working" xfId="3304"/>
    <cellStyle name="_Book2_ICD_Int Working_EPS working" xfId="3305"/>
    <cellStyle name="_Book2_ICD_Int Working_EPS working 2" xfId="3306"/>
    <cellStyle name="_Book2_ICD_Int Working_EPS working_IBREAL_BS PACK-Version.02" xfId="3307"/>
    <cellStyle name="_Book2_ICD_Int Working_EPS working_IBREAL_BS PACK-Version.02 2" xfId="3308"/>
    <cellStyle name="_Book2_ICD_Int Working_EPS working_IBREAL_BS PACK-Version.02_IBREAL_BS PACK-Version.03" xfId="3309"/>
    <cellStyle name="_Book2_ICD_Int Working_EPS working_IBREAL_BS PACK-Version.02_IBREAL_BS PACK-Version.03 2" xfId="3310"/>
    <cellStyle name="_Book2_ICD_Int Working_EPS working_IBREAL_BS PACK-Version.02_IBREAL_BS PACK-Version.03_IBREAL_BS PACK-Version.07" xfId="3311"/>
    <cellStyle name="_Book2_ICD_Int Working_EPS working_IBREAL_BS PACK-Version.02_IBREAL_BS PACK-Version.03_IBREAL_BS PACK-Version.07 2" xfId="3312"/>
    <cellStyle name="_Book2_ICD_Int Working_IREL_3000_08-09" xfId="3313"/>
    <cellStyle name="_Book2_ICD_Int Working_IREL_3000_08-09 2" xfId="3314"/>
    <cellStyle name="_Book2_ICD_Int Working_IREL_3000_08-09 stage 3" xfId="3315"/>
    <cellStyle name="_Book2_ICD_Int Working_IREL_3000_08-09 stage 3_IREL_3000_08-09" xfId="3316"/>
    <cellStyle name="_Book2_ICD_Int Working_IREL_3000_08-09 stage 3_IREL_3000_08-09 2" xfId="3317"/>
    <cellStyle name="_Book2_ICD_Int Working_IREL_3000_08-09_IBREAL_BS PACK-Version.02" xfId="3318"/>
    <cellStyle name="_Book2_ICD_Int Working_IREL_3000_08-09_IBREAL_BS PACK-Version.02 2" xfId="3319"/>
    <cellStyle name="_Book2_ICD_Int Working_IREL_3000_08-09_IBREAL_BS PACK-Version.02_IBREAL_BS PACK-Version.03" xfId="3320"/>
    <cellStyle name="_Book2_ICD_Int Working_IREL_3000_08-09_IBREAL_BS PACK-Version.02_IBREAL_BS PACK-Version.03 2" xfId="3321"/>
    <cellStyle name="_Book2_ICD_Int Working_IREL_3000_08-09_IBREAL_BS PACK-Version.02_IBREAL_BS PACK-Version.03_IBREAL_BS PACK-Version.07" xfId="3322"/>
    <cellStyle name="_Book2_ICD_Int Working_IREL_3000_08-09_IBREAL_BS PACK-Version.02_IBREAL_BS PACK-Version.03_IBREAL_BS PACK-Version.07 2" xfId="3323"/>
    <cellStyle name="_Book2_ICD_Int Working_IREL_3000_2009-29_July2009  Final Shahi" xfId="3324"/>
    <cellStyle name="_Book2_ICD_Int Working_IREL_3000_2009-29_July2009  Final Shahi 2" xfId="3325"/>
    <cellStyle name="_Book2_ICD_Int Working_IREL_3000_2009-29_July2009  Final Shahi_IBREAL_BS PACK-Version.02" xfId="3326"/>
    <cellStyle name="_Book2_ICD_Int Working_IREL_3000_2009-29_July2009  Final Shahi_IBREAL_BS PACK-Version.02 2" xfId="3327"/>
    <cellStyle name="_Book2_ICD_Int Working_IREL_3000_2009-29_July2009  Final Shahi_IBREAL_BS PACK-Version.02_IBREAL_BS PACK-Version.03" xfId="3328"/>
    <cellStyle name="_Book2_ICD_Int Working_IREL_3000_2009-29_July2009  Final Shahi_IBREAL_BS PACK-Version.02_IBREAL_BS PACK-Version.03 2" xfId="3329"/>
    <cellStyle name="_Book2_ICD_Int Working_IREL_3000_2009-29_July2009  Final Shahi_IBREAL_BS PACK-Version.02_IBREAL_BS PACK-Version.03_IBREAL_BS PACK-Version.07" xfId="3330"/>
    <cellStyle name="_Book2_ICD_Int Working_IREL_3000_2009-29_July2009  Final Shahi_IBREAL_BS PACK-Version.02_IBREAL_BS PACK-Version.03_IBREAL_BS PACK-Version.07 2" xfId="3331"/>
    <cellStyle name="_Book2_IEL net worth as on 31st March 2007." xfId="3332"/>
    <cellStyle name="_Book2_IEL_3210_ 2007-2008" xfId="3333"/>
    <cellStyle name="_Book2_IEL_3210_ 2007-2008_260508" xfId="3334"/>
    <cellStyle name="_Book2_IIL_3220_2007-08" xfId="3335"/>
    <cellStyle name="_Book2_IREL(Conso)_2007-08_March_Revised" xfId="3336"/>
    <cellStyle name="_Book2_IREL(Conso)_2007-08_March_Revised_IREL_3000_08-09" xfId="3337"/>
    <cellStyle name="_Book2_IREL(Conso)_2007-08_March_Revised_IREL_3000_08-09 2" xfId="3338"/>
    <cellStyle name="_Book2_IREL(Conso)_2007-08_March_Revised_IREL_3000_08-09 stage 3" xfId="3339"/>
    <cellStyle name="_Book2_IREL(Conso)_2007-08_March_Revised_IREL_3000_08-09 stage 3_IREL_3000_08-09" xfId="3340"/>
    <cellStyle name="_Book2_IREL(Conso)_2007-08_March_Revised_IREL_3000_08-09 stage 3_IREL_3000_08-09 2" xfId="3341"/>
    <cellStyle name="_Book2_IREL(Conso)_2007-08_March_Revised_IREL_3000_08-09_IBREAL_BS PACK-Version.02" xfId="3342"/>
    <cellStyle name="_Book2_IREL(Conso)_2007-08_March_Revised_IREL_3000_08-09_IBREAL_BS PACK-Version.02 2" xfId="3343"/>
    <cellStyle name="_Book2_IREL(Conso)_2007-08_March_Revised_IREL_3000_08-09_IBREAL_BS PACK-Version.02_IBREAL_BS PACK-Version.03" xfId="3344"/>
    <cellStyle name="_Book2_IREL(Conso)_2007-08_March_Revised_IREL_3000_08-09_IBREAL_BS PACK-Version.02_IBREAL_BS PACK-Version.03 2" xfId="3345"/>
    <cellStyle name="_Book2_IREL(Conso)_2007-08_March_Revised_IREL_3000_08-09_IBREAL_BS PACK-Version.02_IBREAL_BS PACK-Version.03_IBREAL_BS PACK-Version.07" xfId="3346"/>
    <cellStyle name="_Book2_IREL(Conso)_2007-08_March_Revised_IREL_3000_08-09_IBREAL_BS PACK-Version.02_IBREAL_BS PACK-Version.03_IBREAL_BS PACK-Version.07 2" xfId="3347"/>
    <cellStyle name="_Book2_IREL(Conso)_2007-08_November-1" xfId="3348"/>
    <cellStyle name="_Book2_IREL(Conso)_2007-08_November-1 2" xfId="3349"/>
    <cellStyle name="_Book2_IREL(Conso)_2007-08_November-1_Abstract-2007-08" xfId="3350"/>
    <cellStyle name="_Book2_IREL(Conso)_2007-08_November-1_Aug consl backup-land adv &amp; Ext ICD" xfId="3351"/>
    <cellStyle name="_Book2_IREL(Conso)_2007-08_November-1_Fornax" xfId="3352"/>
    <cellStyle name="_Book2_IREL(Conso)_2007-08_November-1_IREL_3000_08-09" xfId="3353"/>
    <cellStyle name="_Book2_IREL(Conso)_June_07-08_30-07-08" xfId="3354"/>
    <cellStyle name="_Book2_IREL(Conso)_June_07-08_30-07-08_IREL_3000_08-09" xfId="3355"/>
    <cellStyle name="_Book2_IREL(Conso)_June_07-08_30-07-08_IREL_3000_08-09 2" xfId="3356"/>
    <cellStyle name="_Book2_IREL(Conso)_June_07-08_30-07-08_IREL_3000_08-09 stage 3" xfId="3357"/>
    <cellStyle name="_Book2_IREL(Conso)_June_07-08_30-07-08_IREL_3000_08-09 stage 3_IREL_3000_08-09" xfId="3358"/>
    <cellStyle name="_Book2_IREL(Conso)_June_07-08_30-07-08_IREL_3000_08-09 stage 3_IREL_3000_08-09 2" xfId="3359"/>
    <cellStyle name="_Book2_IREL(Conso)_June_07-08_30-07-08_IREL_3000_08-09_IBREAL_BS PACK-Version.02" xfId="3360"/>
    <cellStyle name="_Book2_IREL(Conso)_June_07-08_30-07-08_IREL_3000_08-09_IBREAL_BS PACK-Version.02 2" xfId="3361"/>
    <cellStyle name="_Book2_IREL(Conso)_June_07-08_30-07-08_IREL_3000_08-09_IBREAL_BS PACK-Version.02_IBREAL_BS PACK-Version.03" xfId="3362"/>
    <cellStyle name="_Book2_IREL(Conso)_June_07-08_30-07-08_IREL_3000_08-09_IBREAL_BS PACK-Version.02_IBREAL_BS PACK-Version.03 2" xfId="3363"/>
    <cellStyle name="_Book2_IREL(Conso)_June_07-08_30-07-08_IREL_3000_08-09_IBREAL_BS PACK-Version.02_IBREAL_BS PACK-Version.03_IBREAL_BS PACK-Version.07" xfId="3364"/>
    <cellStyle name="_Book2_IREL(Conso)_June_07-08_30-07-08_IREL_3000_08-09_IBREAL_BS PACK-Version.02_IBREAL_BS PACK-Version.03_IBREAL_BS PACK-Version.07 2" xfId="3365"/>
    <cellStyle name="_Book2_IREL_3000_08-09" xfId="3366"/>
    <cellStyle name="_Book2_IREL_3000_2007-08" xfId="3367"/>
    <cellStyle name="_Book2_IREL_3000_2007-08 2" xfId="3368"/>
    <cellStyle name="_Book2_IREL_3000_2007-08_IREL_3000_08-09" xfId="3369"/>
    <cellStyle name="_Book2_Land  CWIP status" xfId="3370"/>
    <cellStyle name="_Book2_Related Parties-DRBPL Mar-11" xfId="182"/>
    <cellStyle name="_Book2_Results  Format - Sep 30" xfId="3371"/>
    <cellStyle name="_Book2_Results  Format - Sep 30_EPS working" xfId="3372"/>
    <cellStyle name="_Book2_Results  Format - Sep 30_EPS working 2" xfId="3373"/>
    <cellStyle name="_Book2_Results  Format - Sep 30_EPS working_IBREAL_BS PACK-Version.02" xfId="3374"/>
    <cellStyle name="_Book2_Results  Format - Sep 30_EPS working_IBREAL_BS PACK-Version.02 2" xfId="3375"/>
    <cellStyle name="_Book2_Results  Format - Sep 30_EPS working_IBREAL_BS PACK-Version.02_IBREAL_BS PACK-Version.03" xfId="3376"/>
    <cellStyle name="_Book2_Results  Format - Sep 30_EPS working_IBREAL_BS PACK-Version.02_IBREAL_BS PACK-Version.03 2" xfId="3377"/>
    <cellStyle name="_Book2_Results  Format - Sep 30_EPS working_IBREAL_BS PACK-Version.02_IBREAL_BS PACK-Version.03_IBREAL_BS PACK-Version.07" xfId="3378"/>
    <cellStyle name="_Book2_Results  Format - Sep 30_EPS working_IBREAL_BS PACK-Version.02_IBREAL_BS PACK-Version.03_IBREAL_BS PACK-Version.07 2" xfId="3379"/>
    <cellStyle name="_Book2_Results  Format - Sep 30_IREL_3000_08-09" xfId="3380"/>
    <cellStyle name="_Book2_Results  Format - Sep 30_IREL_3000_08-09 2" xfId="3381"/>
    <cellStyle name="_Book2_Results  Format - Sep 30_IREL_3000_08-09 stage 3" xfId="3382"/>
    <cellStyle name="_Book2_Results  Format - Sep 30_IREL_3000_08-09 stage 3_IREL_3000_08-09" xfId="3383"/>
    <cellStyle name="_Book2_Results  Format - Sep 30_IREL_3000_08-09 stage 3_IREL_3000_08-09 2" xfId="3384"/>
    <cellStyle name="_Book2_Results  Format - Sep 30_IREL_3000_08-09_IBREAL_BS PACK-Version.02" xfId="3385"/>
    <cellStyle name="_Book2_Results  Format - Sep 30_IREL_3000_08-09_IBREAL_BS PACK-Version.02 2" xfId="3386"/>
    <cellStyle name="_Book2_Results  Format - Sep 30_IREL_3000_08-09_IBREAL_BS PACK-Version.02_IBREAL_BS PACK-Version.03" xfId="3387"/>
    <cellStyle name="_Book2_Results  Format - Sep 30_IREL_3000_08-09_IBREAL_BS PACK-Version.02_IBREAL_BS PACK-Version.03 2" xfId="3388"/>
    <cellStyle name="_Book2_Results  Format - Sep 30_IREL_3000_08-09_IBREAL_BS PACK-Version.02_IBREAL_BS PACK-Version.03_IBREAL_BS PACK-Version.07" xfId="3389"/>
    <cellStyle name="_Book2_Results  Format - Sep 30_IREL_3000_08-09_IBREAL_BS PACK-Version.02_IBREAL_BS PACK-Version.03_IBREAL_BS PACK-Version.07 2" xfId="3390"/>
    <cellStyle name="_Book2_Results  Format - Sep 30_IREL_3000_2009-29_July2009  Final Shahi" xfId="3391"/>
    <cellStyle name="_Book2_Results  Format - Sep 30_IREL_3000_2009-29_July2009  Final Shahi 2" xfId="3392"/>
    <cellStyle name="_Book2_Results  Format - Sep 30_IREL_3000_2009-29_July2009  Final Shahi_IBREAL_BS PACK-Version.02" xfId="3393"/>
    <cellStyle name="_Book2_Results  Format - Sep 30_IREL_3000_2009-29_July2009  Final Shahi_IBREAL_BS PACK-Version.02 2" xfId="3394"/>
    <cellStyle name="_Book2_Results  Format - Sep 30_IREL_3000_2009-29_July2009  Final Shahi_IBREAL_BS PACK-Version.02_IBREAL_BS PACK-Version.03" xfId="3395"/>
    <cellStyle name="_Book2_Results  Format - Sep 30_IREL_3000_2009-29_July2009  Final Shahi_IBREAL_BS PACK-Version.02_IBREAL_BS PACK-Version.03 2" xfId="3396"/>
    <cellStyle name="_Book2_Results  Format - Sep 30_IREL_3000_2009-29_July2009  Final Shahi_IBREAL_BS PACK-Version.02_IBREAL_BS PACK-Version.03_IBREAL_BS PACK-Version.07" xfId="3397"/>
    <cellStyle name="_Book2_Results  Format - Sep 30_IREL_3000_2009-29_July2009  Final Shahi_IBREAL_BS PACK-Version.02_IBREAL_BS PACK-Version.03_IBREAL_BS PACK-Version.07 2" xfId="3398"/>
    <cellStyle name="_Book2_Retirement Benefits_Dec 2010 Shweta" xfId="183"/>
    <cellStyle name="_Book2_Retirement Benefits_Dec 2010 Shweta_Fomats for Data collation" xfId="184"/>
    <cellStyle name="_Book2_ROI Segmant Trial 30 06 2011" xfId="185"/>
    <cellStyle name="_Book2_RS Vytilla Sold unsold 311211" xfId="186"/>
    <cellStyle name="_Book2_Silokhera Capitalisation sheet 30.09.2010" xfId="187"/>
    <cellStyle name="_Book3" xfId="188"/>
    <cellStyle name="_Book3 (3)" xfId="189"/>
    <cellStyle name="_Book3 2" xfId="3399"/>
    <cellStyle name="_Book3 3" xfId="3400"/>
    <cellStyle name="_Book3 4" xfId="3401"/>
    <cellStyle name="_Book3 5" xfId="3402"/>
    <cellStyle name="_Book4" xfId="3403"/>
    <cellStyle name="_Book4 2" xfId="3404"/>
    <cellStyle name="_Book4 3" xfId="3405"/>
    <cellStyle name="_Book4 4" xfId="3406"/>
    <cellStyle name="_Book4 5" xfId="3407"/>
    <cellStyle name="_Book4_detail" xfId="3408"/>
    <cellStyle name="_Book5" xfId="190"/>
    <cellStyle name="_Book6 (2)" xfId="191"/>
    <cellStyle name="_Branch Count June,2007" xfId="5388"/>
    <cellStyle name="_Brokerage" xfId="192"/>
    <cellStyle name="_Brokers" xfId="193"/>
    <cellStyle name="_Brokers_DHDL_Merged_Financial_31 03 2011" xfId="194"/>
    <cellStyle name="_Brokers_DHDL_Notes RPD_March 2011" xfId="195"/>
    <cellStyle name="_Brokers_RS Vytilla Sold unsold 311211" xfId="196"/>
    <cellStyle name="_BSFORMAT" xfId="197"/>
    <cellStyle name="_BSFORMAT 2" xfId="3409"/>
    <cellStyle name="_BSFORMAT_1-Projections_DUL_Q1" xfId="198"/>
    <cellStyle name="_BSFORMAT_4.Projected_cash Flow_2010-11_2012_2013_26.3.10" xfId="199"/>
    <cellStyle name="_BSFORMAT_4.Projected_cash Flow_2010-11_2012_2013_26.3.10_DLFU_Business plan_10-13( 26.3.10)_new3_TARIFF @8.95 FROM AUGUSTv1 updated 30 August_sent to wcc_15.10.10" xfId="200"/>
    <cellStyle name="_BSFORMAT_4.Projected_cash Flow_2010-11_2012_2013_26.3.10_Working of Tax Shield and Interst utility division_3 8 10" xfId="201"/>
    <cellStyle name="_BSFORMAT_4.Projected_cash Flow_2010-11_2012_2013_26.3.10_Working of Tax Shield and Interst utility division_3 8 10_DLFU_Business plan_10-13( 26.3.10)_new3_TARIFF @8.95 FROM AUGUSTv1 updated 30 August_sent to wcc_15.10.10" xfId="202"/>
    <cellStyle name="_BSFORMAT_Abstract-2007-08" xfId="3410"/>
    <cellStyle name="_BSFORMAT_Aug consl backup-land adv &amp; Ext ICD" xfId="3411"/>
    <cellStyle name="_BSFORMAT_Balance Sheet_DUL_Power Division_June10_v2" xfId="203"/>
    <cellStyle name="_BSFORMAT_Balance Sheet_DUL_Power Division_June10_v2_B-5  30.09.2010 " xfId="204"/>
    <cellStyle name="_BSFORMAT_Balance Sheet_DUL_Power Division_June10_v2_Balance Sheet_DUL_Power Division_Sept10_v2" xfId="205"/>
    <cellStyle name="_BSFORMAT_Balance Sheet_DUL_Power Division_June10_v2_Computation of deferred taxfinal_23.10.10" xfId="206"/>
    <cellStyle name="_BSFORMAT_Balance Sheet_DUL_Power Division_June10_v2_DLFU_Business plan_10-13( 26.3.10)_new3_TARIFF @8.95 FROM AUGUSTv1 updated 30 August_sent to wcc_15.10.10" xfId="207"/>
    <cellStyle name="_BSFORMAT_Balance Sheet_DUL_Power Division_June10_v2_jkBalance Sheet_DUL_Power Division_Sept10_v1" xfId="208"/>
    <cellStyle name="_BSFORMAT_Balance Sheet_DUL_Power Division_June10_v2_Sheet1" xfId="209"/>
    <cellStyle name="_BSFORMAT_Balance Sheet_DUL_Power Division_June10_v2_Silokhera Capitalisation sheet 30.09.2010" xfId="210"/>
    <cellStyle name="_BSFORMAT_Balance Sheet_DUL_Power Division_Sept10_v2" xfId="211"/>
    <cellStyle name="_BSFORMAT_Book1" xfId="3412"/>
    <cellStyle name="_BSFORMAT_Book1_EPS working" xfId="3413"/>
    <cellStyle name="_BSFORMAT_Book1_EPS working 2" xfId="3414"/>
    <cellStyle name="_BSFORMAT_Book1_IREL_3000_08-09" xfId="3415"/>
    <cellStyle name="_BSFORMAT_Book1_IREL_3000_08-09 2" xfId="3416"/>
    <cellStyle name="_BSFORMAT_Book1_IREL_3000_2009-29_July2009  Final Shahi" xfId="3417"/>
    <cellStyle name="_BSFORMAT_Book1_IREL_3000_2009-29_July2009  Final Shahi 2" xfId="3418"/>
    <cellStyle name="_BSFORMAT_Consolidated_Balance_Sheet_DUL_June_10_V1" xfId="212"/>
    <cellStyle name="_BSFORMAT_Consolidated_Balance_Sheet_DUL_June_10_V1_Sheet1" xfId="213"/>
    <cellStyle name="_BSFORMAT_Deferred Tax Working_2010-2013_26.3.10_V2" xfId="214"/>
    <cellStyle name="_BSFORMAT_Deferred Tax Working_2010-2013_26.3.10_V2_DLFU_Business plan_10-13( 26.3.10)_new3_TARIFF @8.95 FROM AUGUSTv1 updated 30 August_sent to wcc_15.10.10" xfId="215"/>
    <cellStyle name="_BSFORMAT_Deferred Tax Working_2010-2013_26.3.10_V2_Working of Tax Shield and Interst utility division_3 8 10" xfId="216"/>
    <cellStyle name="_BSFORMAT_Deferred Tax Working_2010-2013_26.3.10_V2_Working of Tax Shield and Interst utility division_3 8 10_DLFU_Business plan_10-13( 26.3.10)_new3_TARIFF @8.95 FROM AUGUSTv1 updated 30 August_sent to wcc_15.10.10" xfId="217"/>
    <cellStyle name="_BSFORMAT_Depreciation_2010_11" xfId="218"/>
    <cellStyle name="_BSFORMAT_Depreciation_2010_11_DLFU_Business plan_10-13( 26.3.10)_new3_TARIFF @8.95 FROM AUGUSTv1 updated 30 August_sent to wcc_15.10.10" xfId="219"/>
    <cellStyle name="_BSFORMAT_detail" xfId="3419"/>
    <cellStyle name="_BSFORMAT_Dividend working" xfId="3420"/>
    <cellStyle name="_BSFORMAT_Dividend working 2" xfId="3421"/>
    <cellStyle name="_BSFORMAT_Dividend working_EPS working" xfId="3422"/>
    <cellStyle name="_BSFORMAT_Dividend working_EPS working 2" xfId="3423"/>
    <cellStyle name="_BSFORMAT_Dividend working_EPS working_IBREAL_BS PACK-Version.02" xfId="3424"/>
    <cellStyle name="_BSFORMAT_Dividend working_EPS working_IBREAL_BS PACK-Version.02 2" xfId="3425"/>
    <cellStyle name="_BSFORMAT_Dividend working_EPS working_IBREAL_BS PACK-Version.02_IBREAL_BS PACK-Version.03" xfId="3426"/>
    <cellStyle name="_BSFORMAT_Dividend working_EPS working_IBREAL_BS PACK-Version.02_IBREAL_BS PACK-Version.03 2" xfId="3427"/>
    <cellStyle name="_BSFORMAT_Dividend working_EPS working_IBREAL_BS PACK-Version.02_IBREAL_BS PACK-Version.03_IBREAL_BS PACK-Version.07" xfId="3428"/>
    <cellStyle name="_BSFORMAT_Dividend working_EPS working_IBREAL_BS PACK-Version.02_IBREAL_BS PACK-Version.03_IBREAL_BS PACK-Version.07 2" xfId="3429"/>
    <cellStyle name="_BSFORMAT_Dividend working_IREL_3000_08-09" xfId="3430"/>
    <cellStyle name="_BSFORMAT_Dividend working_IREL_3000_08-09 stage 3" xfId="3431"/>
    <cellStyle name="_BSFORMAT_Dividend working_IREL_3000_08-09 stage 3_IREL_3000_08-09" xfId="3432"/>
    <cellStyle name="_BSFORMAT_Dividend working_IREL_3000_08-09 stage 3_IREL_3000_08-09 2" xfId="3433"/>
    <cellStyle name="_BSFORMAT_Dividend working_IREL_3000_08-09_1" xfId="3434"/>
    <cellStyle name="_BSFORMAT_Dividend working_IREL_3000_08-09_1 2" xfId="3435"/>
    <cellStyle name="_BSFORMAT_Dividend working_IREL_3000_08-09_1_IBREAL_BS PACK-Version.02" xfId="3436"/>
    <cellStyle name="_BSFORMAT_Dividend working_IREL_3000_08-09_1_IBREAL_BS PACK-Version.02 2" xfId="3437"/>
    <cellStyle name="_BSFORMAT_Dividend working_IREL_3000_08-09_1_IBREAL_BS PACK-Version.02_IBREAL_BS PACK-Version.03" xfId="3438"/>
    <cellStyle name="_BSFORMAT_Dividend working_IREL_3000_08-09_1_IBREAL_BS PACK-Version.02_IBREAL_BS PACK-Version.03 2" xfId="3439"/>
    <cellStyle name="_BSFORMAT_Dividend working_IREL_3000_08-09_1_IBREAL_BS PACK-Version.02_IBREAL_BS PACK-Version.03_IBREAL_BS PACK-Version.07" xfId="3440"/>
    <cellStyle name="_BSFORMAT_Dividend working_IREL_3000_08-09_1_IBREAL_BS PACK-Version.02_IBREAL_BS PACK-Version.03_IBREAL_BS PACK-Version.07 2" xfId="3441"/>
    <cellStyle name="_BSFORMAT_Dividend working_IREL_3000_2009-29_July2009  Final Shahi" xfId="3442"/>
    <cellStyle name="_BSFORMAT_Dividend working_IREL_3000_2009-29_July2009  Final Shahi 2" xfId="3443"/>
    <cellStyle name="_BSFORMAT_Dividend working_IREL_3000_2009-29_July2009  Final Shahi_IBREAL_BS PACK-Version.02" xfId="3444"/>
    <cellStyle name="_BSFORMAT_Dividend working_IREL_3000_2009-29_July2009  Final Shahi_IBREAL_BS PACK-Version.02 2" xfId="3445"/>
    <cellStyle name="_BSFORMAT_Dividend working_IREL_3000_2009-29_July2009  Final Shahi_IBREAL_BS PACK-Version.02_IBREAL_BS PACK-Version.03" xfId="3446"/>
    <cellStyle name="_BSFORMAT_Dividend working_IREL_3000_2009-29_July2009  Final Shahi_IBREAL_BS PACK-Version.02_IBREAL_BS PACK-Version.03 2" xfId="3447"/>
    <cellStyle name="_BSFORMAT_Dividend working_IREL_3000_2009-29_July2009  Final Shahi_IBREAL_BS PACK-Version.02_IBREAL_BS PACK-Version.03_IBREAL_BS PACK-Version.07" xfId="3448"/>
    <cellStyle name="_BSFORMAT_Dividend working_IREL_3000_2009-29_July2009  Final Shahi_IBREAL_BS PACK-Version.02_IBREAL_BS PACK-Version.03_IBREAL_BS PACK-Version.07 2" xfId="3449"/>
    <cellStyle name="_BSFORMAT_DLF 30th June wind" xfId="220"/>
    <cellStyle name="_BSFORMAT_DLF Utilities _Consolidated_Mar'09_Final4_08.07.09(80%)" xfId="221"/>
    <cellStyle name="_BSFORMAT_DLF Utilities _Consolidated_Mar'09_Final4_08.07.09(80%)_B-5  30.09.2010 " xfId="222"/>
    <cellStyle name="_BSFORMAT_DLF Utilities _Consolidated_Mar'09_Final4_08.07.09(80%)_Balance Sheet_DUL_Power Division_Sept10_v2" xfId="223"/>
    <cellStyle name="_BSFORMAT_DLF Utilities _Consolidated_Mar'09_Final4_08.07.09(80%)_Computation of deferred taxfinal_23.10.10" xfId="224"/>
    <cellStyle name="_BSFORMAT_DLF Utilities _Consolidated_Mar'09_Final4_08.07.09(80%)_Consolidated_Balance_Sheet_DUL_June_10_V1" xfId="225"/>
    <cellStyle name="_BSFORMAT_DLF Utilities _Consolidated_Mar'09_Final4_08.07.09(80%)_DLF 30th June wind" xfId="226"/>
    <cellStyle name="_BSFORMAT_DLF Utilities _Consolidated_Mar'09_Final4_08.07.09(80%)_DLFU_Business plan_10-13( 26.3.10)_new3_TARIFF @8.95 FROM AUGUSTv1 updated 30 August_sent to wcc_15.10.10" xfId="227"/>
    <cellStyle name="_BSFORMAT_DLF Utilities _Consolidated_Mar'09_Final4_08.07.09(80%)_jkBalance Sheet_DUL_Power Division_Sept10_v1" xfId="228"/>
    <cellStyle name="_BSFORMAT_DLF Utilities _Consolidated_Mar'09_Final4_08.07.09(80%)_Sheet1" xfId="229"/>
    <cellStyle name="_BSFORMAT_DLF Utilities _Consolidated_Mar'09_Final4_08.07.09(80%)_Silokhera Capitalisation sheet 30.09.2010" xfId="230"/>
    <cellStyle name="_BSFORMAT_DLF Utilities _Consolidated_Mar'09_Final4_08.07.09(80%)_Wind_31 7 10" xfId="231"/>
    <cellStyle name="_BSFORMAT_DLF Utilities _Consolidated_Mar'09_Final4_08.07.09(80%)_Wind_31 7 10_DLFU_Business plan_10-13( 26.3.10)_new3_TARIFF @8.95 FROM AUGUSTv1 updated 30 August_sent to wcc_15.10.10" xfId="232"/>
    <cellStyle name="_BSFORMAT_DLF Utilities _Consolidated_Mar'09_Final4_08.07.09(80%)_Working of Tax Shield and Interst utility division_3 8 10" xfId="233"/>
    <cellStyle name="_BSFORMAT_DLF Utilities _Consolidated_Mar'09_Final4_08.07.09(80%)_Working of Tax Shield and Interst utility division_3 8 10_DLFU_Business plan_10-13( 26.3.10)_new3_TARIFF @8.95 FROM AUGUSTv1 updated 30 August_sent to wcc_15.10.10" xfId="234"/>
    <cellStyle name="_BSFORMAT_DLF Utilities _Consolidated_Mar'09_Final4_10.06.09(80%)" xfId="235"/>
    <cellStyle name="_BSFORMAT_DLF Utilities _Consolidated_Mar'09_Final4_10.06.09(80%)_B-5  30.09.2010 " xfId="236"/>
    <cellStyle name="_BSFORMAT_DLF Utilities _Consolidated_Mar'09_Final4_10.06.09(80%)_Balance Sheet_DUL_Power Division_Sept10_v2" xfId="237"/>
    <cellStyle name="_BSFORMAT_DLF Utilities _Consolidated_Mar'09_Final4_10.06.09(80%)_Computation of deferred taxfinal_23.10.10" xfId="238"/>
    <cellStyle name="_BSFORMAT_DLF Utilities _Consolidated_Mar'09_Final4_10.06.09(80%)_Consolidated_Balance_Sheet_DUL_June_10_V1" xfId="239"/>
    <cellStyle name="_BSFORMAT_DLF Utilities _Consolidated_Mar'09_Final4_10.06.09(80%)_DLFU_Business plan_10-13( 26.3.10)_new3_TARIFF @8.95 FROM AUGUSTv1 updated 30 August_sent to wcc_15.10.10" xfId="240"/>
    <cellStyle name="_BSFORMAT_DLF Utilities _Consolidated_Mar'09_Final4_10.06.09(80%)_jkBalance Sheet_DUL_Power Division_Sept10_v1" xfId="241"/>
    <cellStyle name="_BSFORMAT_DLF Utilities _Consolidated_Mar'09_Final4_10.06.09(80%)_Sheet1" xfId="242"/>
    <cellStyle name="_BSFORMAT_DLF Utilities _Consolidated_Mar'09_Final4_10.06.09(80%)_Silokhera Capitalisation sheet 30.09.2010" xfId="243"/>
    <cellStyle name="_BSFORMAT_DLF Utilities _Consolidated_Mar'09_Final4_10.06.09(80%)_Working of Tax Shield and Interst utility division_3 8 10" xfId="244"/>
    <cellStyle name="_BSFORMAT_DLF Utilities _Consolidated_Mar'09_Final4_10.06.09(80%)_Working of Tax Shield and Interst utility division_3 8 10_DLFU_Business plan_10-13( 26.3.10)_new3_TARIFF @8.95 FROM AUGUSTv1 updated 30 August_sent to wcc_15.10.10" xfId="245"/>
    <cellStyle name="_BSFORMAT_DLFU_Business plan_10-13( 26.3.10) working " xfId="246"/>
    <cellStyle name="_BSFORMAT_DLFU_Business plan_10-13( 26.3.10) working _DLFU_Business plan_10-13( 26.3.10)_new3_TARIFF @8.95 FROM AUGUSTv1 updated 30 August_sent to wcc_15.10.10" xfId="247"/>
    <cellStyle name="_BSFORMAT_DLFU_Business plan_10-13( 26.3.10)_new3_TARIFF @8.95 FROM AUGUSTv1 updated 30 August_sent to wcc_15.10.10" xfId="248"/>
    <cellStyle name="_BSFORMAT_Final_BS _ PD_DUL-310310(070710) final" xfId="249"/>
    <cellStyle name="_BSFORMAT_Final_BS _ PD_DUL-310310(070710) final_Balance Sheet_DUL_Power Division_June10_v2" xfId="250"/>
    <cellStyle name="_BSFORMAT_Final_BS _ PD_DUL-310310(070710) final_Balance Sheet_DUL_Power Division_June10_v2_B-5  30.09.2010 " xfId="251"/>
    <cellStyle name="_BSFORMAT_Final_BS _ PD_DUL-310310(070710) final_Balance Sheet_DUL_Power Division_June10_v2_Computation of deferred taxfinal_23.10.10" xfId="252"/>
    <cellStyle name="_BSFORMAT_Final_BS _ PD_DUL-310310(070710) final_Balance Sheet_DUL_Power Division_June10_v2_jkBalance Sheet_DUL_Power Division_Sept10_v1" xfId="253"/>
    <cellStyle name="_BSFORMAT_Final_BS _ PD_DUL-310310(070710) final_Balance Sheet_DUL_Power Division_June10_v2_Sheet1" xfId="254"/>
    <cellStyle name="_BSFORMAT_Final_BS _ PD_DUL-310310(070710) final_Balance Sheet_DUL_Power Division_June10_v2_Silokhera Capitalisation sheet 30.09.2010" xfId="255"/>
    <cellStyle name="_BSFORMAT_Final_BS _ PD_DUL-310310(070710) final_Balance Sheet_DUL_Power Division_Sept10_v2" xfId="256"/>
    <cellStyle name="_BSFORMAT_Final_BS _ PD_DUL-310310(070710) final_DLFU_Business plan_10-13( 26.3.10)_new3_TARIFF @8.95 FROM AUGUSTv1 updated 30 August_sent to wcc_15.10.10" xfId="257"/>
    <cellStyle name="_BSFORMAT_Final_BS _ PD_DUL-310310(070710) final_jkBalance Sheet_DUL_Power Division_Sept10_v1" xfId="258"/>
    <cellStyle name="_BSFORMAT_Final_BS _ PD_DUL-310310(070710) final_jkBalance Sheet_DUL_Power Division_Sept10_v1_Computation of deferred taxfinal_23.10.10" xfId="259"/>
    <cellStyle name="_BSFORMAT_Final_BS _ PD_DUL-310310(070710) final_jkBalance Sheet_DUL_Power Division_Sept10_v1_Sheet1" xfId="260"/>
    <cellStyle name="_BSFORMAT_Fornax" xfId="3450"/>
    <cellStyle name="_BSFORMAT_Gas Status (2)" xfId="261"/>
    <cellStyle name="_BSFORMAT_Gas Status (2)_DLF 30th June wind" xfId="262"/>
    <cellStyle name="_BSFORMAT_Gas Status (2)_DLFU_Business plan_10-13( 26.3.10)_new3_TARIFF @8.95 FROM AUGUSTv1 updated 30 August_sent to wcc_15.10.10" xfId="263"/>
    <cellStyle name="_BSFORMAT_ICD Detail External from IBREL 23Jun'08" xfId="3451"/>
    <cellStyle name="_BSFORMAT_ICD Detail External from IBREL 23Jun'08 2" xfId="3452"/>
    <cellStyle name="_BSFORMAT_ICD_Int Working" xfId="3453"/>
    <cellStyle name="_BSFORMAT_ICD_Int Working_EPS working" xfId="3454"/>
    <cellStyle name="_BSFORMAT_ICD_Int Working_EPS working 2" xfId="3455"/>
    <cellStyle name="_BSFORMAT_ICD_Int Working_EPS working_IBREAL_BS PACK-Version.02" xfId="3456"/>
    <cellStyle name="_BSFORMAT_ICD_Int Working_EPS working_IBREAL_BS PACK-Version.02 2" xfId="3457"/>
    <cellStyle name="_BSFORMAT_ICD_Int Working_EPS working_IBREAL_BS PACK-Version.02_IBREAL_BS PACK-Version.03" xfId="3458"/>
    <cellStyle name="_BSFORMAT_ICD_Int Working_EPS working_IBREAL_BS PACK-Version.02_IBREAL_BS PACK-Version.03 2" xfId="3459"/>
    <cellStyle name="_BSFORMAT_ICD_Int Working_EPS working_IBREAL_BS PACK-Version.02_IBREAL_BS PACK-Version.03_IBREAL_BS PACK-Version.07" xfId="3460"/>
    <cellStyle name="_BSFORMAT_ICD_Int Working_EPS working_IBREAL_BS PACK-Version.02_IBREAL_BS PACK-Version.03_IBREAL_BS PACK-Version.07 2" xfId="3461"/>
    <cellStyle name="_BSFORMAT_ICD_Int Working_IREL_3000_08-09" xfId="3462"/>
    <cellStyle name="_BSFORMAT_ICD_Int Working_IREL_3000_08-09 2" xfId="3463"/>
    <cellStyle name="_BSFORMAT_ICD_Int Working_IREL_3000_08-09 stage 3" xfId="3464"/>
    <cellStyle name="_BSFORMAT_ICD_Int Working_IREL_3000_08-09 stage 3_IREL_3000_08-09" xfId="3465"/>
    <cellStyle name="_BSFORMAT_ICD_Int Working_IREL_3000_08-09 stage 3_IREL_3000_08-09 2" xfId="3466"/>
    <cellStyle name="_BSFORMAT_ICD_Int Working_IREL_3000_08-09_IBREAL_BS PACK-Version.02" xfId="3467"/>
    <cellStyle name="_BSFORMAT_ICD_Int Working_IREL_3000_08-09_IBREAL_BS PACK-Version.02 2" xfId="3468"/>
    <cellStyle name="_BSFORMAT_ICD_Int Working_IREL_3000_08-09_IBREAL_BS PACK-Version.02_IBREAL_BS PACK-Version.03" xfId="3469"/>
    <cellStyle name="_BSFORMAT_ICD_Int Working_IREL_3000_08-09_IBREAL_BS PACK-Version.02_IBREAL_BS PACK-Version.03 2" xfId="3470"/>
    <cellStyle name="_BSFORMAT_ICD_Int Working_IREL_3000_08-09_IBREAL_BS PACK-Version.02_IBREAL_BS PACK-Version.03_IBREAL_BS PACK-Version.07" xfId="3471"/>
    <cellStyle name="_BSFORMAT_ICD_Int Working_IREL_3000_08-09_IBREAL_BS PACK-Version.02_IBREAL_BS PACK-Version.03_IBREAL_BS PACK-Version.07 2" xfId="3472"/>
    <cellStyle name="_BSFORMAT_ICD_Int Working_IREL_3000_2009-29_July2009  Final Shahi" xfId="3473"/>
    <cellStyle name="_BSFORMAT_ICD_Int Working_IREL_3000_2009-29_July2009  Final Shahi 2" xfId="3474"/>
    <cellStyle name="_BSFORMAT_ICD_Int Working_IREL_3000_2009-29_July2009  Final Shahi_IBREAL_BS PACK-Version.02" xfId="3475"/>
    <cellStyle name="_BSFORMAT_ICD_Int Working_IREL_3000_2009-29_July2009  Final Shahi_IBREAL_BS PACK-Version.02 2" xfId="3476"/>
    <cellStyle name="_BSFORMAT_ICD_Int Working_IREL_3000_2009-29_July2009  Final Shahi_IBREAL_BS PACK-Version.02_IBREAL_BS PACK-Version.03" xfId="3477"/>
    <cellStyle name="_BSFORMAT_ICD_Int Working_IREL_3000_2009-29_July2009  Final Shahi_IBREAL_BS PACK-Version.02_IBREAL_BS PACK-Version.03 2" xfId="3478"/>
    <cellStyle name="_BSFORMAT_ICD_Int Working_IREL_3000_2009-29_July2009  Final Shahi_IBREAL_BS PACK-Version.02_IBREAL_BS PACK-Version.03_IBREAL_BS PACK-Version.07" xfId="3479"/>
    <cellStyle name="_BSFORMAT_ICD_Int Working_IREL_3000_2009-29_July2009  Final Shahi_IBREAL_BS PACK-Version.02_IBREAL_BS PACK-Version.03_IBREAL_BS PACK-Version.07 2" xfId="3480"/>
    <cellStyle name="_BSFORMAT_IEL net worth as on 31st March 2007." xfId="3481"/>
    <cellStyle name="_BSFORMAT_IEL_3210_ 2007-2008" xfId="3482"/>
    <cellStyle name="_BSFORMAT_IEL_3210_ 2007-2008_260508" xfId="3483"/>
    <cellStyle name="_BSFORMAT_IIL_3220_2007-08" xfId="3484"/>
    <cellStyle name="_BSFORMAT_IREL(Conso)_2007-08_March_Revised" xfId="3485"/>
    <cellStyle name="_BSFORMAT_IREL(Conso)_2007-08_March_Revised_IREL_3000_08-09" xfId="3486"/>
    <cellStyle name="_BSFORMAT_IREL(Conso)_2007-08_March_Revised_IREL_3000_08-09 2" xfId="3487"/>
    <cellStyle name="_BSFORMAT_IREL(Conso)_2007-08_March_Revised_IREL_3000_08-09 stage 3" xfId="3488"/>
    <cellStyle name="_BSFORMAT_IREL(Conso)_2007-08_March_Revised_IREL_3000_08-09 stage 3_IREL_3000_08-09" xfId="3489"/>
    <cellStyle name="_BSFORMAT_IREL(Conso)_2007-08_March_Revised_IREL_3000_08-09 stage 3_IREL_3000_08-09 2" xfId="3490"/>
    <cellStyle name="_BSFORMAT_IREL(Conso)_2007-08_March_Revised_IREL_3000_08-09_IBREAL_BS PACK-Version.02" xfId="3491"/>
    <cellStyle name="_BSFORMAT_IREL(Conso)_2007-08_March_Revised_IREL_3000_08-09_IBREAL_BS PACK-Version.02 2" xfId="3492"/>
    <cellStyle name="_BSFORMAT_IREL(Conso)_2007-08_March_Revised_IREL_3000_08-09_IBREAL_BS PACK-Version.02_IBREAL_BS PACK-Version.03" xfId="3493"/>
    <cellStyle name="_BSFORMAT_IREL(Conso)_2007-08_March_Revised_IREL_3000_08-09_IBREAL_BS PACK-Version.02_IBREAL_BS PACK-Version.03 2" xfId="3494"/>
    <cellStyle name="_BSFORMAT_IREL(Conso)_2007-08_March_Revised_IREL_3000_08-09_IBREAL_BS PACK-Version.02_IBREAL_BS PACK-Version.03_IBREAL_BS PACK-Version.07" xfId="3495"/>
    <cellStyle name="_BSFORMAT_IREL(Conso)_2007-08_March_Revised_IREL_3000_08-09_IBREAL_BS PACK-Version.02_IBREAL_BS PACK-Version.03_IBREAL_BS PACK-Version.07 2" xfId="3496"/>
    <cellStyle name="_BSFORMAT_IREL(Conso)_2007-08_November-1" xfId="3497"/>
    <cellStyle name="_BSFORMAT_IREL(Conso)_2007-08_November-1 2" xfId="3498"/>
    <cellStyle name="_BSFORMAT_IREL(Conso)_2007-08_November-1_Abstract-2007-08" xfId="3499"/>
    <cellStyle name="_BSFORMAT_IREL(Conso)_2007-08_November-1_Aug consl backup-land adv &amp; Ext ICD" xfId="3500"/>
    <cellStyle name="_BSFORMAT_IREL(Conso)_2007-08_November-1_Fornax" xfId="3501"/>
    <cellStyle name="_BSFORMAT_IREL(Conso)_2007-08_November-1_IREL_3000_08-09" xfId="3502"/>
    <cellStyle name="_BSFORMAT_IREL(Conso)_June_07-08_30-07-08" xfId="3503"/>
    <cellStyle name="_BSFORMAT_IREL(Conso)_June_07-08_30-07-08_IREL_3000_08-09" xfId="3504"/>
    <cellStyle name="_BSFORMAT_IREL(Conso)_June_07-08_30-07-08_IREL_3000_08-09 2" xfId="3505"/>
    <cellStyle name="_BSFORMAT_IREL(Conso)_June_07-08_30-07-08_IREL_3000_08-09 stage 3" xfId="3506"/>
    <cellStyle name="_BSFORMAT_IREL(Conso)_June_07-08_30-07-08_IREL_3000_08-09 stage 3_IREL_3000_08-09" xfId="3507"/>
    <cellStyle name="_BSFORMAT_IREL(Conso)_June_07-08_30-07-08_IREL_3000_08-09 stage 3_IREL_3000_08-09 2" xfId="3508"/>
    <cellStyle name="_BSFORMAT_IREL(Conso)_June_07-08_30-07-08_IREL_3000_08-09_IBREAL_BS PACK-Version.02" xfId="3509"/>
    <cellStyle name="_BSFORMAT_IREL(Conso)_June_07-08_30-07-08_IREL_3000_08-09_IBREAL_BS PACK-Version.02 2" xfId="3510"/>
    <cellStyle name="_BSFORMAT_IREL(Conso)_June_07-08_30-07-08_IREL_3000_08-09_IBREAL_BS PACK-Version.02_IBREAL_BS PACK-Version.03" xfId="3511"/>
    <cellStyle name="_BSFORMAT_IREL(Conso)_June_07-08_30-07-08_IREL_3000_08-09_IBREAL_BS PACK-Version.02_IBREAL_BS PACK-Version.03 2" xfId="3512"/>
    <cellStyle name="_BSFORMAT_IREL(Conso)_June_07-08_30-07-08_IREL_3000_08-09_IBREAL_BS PACK-Version.02_IBREAL_BS PACK-Version.03_IBREAL_BS PACK-Version.07" xfId="3513"/>
    <cellStyle name="_BSFORMAT_IREL(Conso)_June_07-08_30-07-08_IREL_3000_08-09_IBREAL_BS PACK-Version.02_IBREAL_BS PACK-Version.03_IBREAL_BS PACK-Version.07 2" xfId="3514"/>
    <cellStyle name="_BSFORMAT_IREL_3000_08-09" xfId="3515"/>
    <cellStyle name="_BSFORMAT_IREL_3000_2007-08" xfId="3516"/>
    <cellStyle name="_BSFORMAT_IREL_3000_2007-08 2" xfId="3517"/>
    <cellStyle name="_BSFORMAT_IREL_3000_2007-08_IREL_3000_08-09" xfId="3518"/>
    <cellStyle name="_BSFORMAT_jkBalance Sheet_DUL_Power Division_Sept10_v1" xfId="264"/>
    <cellStyle name="_BSFORMAT_jkBalance Sheet_DUL_Power Division_Sept10_v1_Computation of deferred taxfinal_23.10.10" xfId="265"/>
    <cellStyle name="_BSFORMAT_jkBalance Sheet_DUL_Power Division_Sept10_v1_Sheet1" xfId="266"/>
    <cellStyle name="_BSFORMAT_Land  CWIP status" xfId="3519"/>
    <cellStyle name="_BSFORMAT_Land Control Sheet Aug 31.08 - Recon" xfId="3520"/>
    <cellStyle name="_BSFORMAT_Land Control Sheet Sep 26.08" xfId="3521"/>
    <cellStyle name="_BSFORMAT_Results  Format - Sep 30" xfId="3522"/>
    <cellStyle name="_BSFORMAT_Results  Format - Sep 30_EPS working" xfId="3523"/>
    <cellStyle name="_BSFORMAT_Results  Format - Sep 30_EPS working 2" xfId="3524"/>
    <cellStyle name="_BSFORMAT_Results  Format - Sep 30_EPS working_IBREAL_BS PACK-Version.02" xfId="3525"/>
    <cellStyle name="_BSFORMAT_Results  Format - Sep 30_EPS working_IBREAL_BS PACK-Version.02 2" xfId="3526"/>
    <cellStyle name="_BSFORMAT_Results  Format - Sep 30_EPS working_IBREAL_BS PACK-Version.02_IBREAL_BS PACK-Version.03" xfId="3527"/>
    <cellStyle name="_BSFORMAT_Results  Format - Sep 30_EPS working_IBREAL_BS PACK-Version.02_IBREAL_BS PACK-Version.03 2" xfId="3528"/>
    <cellStyle name="_BSFORMAT_Results  Format - Sep 30_EPS working_IBREAL_BS PACK-Version.02_IBREAL_BS PACK-Version.03_IBREAL_BS PACK-Version.07" xfId="3529"/>
    <cellStyle name="_BSFORMAT_Results  Format - Sep 30_EPS working_IBREAL_BS PACK-Version.02_IBREAL_BS PACK-Version.03_IBREAL_BS PACK-Version.07 2" xfId="3530"/>
    <cellStyle name="_BSFORMAT_Results  Format - Sep 30_IREL_3000_08-09" xfId="3531"/>
    <cellStyle name="_BSFORMAT_Results  Format - Sep 30_IREL_3000_08-09 2" xfId="3532"/>
    <cellStyle name="_BSFORMAT_Results  Format - Sep 30_IREL_3000_08-09 stage 3" xfId="3533"/>
    <cellStyle name="_BSFORMAT_Results  Format - Sep 30_IREL_3000_08-09 stage 3_IREL_3000_08-09" xfId="3534"/>
    <cellStyle name="_BSFORMAT_Results  Format - Sep 30_IREL_3000_08-09 stage 3_IREL_3000_08-09 2" xfId="3535"/>
    <cellStyle name="_BSFORMAT_Results  Format - Sep 30_IREL_3000_08-09_IBREAL_BS PACK-Version.02" xfId="3536"/>
    <cellStyle name="_BSFORMAT_Results  Format - Sep 30_IREL_3000_08-09_IBREAL_BS PACK-Version.02 2" xfId="3537"/>
    <cellStyle name="_BSFORMAT_Results  Format - Sep 30_IREL_3000_08-09_IBREAL_BS PACK-Version.02_IBREAL_BS PACK-Version.03" xfId="3538"/>
    <cellStyle name="_BSFORMAT_Results  Format - Sep 30_IREL_3000_08-09_IBREAL_BS PACK-Version.02_IBREAL_BS PACK-Version.03 2" xfId="3539"/>
    <cellStyle name="_BSFORMAT_Results  Format - Sep 30_IREL_3000_08-09_IBREAL_BS PACK-Version.02_IBREAL_BS PACK-Version.03_IBREAL_BS PACK-Version.07" xfId="3540"/>
    <cellStyle name="_BSFORMAT_Results  Format - Sep 30_IREL_3000_08-09_IBREAL_BS PACK-Version.02_IBREAL_BS PACK-Version.03_IBREAL_BS PACK-Version.07 2" xfId="3541"/>
    <cellStyle name="_BSFORMAT_Results  Format - Sep 30_IREL_3000_2009-29_July2009  Final Shahi" xfId="3542"/>
    <cellStyle name="_BSFORMAT_Results  Format - Sep 30_IREL_3000_2009-29_July2009  Final Shahi 2" xfId="3543"/>
    <cellStyle name="_BSFORMAT_Results  Format - Sep 30_IREL_3000_2009-29_July2009  Final Shahi_IBREAL_BS PACK-Version.02" xfId="3544"/>
    <cellStyle name="_BSFORMAT_Results  Format - Sep 30_IREL_3000_2009-29_July2009  Final Shahi_IBREAL_BS PACK-Version.02 2" xfId="3545"/>
    <cellStyle name="_BSFORMAT_Results  Format - Sep 30_IREL_3000_2009-29_July2009  Final Shahi_IBREAL_BS PACK-Version.02_IBREAL_BS PACK-Version.03" xfId="3546"/>
    <cellStyle name="_BSFORMAT_Results  Format - Sep 30_IREL_3000_2009-29_July2009  Final Shahi_IBREAL_BS PACK-Version.02_IBREAL_BS PACK-Version.03 2" xfId="3547"/>
    <cellStyle name="_BSFORMAT_Results  Format - Sep 30_IREL_3000_2009-29_July2009  Final Shahi_IBREAL_BS PACK-Version.02_IBREAL_BS PACK-Version.03_IBREAL_BS PACK-Version.07" xfId="3548"/>
    <cellStyle name="_BSFORMAT_Results  Format - Sep 30_IREL_3000_2009-29_July2009  Final Shahi_IBREAL_BS PACK-Version.02_IBREAL_BS PACK-Version.03_IBREAL_BS PACK-Version.07 2" xfId="3549"/>
    <cellStyle name="_BSFORMAT_Wind_31 7 10" xfId="267"/>
    <cellStyle name="_BSFORMAT_Wind_31 7 10_Balance Sheet_DUL_Power Division_Sept10_v4_23.10.10_final" xfId="268"/>
    <cellStyle name="_BSFORMAT_Wind_31 7 10_DLFU_Business plan_10-13( 26.3.10)_new3_TARIFF @8.95 FROM AUGUSTv1 updated 30 August_sent to wcc_15.10.10" xfId="269"/>
    <cellStyle name="_BSFORMAT_Working of Tax Shield and Interst utility division_3.8.10" xfId="270"/>
    <cellStyle name="_BSFORMAT_Working of Tax Shield and Interst utility division_3.8.10_DLFU_Business plan_10-13( 26.3.10)_new3_TARIFF @8.95 FROM AUGUSTv1 updated 30 August_sent to wcc_15.10.10" xfId="271"/>
    <cellStyle name="_bt included in las" xfId="5389"/>
    <cellStyle name="_Building Matrix-14th Mar'08 -Bankers" xfId="272"/>
    <cellStyle name="_Business Plan_Average rate NAV Calculation" xfId="273"/>
    <cellStyle name="_Business Plan_Average rate NAV Calculation 2" xfId="5390"/>
    <cellStyle name="_Business Plan_Average rate NAV Calculation 2_Processinfees-DLF-30092011" xfId="5391"/>
    <cellStyle name="_Business Plan_Average rate NAV Calculation 2_Upfront &amp; Processing fee- DLF Group- Q1+Q2" xfId="5392"/>
    <cellStyle name="_Business Plan_Average rate NAV Calculation 3" xfId="5393"/>
    <cellStyle name="_Business Plan_Average rate NAV Calculation 3_Processinfees-DLF-30092011" xfId="5394"/>
    <cellStyle name="_Business Plan_Average rate NAV Calculation 3_Upfront &amp; Processing fee- DLF Group- Q1+Q2" xfId="5395"/>
    <cellStyle name="_Business Plan_Average rate NAV Calculation 4" xfId="5396"/>
    <cellStyle name="_Business Plan_Average rate NAV Calculation 4_Processinfees-DLF-30092011" xfId="5397"/>
    <cellStyle name="_Business Plan_Average rate NAV Calculation 4_Upfront &amp; Processing fee- DLF Group- Q1+Q2" xfId="5398"/>
    <cellStyle name="_Business Plan_Average rate NAV Calculation 5" xfId="5399"/>
    <cellStyle name="_Business Plan_Average rate NAV Calculation 5_Processinfees-DLF-30092011" xfId="5400"/>
    <cellStyle name="_Business Plan_Average rate NAV Calculation 5_Upfront &amp; Processing fee- DLF Group- Q1+Q2" xfId="5401"/>
    <cellStyle name="_Business Plan_Average rate NAV Calculation 6" xfId="5402"/>
    <cellStyle name="_Business Plan_Average rate NAV Calculation 6_Processinfees-DLF-30092011" xfId="5403"/>
    <cellStyle name="_Business Plan_Average rate NAV Calculation 6_Upfront &amp; Processing fee- DLF Group- Q1+Q2" xfId="5404"/>
    <cellStyle name="_Business Plan_Average rate NAV Calculation 7" xfId="5405"/>
    <cellStyle name="_Business Plan_Average rate NAV Calculation 7_Processinfees-DLF-30092011" xfId="5406"/>
    <cellStyle name="_Business Plan_Average rate NAV Calculation 7_Upfront &amp; Processing fee- DLF Group- Q1+Q2" xfId="5407"/>
    <cellStyle name="_Business Plan_Average rate NAV Calculation_30th July 2007" xfId="274"/>
    <cellStyle name="_Business Plan_Average rate NAV Calculation_30th July 2007 2" xfId="5408"/>
    <cellStyle name="_Business Plan_Average rate NAV Calculation_30th July 2007 2_Processinfees-DLF-30092011" xfId="5409"/>
    <cellStyle name="_Business Plan_Average rate NAV Calculation_30th July 2007 2_Upfront &amp; Processing fee- DLF Group- Q1+Q2" xfId="5410"/>
    <cellStyle name="_Business Plan_Average rate NAV Calculation_30th July 2007 3" xfId="5411"/>
    <cellStyle name="_Business Plan_Average rate NAV Calculation_30th July 2007 3_Processinfees-DLF-30092011" xfId="5412"/>
    <cellStyle name="_Business Plan_Average rate NAV Calculation_30th July 2007 3_Upfront &amp; Processing fee- DLF Group- Q1+Q2" xfId="5413"/>
    <cellStyle name="_Business Plan_Average rate NAV Calculation_30th July 2007 4" xfId="5414"/>
    <cellStyle name="_Business Plan_Average rate NAV Calculation_30th July 2007 4_Processinfees-DLF-30092011" xfId="5415"/>
    <cellStyle name="_Business Plan_Average rate NAV Calculation_30th July 2007 4_Upfront &amp; Processing fee- DLF Group- Q1+Q2" xfId="5416"/>
    <cellStyle name="_Business Plan_Average rate NAV Calculation_30th July 2007 5" xfId="5417"/>
    <cellStyle name="_Business Plan_Average rate NAV Calculation_30th July 2007 5_Processinfees-DLF-30092011" xfId="5418"/>
    <cellStyle name="_Business Plan_Average rate NAV Calculation_30th July 2007 5_Upfront &amp; Processing fee- DLF Group- Q1+Q2" xfId="5419"/>
    <cellStyle name="_Business Plan_Average rate NAV Calculation_30th July 2007 6" xfId="5420"/>
    <cellStyle name="_Business Plan_Average rate NAV Calculation_30th July 2007 6_Processinfees-DLF-30092011" xfId="5421"/>
    <cellStyle name="_Business Plan_Average rate NAV Calculation_30th July 2007 6_Upfront &amp; Processing fee- DLF Group- Q1+Q2" xfId="5422"/>
    <cellStyle name="_Business Plan_Average rate NAV Calculation_30th July 2007 7" xfId="5423"/>
    <cellStyle name="_Business Plan_Average rate NAV Calculation_30th July 2007 7_Processinfees-DLF-30092011" xfId="5424"/>
    <cellStyle name="_Business Plan_Average rate NAV Calculation_30th July 2007 7_Upfront &amp; Processing fee- DLF Group- Q1+Q2" xfId="5425"/>
    <cellStyle name="_Business Plan_Average rate NAV Calculation_30th July 2007 final" xfId="275"/>
    <cellStyle name="_Business Plan_Average rate NAV Calculation_30th July 2007 final 2" xfId="5426"/>
    <cellStyle name="_Business Plan_Average rate NAV Calculation_30th July 2007 final 2_Processinfees-DLF-30092011" xfId="5427"/>
    <cellStyle name="_Business Plan_Average rate NAV Calculation_30th July 2007 final 2_Upfront &amp; Processing fee- DLF Group- Q1+Q2" xfId="5428"/>
    <cellStyle name="_Business Plan_Average rate NAV Calculation_30th July 2007 final 3" xfId="5429"/>
    <cellStyle name="_Business Plan_Average rate NAV Calculation_30th July 2007 final 3_Processinfees-DLF-30092011" xfId="5430"/>
    <cellStyle name="_Business Plan_Average rate NAV Calculation_30th July 2007 final 3_Upfront &amp; Processing fee- DLF Group- Q1+Q2" xfId="5431"/>
    <cellStyle name="_Business Plan_Average rate NAV Calculation_30th July 2007 final 4" xfId="5432"/>
    <cellStyle name="_Business Plan_Average rate NAV Calculation_30th July 2007 final 4_Processinfees-DLF-30092011" xfId="5433"/>
    <cellStyle name="_Business Plan_Average rate NAV Calculation_30th July 2007 final 4_Upfront &amp; Processing fee- DLF Group- Q1+Q2" xfId="5434"/>
    <cellStyle name="_Business Plan_Average rate NAV Calculation_30th July 2007 final 5" xfId="5435"/>
    <cellStyle name="_Business Plan_Average rate NAV Calculation_30th July 2007 final 5_Processinfees-DLF-30092011" xfId="5436"/>
    <cellStyle name="_Business Plan_Average rate NAV Calculation_30th July 2007 final 5_Upfront &amp; Processing fee- DLF Group- Q1+Q2" xfId="5437"/>
    <cellStyle name="_Business Plan_Average rate NAV Calculation_30th July 2007 final 6" xfId="5438"/>
    <cellStyle name="_Business Plan_Average rate NAV Calculation_30th July 2007 final 6_Processinfees-DLF-30092011" xfId="5439"/>
    <cellStyle name="_Business Plan_Average rate NAV Calculation_30th July 2007 final 6_Upfront &amp; Processing fee- DLF Group- Q1+Q2" xfId="5440"/>
    <cellStyle name="_Business Plan_Average rate NAV Calculation_30th July 2007 final 7" xfId="5441"/>
    <cellStyle name="_Business Plan_Average rate NAV Calculation_30th July 2007 final 7_Processinfees-DLF-30092011" xfId="5442"/>
    <cellStyle name="_Business Plan_Average rate NAV Calculation_30th July 2007 final 7_Upfront &amp; Processing fee- DLF Group- Q1+Q2" xfId="5443"/>
    <cellStyle name="_Business Plan_Average rate NAV Calculation_30th July 2007 final_RS Vytilla Sold unsold 311211" xfId="276"/>
    <cellStyle name="_Business Plan_Average rate NAV Calculation_30th July 2007_RS Vytilla Sold unsold 311211" xfId="277"/>
    <cellStyle name="_Business Plan_Average rate NAV Calculation_RS Vytilla Sold unsold 311211" xfId="278"/>
    <cellStyle name="_Business Plan_wind_10-13_26.2.10" xfId="279"/>
    <cellStyle name="_Business Plan_wind_10-13_26.2.10_1-Projections_DUL_Q1" xfId="280"/>
    <cellStyle name="_Business Plan_wind_10-13_26.2.10_Depreciation_2010_11" xfId="281"/>
    <cellStyle name="_Business Plan_wind_10-13_26.2.10_Working of Tax Shield and Interst utility division_3.8.10" xfId="282"/>
    <cellStyle name="_Business Plan_wind_10-13_26.3.10" xfId="283"/>
    <cellStyle name="_Business Plan_wind_10-13_26.3.10 Monthly updated on 04-05-2010" xfId="284"/>
    <cellStyle name="_Business Plan_wind_10-13_26.3.10 Monthly updated on 04-05-2010_Balance Sheet_DUL_Power Division_Sept10_v4_23.10.10_final" xfId="285"/>
    <cellStyle name="_Business Plan_wind_10-13_26.3.10 Monthly updated on 04-05-2010_DHDL_Financial_31.03.2011" xfId="286"/>
    <cellStyle name="_Business Plan_wind_10-13_26.3.10 Monthly updated on 04-05-2010_DHDL_Merged_Financial_31 03 2011" xfId="287"/>
    <cellStyle name="_Business Plan_wind_10-13_26.3.10 Monthly updated on 04-05-2010_DHDL_Notes RPD_March 2011" xfId="288"/>
    <cellStyle name="_Business Plan_wind_10-13_26.3.10_Balance Sheet_DUL_Power Division_Sept10_v4_23.10.10_final" xfId="289"/>
    <cellStyle name="_Business Plan_wind_10-13_26.3.10_DHDL_Financial_31.03.2011" xfId="290"/>
    <cellStyle name="_Business Plan_wind_10-13_26.3.10_DHDL_Merged_Financial_31 03 2011" xfId="291"/>
    <cellStyle name="_Business Plan_wind_10-13_26.3.10_DHDL_Notes RPD_March 2011" xfId="292"/>
    <cellStyle name="_Buyer Credit_30_09_09" xfId="293"/>
    <cellStyle name="_Buyer Credit_30_09_09_Balance Sheet_DUL_Power Division_Sept10_v4_23.10.10_final" xfId="294"/>
    <cellStyle name="_Buyer Credit_30_09_09_DHDL_Financial_31.03.2011" xfId="295"/>
    <cellStyle name="_Buyer Credit_30_09_09_DHDL_Merged_Financial_31 03 2011" xfId="296"/>
    <cellStyle name="_Buyer Credit_30_09_09_DHDL_Notes RPD_March 2011" xfId="297"/>
    <cellStyle name="_Buyer Credit_30_09_09_DLFU_Business plan_10-13( 26.3.10)_new3_TARIFF @8.95 FROM AUGUSTv1 updated 30 August_sent to wcc_15.10.10" xfId="298"/>
    <cellStyle name="_Buyer Credit_30_09_09_DLFU_Business plan_10-13( 26.3.10)_projected profitability _4 years" xfId="299"/>
    <cellStyle name="_capital 10.03.2006" xfId="3550"/>
    <cellStyle name="_capital 10.03.2006 2" xfId="3551"/>
    <cellStyle name="_capital 10.03.2006_Abstract-2007-08" xfId="3552"/>
    <cellStyle name="_capital 10.03.2006_Book1 (2)" xfId="3553"/>
    <cellStyle name="_capital 10.03.2006_Entries Passed in Conso for profit on sale of invRevised 30.07.08" xfId="3554"/>
    <cellStyle name="_capital 10.03.2006_Entries Passed in Conso for profit on sale of invRevised 30.07.08_IREL_3000_08-09" xfId="3555"/>
    <cellStyle name="_capital 10.03.2006_Entries Passed in Conso for profit on sale of invRevised 30.07.08_IREL_3000_08-09 2" xfId="3556"/>
    <cellStyle name="_capital 10.03.2006_Entries Passed in Conso for profit on sale of invRevised 30.07.08_IREL_3000_08-09 stage 3" xfId="3557"/>
    <cellStyle name="_capital 10.03.2006_Entries Passed in Conso for profit on sale of invRevised 30.07.08_IREL_3000_08-09 stage 3_IREL_3000_08-09" xfId="3558"/>
    <cellStyle name="_capital 10.03.2006_Entries Passed in Conso for profit on sale of invRevised 30.07.08_IREL_3000_08-09 stage 3_IREL_3000_08-09 2" xfId="3559"/>
    <cellStyle name="_capital 10.03.2006_Entries Passed in Conso for profit on sale of invRevised 30.07.08_IREL_3000_08-09_IBREAL_BS PACK-Version.02" xfId="3560"/>
    <cellStyle name="_capital 10.03.2006_Entries Passed in Conso for profit on sale of invRevised 30.07.08_IREL_3000_08-09_IBREAL_BS PACK-Version.02 2" xfId="3561"/>
    <cellStyle name="_capital 10.03.2006_Entries Passed in Conso for profit on sale of invRevised 30.07.08_IREL_3000_08-09_IBREAL_BS PACK-Version.02_IBREAL_BS PACK-Version.03" xfId="3562"/>
    <cellStyle name="_capital 10.03.2006_Entries Passed in Conso for profit on sale of invRevised 30.07.08_IREL_3000_08-09_IBREAL_BS PACK-Version.02_IBREAL_BS PACK-Version.03 2" xfId="3563"/>
    <cellStyle name="_capital 10.03.2006_Entries Passed in Conso for profit on sale of invRevised 30.07.08_IREL_3000_08-09_IBREAL_BS PACK-Version.02_IBREAL_BS PACK-Version.03_IBREAL_BS PACK-Version.07" xfId="3564"/>
    <cellStyle name="_capital 10.03.2006_Entries Passed in Conso for profit on sale of invRevised 30.07.08_IREL_3000_08-09_IBREAL_BS PACK-Version.02_IBREAL_BS PACK-Version.03_IBREAL_BS PACK-Version.07 2" xfId="3565"/>
    <cellStyle name="_capital 10.03.2006_IREL_3000_08-09" xfId="3566"/>
    <cellStyle name="_Capital assets-Depreciation" xfId="5444"/>
    <cellStyle name="_Cash Flow-31.12.2008" xfId="300"/>
    <cellStyle name="_Cash Flow-31.12.2008_B-5  30.09.2010 " xfId="301"/>
    <cellStyle name="_Cash Flow-31.12.2008_Balance Sheet_DUL_Power Division_Sept10_v2" xfId="302"/>
    <cellStyle name="_Cash Flow-31.12.2008_Computation of deferred taxfinal_23.10.10" xfId="303"/>
    <cellStyle name="_Cash Flow-31.12.2008_DHDL_Financial_31.03.2011" xfId="304"/>
    <cellStyle name="_Cash Flow-31.12.2008_DHDL_Merged_Financial_31 03 2011" xfId="305"/>
    <cellStyle name="_Cash Flow-31.12.2008_DHDL_Notes RPD_March 2011" xfId="306"/>
    <cellStyle name="_Cash Flow-31.12.2008_DLFU_Business plan_10-13( 26.3.10)_new3_TARIFF @8.95 FROM AUGUSTv1 updated 30 August_sent to wcc_15.10.10" xfId="307"/>
    <cellStyle name="_Cash Flow-31.12.2008_Silokhera Capitalisation sheet 30.09.2010" xfId="308"/>
    <cellStyle name="_cashflow homes agnn poc" xfId="309"/>
    <cellStyle name="_CEFIndia_Oct05" xfId="310"/>
    <cellStyle name="_CEFIndia_Sep06_Ver2" xfId="311"/>
    <cellStyle name="_Co. Allocation Oct 2007" xfId="3567"/>
    <cellStyle name="_Collection-2009-10" xfId="312"/>
    <cellStyle name="_Comma" xfId="313"/>
    <cellStyle name="_Company Allocation" xfId="3568"/>
    <cellStyle name="_Company List" xfId="3569"/>
    <cellStyle name="_Company List 2" xfId="3570"/>
    <cellStyle name="_Company List 3" xfId="3571"/>
    <cellStyle name="_Company List 4" xfId="3572"/>
    <cellStyle name="_Company List 5" xfId="3573"/>
    <cellStyle name="_Consolidated FA Schedule" xfId="5445"/>
    <cellStyle name="_Consolidated FA Schedule_ANJAR BSPL March-07 Dt.21.04.2007" xfId="5446"/>
    <cellStyle name="_Consolidated FA Schedule_ANJAR BSPL March-07 Dt.21.04.2007_Related Party Disclosures-pune" xfId="5447"/>
    <cellStyle name="_Consolidated FA Schedule_Consolidated Quantitative details for disclosure  2007" xfId="5448"/>
    <cellStyle name="_Consolidated FA Schedule_Consolidated Quantitative details for disclosure  2007_Related Party Disclosures-pune" xfId="5449"/>
    <cellStyle name="_Consolidated FA Schedule_Notes to accounts Excel Part 2007" xfId="5450"/>
    <cellStyle name="_Consolidated FA Schedule_Notes to accounts Excel Part 2007_Related Party Disclosures-pune" xfId="5451"/>
    <cellStyle name="_Consolidated FA Schedule_Related Party Disclosures-pune" xfId="5452"/>
    <cellStyle name="_Construction Budget format" xfId="314"/>
    <cellStyle name="_CONSTRUCTION COST (2)" xfId="315"/>
    <cellStyle name="_CONSTRUCTION COST (2) 2" xfId="5453"/>
    <cellStyle name="_CONSTRUCTION COST (2) 2 2" xfId="5454"/>
    <cellStyle name="_CONSTRUCTION COST (2) 3" xfId="5455"/>
    <cellStyle name="_CONSTRUCTION COST (2) 3 2" xfId="5456"/>
    <cellStyle name="_CONSTRUCTION COST (2) 4" xfId="5457"/>
    <cellStyle name="_CONSTRUCTION COST (2) 4 2" xfId="5458"/>
    <cellStyle name="_CONSTRUCTION COST (2) 5" xfId="5459"/>
    <cellStyle name="_CONSTRUCTION COST (2) 5 2" xfId="5460"/>
    <cellStyle name="_CONSTRUCTION COST (2) 6" xfId="5461"/>
    <cellStyle name="_CONSTRUCTION COST (2) 6 2" xfId="5462"/>
    <cellStyle name="_CONSTRUCTION COST (2) 7" xfId="5463"/>
    <cellStyle name="_CONSTRUCTION COST (2) 7 2" xfId="5464"/>
    <cellStyle name="_CONSTRUCTION COST (2) 8" xfId="5465"/>
    <cellStyle name="_Construction Cost -Offices" xfId="316"/>
    <cellStyle name="_Construction Cost -Offices 2" xfId="5466"/>
    <cellStyle name="_Construction Cost -Offices 2 2" xfId="5467"/>
    <cellStyle name="_Construction Cost -Offices 3" xfId="5468"/>
    <cellStyle name="_Construction Cost -Offices 3 2" xfId="5469"/>
    <cellStyle name="_Construction Cost -Offices 4" xfId="5470"/>
    <cellStyle name="_Construction Cost -Offices 4 2" xfId="5471"/>
    <cellStyle name="_Construction Cost -Offices 5" xfId="5472"/>
    <cellStyle name="_Construction Cost -Offices 5 2" xfId="5473"/>
    <cellStyle name="_Construction Cost -Offices 6" xfId="5474"/>
    <cellStyle name="_Construction Cost -Offices 6 2" xfId="5475"/>
    <cellStyle name="_Construction Cost -Offices 7" xfId="5476"/>
    <cellStyle name="_Construction Cost -Offices 7 2" xfId="5477"/>
    <cellStyle name="_Construction Cost -Offices 8" xfId="5478"/>
    <cellStyle name="_Copy of 250 Branches_200906_50 br in 2006-wrkingqq II" xfId="5479"/>
    <cellStyle name="_Copy of Annexure EYPL" xfId="317"/>
    <cellStyle name="_Copy of Annexure EYPL_DHDL_Financial_30.06.2011 (Q1)" xfId="318"/>
    <cellStyle name="_Copy of Annexure EYPL_DHDL_Merged_Financial_31 03 2011" xfId="319"/>
    <cellStyle name="_Copy of Annexure EYPL_ROI Segmant Trial 30 06 2011" xfId="320"/>
    <cellStyle name="_Copy of DEP IT ACT Final 2009-10 Q-3 (Asst Year 2010-11" xfId="5480"/>
    <cellStyle name="_Copy of FBT final-1" xfId="321"/>
    <cellStyle name="_Copy of IBREL-30 6 2007 -consol" xfId="3574"/>
    <cellStyle name="_Copy of IBREL-30 6 2007 -consol 2" xfId="3575"/>
    <cellStyle name="_Copy of IBREL-30 6 2007 -consol_Abstract-2007-08" xfId="3576"/>
    <cellStyle name="_Copy of IBREL-30 6 2007 -consol_Aug consl backup-land adv &amp; Ext ICD" xfId="3577"/>
    <cellStyle name="_Copy of IBREL-30 6 2007 -consol_Entries Passed in Conso for profit on sale of invRevised 30.07.08" xfId="3578"/>
    <cellStyle name="_Copy of IBREL-30 6 2007 -consol_Entries Passed in Conso for profit on sale of invRevised 30.07.08_IREL_3000_08-09" xfId="3579"/>
    <cellStyle name="_Copy of IBREL-30 6 2007 -consol_Entries Passed in Conso for profit on sale of invRevised 30.07.08_IREL_3000_08-09 2" xfId="3580"/>
    <cellStyle name="_Copy of IBREL-30 6 2007 -consol_Entries Passed in Conso for profit on sale of invRevised 30.07.08_IREL_3000_08-09 stage 3" xfId="3581"/>
    <cellStyle name="_Copy of IBREL-30 6 2007 -consol_Entries Passed in Conso for profit on sale of invRevised 30.07.08_IREL_3000_08-09 stage 3_IREL_3000_08-09" xfId="3582"/>
    <cellStyle name="_Copy of IBREL-30 6 2007 -consol_Entries Passed in Conso for profit on sale of invRevised 30.07.08_IREL_3000_08-09 stage 3_IREL_3000_08-09 2" xfId="3583"/>
    <cellStyle name="_Copy of IBREL-30 6 2007 -consol_Entries Passed in Conso for profit on sale of invRevised 30.07.08_IREL_3000_08-09_IBREAL_BS PACK-Version.02" xfId="3584"/>
    <cellStyle name="_Copy of IBREL-30 6 2007 -consol_Entries Passed in Conso for profit on sale of invRevised 30.07.08_IREL_3000_08-09_IBREAL_BS PACK-Version.02 2" xfId="3585"/>
    <cellStyle name="_Copy of IBREL-30 6 2007 -consol_Entries Passed in Conso for profit on sale of invRevised 30.07.08_IREL_3000_08-09_IBREAL_BS PACK-Version.02_IBREAL_BS PACK-Version.03" xfId="3586"/>
    <cellStyle name="_Copy of IBREL-30 6 2007 -consol_Entries Passed in Conso for profit on sale of invRevised 30.07.08_IREL_3000_08-09_IBREAL_BS PACK-Version.02_IBREAL_BS PACK-Version.03 2" xfId="3587"/>
    <cellStyle name="_Copy of IBREL-30 6 2007 -consol_Entries Passed in Conso for profit on sale of invRevised 30.07.08_IREL_3000_08-09_IBREAL_BS PACK-Version.02_IBREAL_BS PACK-Version.03_IBREAL_BS PACK-Version.07" xfId="3588"/>
    <cellStyle name="_Copy of IBREL-30 6 2007 -consol_Entries Passed in Conso for profit on sale of invRevised 30.07.08_IREL_3000_08-09_IBREAL_BS PACK-Version.02_IBREAL_BS PACK-Version.03_IBREAL_BS PACK-Version.07 2" xfId="3589"/>
    <cellStyle name="_Copy of IBREL-30 6 2007 -consol_Fornax" xfId="3590"/>
    <cellStyle name="_Copy of IBREL-30 6 2007 -consol_IREL_3000_08-09" xfId="3591"/>
    <cellStyle name="_Copy of IBREL-30 6 2007 -consol_Land Control Sheet Aug 31.08 - Recon" xfId="3592"/>
    <cellStyle name="_Copy of IBREL-30 6 2007 -consol_Land Control Sheet Sep 26.08" xfId="3593"/>
    <cellStyle name="_Copy of Land Control Sheet Dec 06.07 (final)" xfId="3594"/>
    <cellStyle name="_Copy of Land Control Sheet Nov 30.07" xfId="3595"/>
    <cellStyle name="_Copy of Leasing Outlook (2)" xfId="322"/>
    <cellStyle name="_Copy of Leasing Outlook (2)_Balance Sheet_DUL_Power Division_Sept10_v4_23.10.10_final" xfId="323"/>
    <cellStyle name="_Copy of Leasing Outlook (2)_DHDL_Financial_31.03.2011" xfId="324"/>
    <cellStyle name="_Copy of Leasing Outlook (2)_DHDL_Merged_Financial_31 03 2011" xfId="325"/>
    <cellStyle name="_Copy of Leasing Outlook (2)_DHDL_Notes RPD_March 2011" xfId="326"/>
    <cellStyle name="_Copy of Leasing Outlook (2)_DLFU_Business plan_10-13( 26.3.10)_new3_TARIFF @8.95 FROM AUGUSTv1 updated 30 August_sent to wcc_15.10.10" xfId="327"/>
    <cellStyle name="_Copy of Leasing Outlook (2)_DLFU_Business plan_10-13( 26.3.10)_projected profitability _4 years" xfId="328"/>
    <cellStyle name="_Copy of PoCM Jasola Mar 08final auditor " xfId="329"/>
    <cellStyle name="_Copy of PoCM Jasola Mar 08final auditor  2" xfId="5481"/>
    <cellStyle name="_Copy of PoCM Jasola Mar 08final auditor  2_Processinfees-DLF-30092011" xfId="5482"/>
    <cellStyle name="_Copy of PoCM Jasola Mar 08final auditor  2_Upfront &amp; Processing fee- DLF Group- Q1+Q2" xfId="5483"/>
    <cellStyle name="_Copy of PoCM Jasola Mar 08final auditor  3" xfId="5484"/>
    <cellStyle name="_Copy of PoCM Jasola Mar 08final auditor  3_Processinfees-DLF-30092011" xfId="5485"/>
    <cellStyle name="_Copy of PoCM Jasola Mar 08final auditor  3_Upfront &amp; Processing fee- DLF Group- Q1+Q2" xfId="5486"/>
    <cellStyle name="_Copy of PoCM Jasola Mar 08final auditor  4" xfId="5487"/>
    <cellStyle name="_Copy of PoCM Jasola Mar 08final auditor  4_Processinfees-DLF-30092011" xfId="5488"/>
    <cellStyle name="_Copy of PoCM Jasola Mar 08final auditor  4_Upfront &amp; Processing fee- DLF Group- Q1+Q2" xfId="5489"/>
    <cellStyle name="_Copy of PoCM Jasola Mar 08final auditor  5" xfId="5490"/>
    <cellStyle name="_Copy of PoCM Jasola Mar 08final auditor  5_Processinfees-DLF-30092011" xfId="5491"/>
    <cellStyle name="_Copy of PoCM Jasola Mar 08final auditor  5_Upfront &amp; Processing fee- DLF Group- Q1+Q2" xfId="5492"/>
    <cellStyle name="_Copy of PoCM Jasola Mar 08final auditor  6" xfId="5493"/>
    <cellStyle name="_Copy of PoCM Jasola Mar 08final auditor  6_Processinfees-DLF-30092011" xfId="5494"/>
    <cellStyle name="_Copy of PoCM Jasola Mar 08final auditor  6_Upfront &amp; Processing fee- DLF Group- Q1+Q2" xfId="5495"/>
    <cellStyle name="_Copy of PoCM Jasola Mar 08final auditor  7" xfId="5496"/>
    <cellStyle name="_Copy of PoCM Jasola Mar 08final auditor  7_Processinfees-DLF-30092011" xfId="5497"/>
    <cellStyle name="_Copy of PoCM Jasola Mar 08final auditor  7_Upfront &amp; Processing fee- DLF Group- Q1+Q2" xfId="5498"/>
    <cellStyle name="_Copy of PoCM Jasola Mar 08final auditor _Balance Sheet Format" xfId="330"/>
    <cellStyle name="_Copy of PoCM Jasola Mar 08final auditor _Balance Sheet_DUL_Power Division_Sept10_v4_23.10.10_final" xfId="331"/>
    <cellStyle name="_Copy of PoCM Jasola Mar 08final auditor _DHDL 30th June PL and BS" xfId="332"/>
    <cellStyle name="_Copy of PoCM Jasola Mar 08final auditor _DHDL 30th June PL and BS_DHDL_Financial_31.03.2011" xfId="333"/>
    <cellStyle name="_Copy of PoCM Jasola Mar 08final auditor _DHDL 30th June PL and BS_DHDL_Merged_Financial_31 03 2011" xfId="334"/>
    <cellStyle name="_Copy of PoCM Jasola Mar 08final auditor _DHDL 30th June PL and BS_DHDL_Notes RPD_March 2011" xfId="335"/>
    <cellStyle name="_Copy of PoCM Jasola Mar 08final auditor _DHDL_Financial_30.06.2011 (Q1)" xfId="336"/>
    <cellStyle name="_Copy of PoCM Jasola Mar 08final auditor _DHDL_Merged_Financial_31 03 2011" xfId="337"/>
    <cellStyle name="_Copy of PoCM Jasola Mar 08final auditor _DLFU_Business plan_10-13( 26.3.10)_new3_TARIFF @8.95 FROM AUGUSTv1 updated 30 August_sent to wcc_15.10.10" xfId="338"/>
    <cellStyle name="_Copy of PoCM Jasola Mar 08final auditor _DLFU_Business plan_10-13( 26.3.10)_projected profitability _4 years" xfId="339"/>
    <cellStyle name="_Copy of PoCM Jasola Mar 08final auditor _Fomats for Data collation" xfId="340"/>
    <cellStyle name="_Copy of PoCM Jasola Mar 08final auditor _Related Parties-DRBPL Mar-11" xfId="341"/>
    <cellStyle name="_Copy of PoCM Jasola Mar 08final auditor _Related party_2010" xfId="342"/>
    <cellStyle name="_Copy of PoCM Jasola Mar 08final auditor _Related party_2010_DHDL_Financial_31.03.2011" xfId="343"/>
    <cellStyle name="_Copy of PoCM Jasola Mar 08final auditor _Related party_2010_DHDL_Merged_Financial_31 03 2011" xfId="344"/>
    <cellStyle name="_Copy of PoCM Jasola Mar 08final auditor _Related party_2010_DHDL_Notes RPD_March 2011" xfId="345"/>
    <cellStyle name="_Copy of PoCM Jasola Mar 08final auditor _ROI Segmant Trial 30 06 2011" xfId="346"/>
    <cellStyle name="_Copy of RCG_DHDL(Merged)_COI_Refund_AY_10-11_11 10 10 (3)" xfId="347"/>
    <cellStyle name="_Copy of TDS &amp; WCT Format_9 april" xfId="348"/>
    <cellStyle name="_Copy ofshivaji-Bank" xfId="349"/>
    <cellStyle name="_Copy ofshivaji-Bank_jkBalance Sheet_DUL_Power Division_Sept10_v1" xfId="350"/>
    <cellStyle name="_Copy ofshivaji-Bank_jkBalance Sheet_DUL_Power Division_Sept10_v1_Computation of deferred taxfinal_23.10.10" xfId="351"/>
    <cellStyle name="_Copy ofshivaji-Bank_jkBalance Sheet_DUL_Power Division_Sept10_v1_Sheet1" xfId="352"/>
    <cellStyle name="_Corporate Guarantee &amp; Colletral Details " xfId="5499"/>
    <cellStyle name="_Cosnt cost data for Projects (2)" xfId="353"/>
    <cellStyle name="_Cosnt cost data for Projects (2) 2" xfId="5500"/>
    <cellStyle name="_Cosnt cost data for Projects (2) 2 2" xfId="5501"/>
    <cellStyle name="_Cosnt cost data for Projects (2) 3" xfId="5502"/>
    <cellStyle name="_Cosnt cost data for Projects (2) 3 2" xfId="5503"/>
    <cellStyle name="_Cosnt cost data for Projects (2) 4" xfId="5504"/>
    <cellStyle name="_Cosnt cost data for Projects (2) 4 2" xfId="5505"/>
    <cellStyle name="_Cosnt cost data for Projects (2) 5" xfId="5506"/>
    <cellStyle name="_Cosnt cost data for Projects (2) 5 2" xfId="5507"/>
    <cellStyle name="_Cosnt cost data for Projects (2) 6" xfId="5508"/>
    <cellStyle name="_Cosnt cost data for Projects (2) 6 2" xfId="5509"/>
    <cellStyle name="_Cosnt cost data for Projects (2) 7" xfId="5510"/>
    <cellStyle name="_Cosnt cost data for Projects (2) 7 2" xfId="5511"/>
    <cellStyle name="_Cosnt cost data for Projects (2) 8" xfId="5512"/>
    <cellStyle name="_Courtyard Trial with details - Qtr 2" xfId="5513"/>
    <cellStyle name="_Courtyard-Final Def  tax calculation (2)" xfId="5514"/>
    <cellStyle name="_CP - Base File (13-October-2008)" xfId="354"/>
    <cellStyle name="_CP - Base File (13-October-2008) 2" xfId="5515"/>
    <cellStyle name="_CP - Base File (13-October-2008) 2_Processinfees-DLF-30092011" xfId="5516"/>
    <cellStyle name="_CP - Base File (13-October-2008) 2_Upfront &amp; Processing fee- DLF Group- Q1+Q2" xfId="5517"/>
    <cellStyle name="_CP - Base File (13-October-2008) 3" xfId="5518"/>
    <cellStyle name="_CP - Base File (13-October-2008) 3_Processinfees-DLF-30092011" xfId="5519"/>
    <cellStyle name="_CP - Base File (13-October-2008) 3_Upfront &amp; Processing fee- DLF Group- Q1+Q2" xfId="5520"/>
    <cellStyle name="_CP - Base File (13-October-2008) 4" xfId="5521"/>
    <cellStyle name="_CP - Base File (13-October-2008) 4_Processinfees-DLF-30092011" xfId="5522"/>
    <cellStyle name="_CP - Base File (13-October-2008) 4_Upfront &amp; Processing fee- DLF Group- Q1+Q2" xfId="5523"/>
    <cellStyle name="_CP - Base File (13-October-2008) 5" xfId="5524"/>
    <cellStyle name="_CP - Base File (13-October-2008) 5_Processinfees-DLF-30092011" xfId="5525"/>
    <cellStyle name="_CP - Base File (13-October-2008) 5_Upfront &amp; Processing fee- DLF Group- Q1+Q2" xfId="5526"/>
    <cellStyle name="_CP - Base File (13-October-2008) 6" xfId="5527"/>
    <cellStyle name="_CP - Base File (13-October-2008) 6_Processinfees-DLF-30092011" xfId="5528"/>
    <cellStyle name="_CP - Base File (13-October-2008) 6_Upfront &amp; Processing fee- DLF Group- Q1+Q2" xfId="5529"/>
    <cellStyle name="_CP - Base File (13-October-2008) 7" xfId="5530"/>
    <cellStyle name="_CP - Base File (13-October-2008) 7_Processinfees-DLF-30092011" xfId="5531"/>
    <cellStyle name="_CP - Base File (13-October-2008) 7_Upfront &amp; Processing fee- DLF Group- Q1+Q2" xfId="5532"/>
    <cellStyle name="_CPC-RBD" xfId="355"/>
    <cellStyle name="_Currency" xfId="356"/>
    <cellStyle name="_CurrencySpace" xfId="357"/>
    <cellStyle name="_Current Liabilities-June'10" xfId="5533"/>
    <cellStyle name="_CV  PROV. Electricity " xfId="5534"/>
    <cellStyle name="_CWIP" xfId="358"/>
    <cellStyle name="_CWIP_Galaxy March 2009" xfId="359"/>
    <cellStyle name="_CWIP_Galaxy March 2009_B-5  30.09.2010 " xfId="360"/>
    <cellStyle name="_CWIP_Galaxy March 2009_Silokhera Capitalisation sheet 30.09.2010" xfId="361"/>
    <cellStyle name="_Cyber _Variance_March 09_Final" xfId="362"/>
    <cellStyle name="_Cyber _Variance_March 09_Final_jkBalance Sheet_DUL_Power Division_Sept10_v1" xfId="363"/>
    <cellStyle name="_Cyber _Variance_March 09_Final_jkBalance Sheet_DUL_Power Division_Sept10_v1_Computation of deferred taxfinal_23.10.10" xfId="364"/>
    <cellStyle name="_Cyber _Variance_March 09_Final_jkBalance Sheet_DUL_Power Division_Sept10_v1_Sheet1" xfId="365"/>
    <cellStyle name="_Cyber city- Bank- Sep09" xfId="366"/>
    <cellStyle name="_Cyber city- Bank- Sep09_jkBalance Sheet_DUL_Power Division_Sept10_v1" xfId="367"/>
    <cellStyle name="_Cyber city- Bank- Sep09_jkBalance Sheet_DUL_Power Division_Sept10_v1_Computation of deferred taxfinal_23.10.10" xfId="368"/>
    <cellStyle name="_Cyber city- Bank- Sep09_jkBalance Sheet_DUL_Power Division_Sept10_v1_Sheet1" xfId="369"/>
    <cellStyle name="_Cyber Int Wkg of DCCDL for Apr08_March09" xfId="370"/>
    <cellStyle name="_Cyber Variance -June -09" xfId="371"/>
    <cellStyle name="_Cyber Variance -June -09_jkBalance Sheet_DUL_Power Division_Sept10_v1" xfId="372"/>
    <cellStyle name="_Cyber Variance -June -09_jkBalance Sheet_DUL_Power Division_Sept10_v1_Computation of deferred taxfinal_23.10.10" xfId="373"/>
    <cellStyle name="_Cyber Variance -June -09_jkBalance Sheet_DUL_Power Division_Sept10_v1_Sheet1" xfId="374"/>
    <cellStyle name="_Cyber Variance-30.06.2009" xfId="375"/>
    <cellStyle name="_Cyber Variance-30.06.2009_B-5  30.09.2010 " xfId="376"/>
    <cellStyle name="_Cyber Variance-30.06.2009_Silokhera Capitalisation sheet 30.09.2010" xfId="377"/>
    <cellStyle name="_CYBER-Variance" xfId="378"/>
    <cellStyle name="_CYBER-Variance_B-5  30.09.2010 " xfId="379"/>
    <cellStyle name="_CYBER-Variance_Silokhera Capitalisation sheet 30.09.2010" xfId="380"/>
    <cellStyle name="_DAL interest" xfId="381"/>
    <cellStyle name="_DAL interest 2" xfId="5535"/>
    <cellStyle name="_DAL interest 2_Processinfees-DLF-30092011" xfId="5536"/>
    <cellStyle name="_DAL interest 2_Upfront &amp; Processing fee- DLF Group- Q1+Q2" xfId="5537"/>
    <cellStyle name="_DAL interest 3" xfId="5538"/>
    <cellStyle name="_DAL interest 3_Processinfees-DLF-30092011" xfId="5539"/>
    <cellStyle name="_DAL interest 3_Upfront &amp; Processing fee- DLF Group- Q1+Q2" xfId="5540"/>
    <cellStyle name="_DAL interest 4" xfId="5541"/>
    <cellStyle name="_DAL interest 4_Processinfees-DLF-30092011" xfId="5542"/>
    <cellStyle name="_DAL interest 4_Upfront &amp; Processing fee- DLF Group- Q1+Q2" xfId="5543"/>
    <cellStyle name="_DAL interest 5" xfId="5544"/>
    <cellStyle name="_DAL interest 5_Processinfees-DLF-30092011" xfId="5545"/>
    <cellStyle name="_DAL interest 5_Upfront &amp; Processing fee- DLF Group- Q1+Q2" xfId="5546"/>
    <cellStyle name="_DAL interest 6" xfId="5547"/>
    <cellStyle name="_DAL interest 6_Processinfees-DLF-30092011" xfId="5548"/>
    <cellStyle name="_DAL interest 6_Upfront &amp; Processing fee- DLF Group- Q1+Q2" xfId="5549"/>
    <cellStyle name="_DAL interest 7" xfId="5550"/>
    <cellStyle name="_DAL interest 7_Processinfees-DLF-30092011" xfId="5551"/>
    <cellStyle name="_DAL interest 7_Upfront &amp; Processing fee- DLF Group- Q1+Q2" xfId="5552"/>
    <cellStyle name="_DAL interest_Balance Sheet_DUL_Power Division_Sept10_v4_23.10.10_final" xfId="382"/>
    <cellStyle name="_DAL interest_DHDL_Financial_31.03.2011" xfId="383"/>
    <cellStyle name="_DAL interest_DHDL_Merged_Financial_31 03 2011" xfId="384"/>
    <cellStyle name="_DAL interest_DHDL_Notes RPD_March 2011" xfId="385"/>
    <cellStyle name="_DAL interest_DLFU_Business plan_10-13( 26.3.10)_new3_TARIFF @8.95 FROM AUGUSTv1 updated 30 August_sent to wcc_15.10.10" xfId="386"/>
    <cellStyle name="_DAL interest_DLFU_Business plan_10-13( 26.3.10)_projected profitability _4 years" xfId="387"/>
    <cellStyle name="_DAL interest_RS Vytilla Sold unsold 311211" xfId="388"/>
    <cellStyle name="_Data for IHFL Return filing with NHB" xfId="5553"/>
    <cellStyle name="_DCCL_Bank reco_final" xfId="389"/>
    <cellStyle name="_DCDL Financials March10 Non SEZ" xfId="390"/>
    <cellStyle name="_DCDL March11 Non SEZ 9.5.11 New" xfId="391"/>
    <cellStyle name="_DCDL-BS-March8-III" xfId="392"/>
    <cellStyle name="_DCDL-BS-March8-III 2" xfId="5554"/>
    <cellStyle name="_DCDL-BS-March8-III 2 2" xfId="5555"/>
    <cellStyle name="_DCDL-BS-March8-III 3" xfId="5556"/>
    <cellStyle name="_DCDL-BS-March8-III 3 2" xfId="5557"/>
    <cellStyle name="_DCDL-BS-March8-III 4" xfId="5558"/>
    <cellStyle name="_DCDL-BS-March8-III 4 2" xfId="5559"/>
    <cellStyle name="_DCDL-BS-March8-III 5" xfId="5560"/>
    <cellStyle name="_DCDL-BS-March8-III 5 2" xfId="5561"/>
    <cellStyle name="_DCDL-BS-March8-III 6" xfId="5562"/>
    <cellStyle name="_DCDL-BS-March8-III 6 2" xfId="5563"/>
    <cellStyle name="_DCDL-BS-March8-III 7" xfId="5564"/>
    <cellStyle name="_DCDL-BS-March8-III 7 2" xfId="5565"/>
    <cellStyle name="_DCDL-BS-March8-III 8" xfId="5566"/>
    <cellStyle name="_Debtors(1)" xfId="393"/>
    <cellStyle name="_Debtors(1)_DHDL_Financial_31.03.2011" xfId="394"/>
    <cellStyle name="_Debtors(1)_DHDL_Financial_31.03.2011_DHDL_Merged_Financial_31 03 2011" xfId="395"/>
    <cellStyle name="_Debtors(1)_DHDL_Linked Financials_March 2010_Vers. 2" xfId="396"/>
    <cellStyle name="_Debtors(1)_DHDL_Linked Financials_March 2010_Vers. 2_DHDL_Merged_Financial_31 03 2011" xfId="397"/>
    <cellStyle name="_Debtors(1)_DHDL_Merged_Financial_31 03 2011" xfId="398"/>
    <cellStyle name="_Debtors(1)_DHDL_Merged_Financial_31.03.2011" xfId="399"/>
    <cellStyle name="_Debtors(1)_FA_DHDL CORP FB1_30 06 2011" xfId="400"/>
    <cellStyle name="_Debtors(1)_Fomats for Data collation" xfId="401"/>
    <cellStyle name="_Debtors_Receivables" xfId="402"/>
    <cellStyle name="_Deferred Tax.Vikas WSP" xfId="403"/>
    <cellStyle name="_Deferred Tax.Vikas WSP_DHDL_Merged_Financial_31 03 2011" xfId="404"/>
    <cellStyle name="_Deferred Tax.Vikas WSP_DHDL_Notes RPD_March 2011" xfId="405"/>
    <cellStyle name="_deffered tax_Final" xfId="3596"/>
    <cellStyle name="_deffered tax_Final 2" xfId="3597"/>
    <cellStyle name="_deffered tax_Final 3" xfId="3598"/>
    <cellStyle name="_deffered tax_Final 4" xfId="3599"/>
    <cellStyle name="_deffered tax_Final 5" xfId="3600"/>
    <cellStyle name="_deffered tax_Final_detail" xfId="3601"/>
    <cellStyle name="_Deletions" xfId="406"/>
    <cellStyle name="_Delhi Gurgaon Reset Profitabilty 11 Aug " xfId="407"/>
    <cellStyle name="_DEP IT ACT Final 2011-12 Q-1 (Asst Year 2012-13)" xfId="5567"/>
    <cellStyle name="_DEP SCHEDULE COURTYARD Q3" xfId="5568"/>
    <cellStyle name="_Depreciation" xfId="408"/>
    <cellStyle name="_Depreciation Rationalisation" xfId="409"/>
    <cellStyle name="_Depreciation Schedule_DGPL" xfId="410"/>
    <cellStyle name="_Depreciation Schedule_DGPL_B-5  30.09.2010 " xfId="411"/>
    <cellStyle name="_Depreciation Schedule_DGPL_Balance Sheet_DUL_Power Division_Sept10_v2" xfId="412"/>
    <cellStyle name="_Depreciation Schedule_DGPL_Computation of deferred taxfinal_23.10.10" xfId="413"/>
    <cellStyle name="_Depreciation Schedule_DGPL_DHDL_Financial_31.03.2011" xfId="414"/>
    <cellStyle name="_Depreciation Schedule_DGPL_DHDL_Merged_Financial_31 03 2011" xfId="415"/>
    <cellStyle name="_Depreciation Schedule_DGPL_DHDL_Notes RPD_March 2011" xfId="416"/>
    <cellStyle name="_Depreciation Schedule_DGPL_DLFU_Business plan_10-13( 26.3.10)_new3_TARIFF @8.95 FROM AUGUSTv1 updated 30 August_sent to wcc_15.10.10" xfId="417"/>
    <cellStyle name="_Depreciation Schedule_DGPL_Silokhera Capitalisation sheet 30.09.2010" xfId="418"/>
    <cellStyle name="_Depreciation Schedule_DUL_Dec'09" xfId="419"/>
    <cellStyle name="_Depreciation Schedule_DUL_Dec'09_B-5  30.09.2010 " xfId="420"/>
    <cellStyle name="_Depreciation Schedule_DUL_Dec'09_Balance Sheet_DUL_Power Division_Sept10_v2" xfId="421"/>
    <cellStyle name="_Depreciation Schedule_DUL_Dec'09_Computation of deferred taxfinal_23.10.10" xfId="422"/>
    <cellStyle name="_Depreciation Schedule_DUL_Dec'09_DHDL_Financial_31.03.2011" xfId="423"/>
    <cellStyle name="_Depreciation Schedule_DUL_Dec'09_DHDL_Merged_Financial_31 03 2011" xfId="424"/>
    <cellStyle name="_Depreciation Schedule_DUL_Dec'09_DHDL_Notes RPD_March 2011" xfId="425"/>
    <cellStyle name="_Depreciation Schedule_DUL_Dec'09_DLFU_Business plan_10-13( 26.3.10)_new3_TARIFF @8.95 FROM AUGUSTv1 updated 30 August_sent to wcc_15.10.10" xfId="426"/>
    <cellStyle name="_Depreciation Schedule_DUL_Dec'09_Silokhera Capitalisation sheet 30.09.2010" xfId="427"/>
    <cellStyle name="_Depreciation Schedule_DUL_Sept09" xfId="428"/>
    <cellStyle name="_Depreciation Schedule_DUL_Sept09_B-5  30.09.2010 " xfId="429"/>
    <cellStyle name="_Depreciation Schedule_DUL_Sept09_Balance Sheet_DUL_Power Division_Sept10_v2" xfId="430"/>
    <cellStyle name="_Depreciation Schedule_DUL_Sept09_Computation of deferred taxfinal_23.10.10" xfId="431"/>
    <cellStyle name="_Depreciation Schedule_DUL_Sept09_DHDL_Financial_31.03.2011" xfId="432"/>
    <cellStyle name="_Depreciation Schedule_DUL_Sept09_DHDL_Merged_Financial_31 03 2011" xfId="433"/>
    <cellStyle name="_Depreciation Schedule_DUL_Sept09_DHDL_Notes RPD_March 2011" xfId="434"/>
    <cellStyle name="_Depreciation Schedule_DUL_Sept09_DLFU_Business plan_10-13( 26.3.10)_new3_TARIFF @8.95 FROM AUGUSTv1 updated 30 August_sent to wcc_15.10.10" xfId="435"/>
    <cellStyle name="_Depreciation Schedule_DUL_Sept09_Silokhera Capitalisation sheet 30.09.2010" xfId="436"/>
    <cellStyle name="_Depreciation Schedule_F.Y_08-09_final" xfId="437"/>
    <cellStyle name="_Depreciation Schedule_F.Y_08-09_final_B-5  30.09.2010 " xfId="438"/>
    <cellStyle name="_Depreciation Schedule_F.Y_08-09_final_Balance Sheet_DUL_Power Division_Sept10_v2" xfId="439"/>
    <cellStyle name="_Depreciation Schedule_F.Y_08-09_final_Computation of deferred taxfinal_23.10.10" xfId="440"/>
    <cellStyle name="_Depreciation Schedule_F.Y_08-09_final_DHDL_Financial_31.03.2011" xfId="441"/>
    <cellStyle name="_Depreciation Schedule_F.Y_08-09_final_DHDL_Merged_Financial_31 03 2011" xfId="442"/>
    <cellStyle name="_Depreciation Schedule_F.Y_08-09_final_DHDL_Notes RPD_March 2011" xfId="443"/>
    <cellStyle name="_Depreciation Schedule_F.Y_08-09_final_DLFU_Business plan_10-13( 26.3.10)_new3_TARIFF @8.95 FROM AUGUSTv1 updated 30 August_sent to wcc_15.10.10" xfId="444"/>
    <cellStyle name="_Depreciation Schedule_F.Y_08-09_final_Silokhera Capitalisation sheet 30.09.2010" xfId="445"/>
    <cellStyle name="_Depreciation_Balance Sheet_DUL_Power Division_Sept10_v4_23.10.10_final" xfId="446"/>
    <cellStyle name="_Depreciation_DHDL_Financial_31.03.2011" xfId="447"/>
    <cellStyle name="_Depreciation_DHDL_Merged_Financial_31 03 2011" xfId="448"/>
    <cellStyle name="_Depreciation_DHDL_Notes RPD_March 2011" xfId="449"/>
    <cellStyle name="_Depreciation_DLFU_Business plan_10-13( 26.3.10)_new3_TARIFF @8.95 FROM AUGUSTv1 updated 30 August_sent to wcc_15.10.10" xfId="450"/>
    <cellStyle name="_Depreciation_DLFU_Business plan_10-13( 26.3.10)_projected profitability _4 years" xfId="451"/>
    <cellStyle name="_detail" xfId="5569"/>
    <cellStyle name="_Details of FD and Mutual Funds_16072007" xfId="3602"/>
    <cellStyle name="_Details of FD and Mutual Funds_16072007 2" xfId="3603"/>
    <cellStyle name="_Details of FD and Mutual Funds_16072007_Abstract-2007-08" xfId="3604"/>
    <cellStyle name="_Details of FD and Mutual Funds_16072007_Aug consl backup-land adv &amp; Ext ICD" xfId="3605"/>
    <cellStyle name="_Details of FD and Mutual Funds_16072007_Entries Passed in Conso for profit on sale of invRevised 30.07.08" xfId="3606"/>
    <cellStyle name="_Details of FD and Mutual Funds_16072007_Entries Passed in Conso for profit on sale of invRevised 30.07.08_IREL_3000_08-09" xfId="3607"/>
    <cellStyle name="_Details of FD and Mutual Funds_16072007_Entries Passed in Conso for profit on sale of invRevised 30.07.08_IREL_3000_08-09 2" xfId="3608"/>
    <cellStyle name="_Details of FD and Mutual Funds_16072007_Entries Passed in Conso for profit on sale of invRevised 30.07.08_IREL_3000_08-09 stage 3" xfId="3609"/>
    <cellStyle name="_Details of FD and Mutual Funds_16072007_Entries Passed in Conso for profit on sale of invRevised 30.07.08_IREL_3000_08-09 stage 3_IREL_3000_08-09" xfId="3610"/>
    <cellStyle name="_Details of FD and Mutual Funds_16072007_Entries Passed in Conso for profit on sale of invRevised 30.07.08_IREL_3000_08-09 stage 3_IREL_3000_08-09 2" xfId="3611"/>
    <cellStyle name="_Details of FD and Mutual Funds_16072007_Entries Passed in Conso for profit on sale of invRevised 30.07.08_IREL_3000_08-09_IBREAL_BS PACK-Version.02" xfId="3612"/>
    <cellStyle name="_Details of FD and Mutual Funds_16072007_Entries Passed in Conso for profit on sale of invRevised 30.07.08_IREL_3000_08-09_IBREAL_BS PACK-Version.02 2" xfId="3613"/>
    <cellStyle name="_Details of FD and Mutual Funds_16072007_Entries Passed in Conso for profit on sale of invRevised 30.07.08_IREL_3000_08-09_IBREAL_BS PACK-Version.02_IBREAL_BS PACK-Version.03" xfId="3614"/>
    <cellStyle name="_Details of FD and Mutual Funds_16072007_Entries Passed in Conso for profit on sale of invRevised 30.07.08_IREL_3000_08-09_IBREAL_BS PACK-Version.02_IBREAL_BS PACK-Version.03 2" xfId="3615"/>
    <cellStyle name="_Details of FD and Mutual Funds_16072007_Entries Passed in Conso for profit on sale of invRevised 30.07.08_IREL_3000_08-09_IBREAL_BS PACK-Version.02_IBREAL_BS PACK-Version.03_IBREAL_BS PACK-Version.07" xfId="3616"/>
    <cellStyle name="_Details of FD and Mutual Funds_16072007_Entries Passed in Conso for profit on sale of invRevised 30.07.08_IREL_3000_08-09_IBREAL_BS PACK-Version.02_IBREAL_BS PACK-Version.03_IBREAL_BS PACK-Version.07 2" xfId="3617"/>
    <cellStyle name="_Details of FD and Mutual Funds_16072007_Fornax" xfId="3618"/>
    <cellStyle name="_Details of FD and Mutual Funds_16072007_IREL_3000_08-09" xfId="3619"/>
    <cellStyle name="_Details of FD and Mutual Funds_16072007_Land Control Sheet Aug 31.08 - Recon" xfId="3620"/>
    <cellStyle name="_Details of FD and Mutual Funds_16072007_Land Control Sheet Sep 26.08" xfId="3621"/>
    <cellStyle name="_Details of Retail+Mall sites" xfId="3622"/>
    <cellStyle name="_Details of Retail+Mall sites 2" xfId="3623"/>
    <cellStyle name="_Details of Retail+Mall sites 3" xfId="3624"/>
    <cellStyle name="_Details of Retail+Mall sites 4" xfId="3625"/>
    <cellStyle name="_Details of Retail+Mall sites 5" xfId="3626"/>
    <cellStyle name="_Development Mandays" xfId="5570"/>
    <cellStyle name="_DHCL Workpaper" xfId="452"/>
    <cellStyle name="_DHDL  Land Advances As on 31.03.10" xfId="453"/>
    <cellStyle name="_DHDL  Land Advances As on 31.03.10_DHDL_Financial_31.03.2011" xfId="454"/>
    <cellStyle name="_DHDL  Land Advances As on 31.03.10_DHDL_Financial_31.03.2011_DHDL_Merged_Financial_31 03 2011" xfId="455"/>
    <cellStyle name="_DHDL  Land Advances As on 31.03.10_DHDL_Linked Financials_March 2010_Vers. 2" xfId="456"/>
    <cellStyle name="_DHDL  Land Advances As on 31.03.10_DHDL_Linked Financials_March 2010_Vers. 2_DHDL_Merged_Financial_31 03 2011" xfId="457"/>
    <cellStyle name="_DHDL  Land Advances As on 31.03.10_DHDL_Merged_Financial_31 03 2011" xfId="458"/>
    <cellStyle name="_DHDL  Land Advances As on 31.03.10_DHDL_Merged_Financial_31.03.2011" xfId="459"/>
    <cellStyle name="_DHDL  Land Advances As on 31.03.10_FA_DHDL CORP FB1_30 06 2011" xfId="460"/>
    <cellStyle name="_DHDL  Land Advances As on 31.03.10_Fomats for Data collation" xfId="461"/>
    <cellStyle name="_DHDL RELATED PARTY MARCH 11 new" xfId="462"/>
    <cellStyle name="_DHDL_BS as on 17.10.08" xfId="463"/>
    <cellStyle name="_DHDL_BS as on 17.10.08_DHDL_Financial_31.03.2011" xfId="464"/>
    <cellStyle name="_DHDL_BS as on 17.10.08_DHDL_Financial_31.03.2011_DHDL_Merged_Financial_31 03 2011" xfId="465"/>
    <cellStyle name="_DHDL_BS as on 17.10.08_DHDL_Linked Financials_March 2010_Vers. 2" xfId="466"/>
    <cellStyle name="_DHDL_BS as on 17.10.08_DHDL_Linked Financials_March 2010_Vers. 2_DHDL_Merged_Financial_31 03 2011" xfId="467"/>
    <cellStyle name="_DHDL_BS as on 17.10.08_DHDL_Merged_Financial_31 03 2011" xfId="468"/>
    <cellStyle name="_DHDL_BS as on 17.10.08_DHDL_Merged_Financial_31.03.2011" xfId="469"/>
    <cellStyle name="_DHDL_BS as on 17.10.08_FA_DHDL CORP FB1_30 06 2011" xfId="470"/>
    <cellStyle name="_DHDL_BS as on 17.10.08_Fomats for Data collation" xfId="471"/>
    <cellStyle name="_DHDL_BS_18-10-08" xfId="472"/>
    <cellStyle name="_DHDL_BS_18-10-08_DHDL_Financial_31.03.2011" xfId="473"/>
    <cellStyle name="_DHDL_BS_18-10-08_DHDL_Financial_31.03.2011_DHDL_Merged_Financial_31 03 2011" xfId="474"/>
    <cellStyle name="_DHDL_BS_18-10-08_DHDL_Linked Financials_March 2010_Vers. 2" xfId="475"/>
    <cellStyle name="_DHDL_BS_18-10-08_DHDL_Linked Financials_March 2010_Vers. 2_DHDL_Merged_Financial_31 03 2011" xfId="476"/>
    <cellStyle name="_DHDL_BS_18-10-08_DHDL_Merged_Financial_31 03 2011" xfId="477"/>
    <cellStyle name="_DHDL_BS_18-10-08_DHDL_Merged_Financial_31.03.2011" xfId="478"/>
    <cellStyle name="_DHDL_BS_18-10-08_FA_DHDL CORP FB1_30 06 2011" xfId="479"/>
    <cellStyle name="_DHDL_BS_18-10-08_Fomats for Data collation" xfId="480"/>
    <cellStyle name="_DHDL_Details of Loans and Investments_30.09.2008" xfId="481"/>
    <cellStyle name="_DHDL_Details of Loans and Investments_30.09.2008_Balance Sheet_DUL_Power Division_Sept10_v4_23.10.10_final" xfId="482"/>
    <cellStyle name="_DHDL_Details of Loans and Investments_30.09.2008_DHDL 30th June PL and BS" xfId="483"/>
    <cellStyle name="_DHDL_Details of Loans and Investments_30.09.2008_DHDL 30th June PL and BS_DHDL_Financial_31.03.2011" xfId="484"/>
    <cellStyle name="_DHDL_Details of Loans and Investments_30.09.2008_DHDL 30th June PL and BS_DHDL_Merged_Financial_31 03 2011" xfId="485"/>
    <cellStyle name="_DHDL_Details of Loans and Investments_30.09.2008_DHDL 30th June PL and BS_DHDL_Notes RPD_March 2011" xfId="486"/>
    <cellStyle name="_DHDL_Details of Loans and Investments_30.09.2008_DHDL_Financial_30.06.2011 (Q1)" xfId="487"/>
    <cellStyle name="_DHDL_Details of Loans and Investments_30.09.2008_DHDL_Merged_Financial_31 03 2011" xfId="488"/>
    <cellStyle name="_DHDL_Details of Loans and Investments_30.09.2008_DLFU_Business plan_10-13( 26.3.10)_new3_TARIFF @8.95 FROM AUGUSTv1 updated 30 August_sent to wcc_15.10.10" xfId="489"/>
    <cellStyle name="_DHDL_Details of Loans and Investments_30.09.2008_DLFU_Business plan_10-13( 26.3.10)_projected profitability _4 years" xfId="490"/>
    <cellStyle name="_DHDL_Details of Loans and Investments_30.09.2008_Fomats for Data collation" xfId="491"/>
    <cellStyle name="_DHDL_Details of Loans and Investments_30.09.2008_Related Parties-DRBPL Mar-11" xfId="492"/>
    <cellStyle name="_DHDL_Details of Loans and Investments_30.09.2008_ROI Segmant Trial 30 06 2011" xfId="493"/>
    <cellStyle name="_DHDL_Draft linked Financials_March 2010" xfId="494"/>
    <cellStyle name="_DHDL_Draft linked Financials_March 2010_Related Parties-DRBPL Mar-11" xfId="495"/>
    <cellStyle name="_DHDL_Financial_30.06.2011 (Q1)" xfId="496"/>
    <cellStyle name="_DHDL_Financial_31.03.2011" xfId="497"/>
    <cellStyle name="_DHDL_Financial_31.12.2010" xfId="498"/>
    <cellStyle name="_DHDL_Interest Expense_31.03.2011" xfId="499"/>
    <cellStyle name="_DHDL_Interest_Income_31.03.2011" xfId="500"/>
    <cellStyle name="_DHDL_Lakhs_Balance Sheet_30092008" xfId="501"/>
    <cellStyle name="_DHDL_Lakhs_Balance Sheet_30092008_DHDL_Financial_31.03.2011" xfId="502"/>
    <cellStyle name="_DHDL_Lakhs_Balance Sheet_30092008_DHDL_Financial_31.03.2011_DHDL_Merged_Financial_31 03 2011" xfId="503"/>
    <cellStyle name="_DHDL_Lakhs_Balance Sheet_30092008_DHDL_Linked Financials_March 2010_Vers. 2" xfId="504"/>
    <cellStyle name="_DHDL_Lakhs_Balance Sheet_30092008_DHDL_Linked Financials_March 2010_Vers. 2_DHDL_Merged_Financial_31 03 2011" xfId="505"/>
    <cellStyle name="_DHDL_Lakhs_Balance Sheet_30092008_DHDL_Merged_Financial_31 03 2011" xfId="506"/>
    <cellStyle name="_DHDL_Lakhs_Balance Sheet_30092008_DHDL_Merged_Financial_31.03.2011" xfId="507"/>
    <cellStyle name="_DHDL_Lakhs_Balance Sheet_30092008_FA_DHDL CORP FB1_30 06 2011" xfId="508"/>
    <cellStyle name="_DHDL_Lakhs_Balance Sheet_30092008_Fomats for Data collation" xfId="509"/>
    <cellStyle name="_DHDL_Linked Financials_March 2010_Vers. 2" xfId="5571"/>
    <cellStyle name="_DHDL_Security Deposits" xfId="510"/>
    <cellStyle name="_DHDL_Security Deposits_DHDL_Financial_31.03.2011" xfId="511"/>
    <cellStyle name="_DHDL_Security Deposits_DHDL_Financial_31.03.2011_DHDL_Merged_Financial_31 03 2011" xfId="512"/>
    <cellStyle name="_DHDL_Security Deposits_DHDL_Linked Financials_March 2010_Vers. 2" xfId="513"/>
    <cellStyle name="_DHDL_Security Deposits_DHDL_Linked Financials_March 2010_Vers. 2_DHDL_Merged_Financial_31 03 2011" xfId="514"/>
    <cellStyle name="_DHDL_Security Deposits_DHDL_Merged_Financial_31 03 2011" xfId="515"/>
    <cellStyle name="_DHDL_Security Deposits_DHDL_Merged_Financial_31.03.2011" xfId="516"/>
    <cellStyle name="_DHDL_Security Deposits_FA_DHDL CORP FB1_30 06 2011" xfId="517"/>
    <cellStyle name="_DHDL_Security Deposits_Fomats for Data collation" xfId="518"/>
    <cellStyle name="_DHDL_Variance workpaper_Sept 2010" xfId="519"/>
    <cellStyle name="_DHDL_windmill dep_31.10.09" xfId="520"/>
    <cellStyle name="_DHDL_windmill dep_31.10.09_Balance Sheet_DUL_Power Division_Sept10_v4_23.10.10_final" xfId="521"/>
    <cellStyle name="_DHDL_windmill dep_31.10.09_DHDL_Financial_31.03.2011" xfId="522"/>
    <cellStyle name="_DHDL_windmill dep_31.10.09_DHDL_Merged_Financial_31 03 2011" xfId="523"/>
    <cellStyle name="_DHDL_windmill dep_31.10.09_DHDL_Notes RPD_March 2011" xfId="524"/>
    <cellStyle name="_DHDL_windmill dep_31.10.09_DLFU_Business plan_10-13( 26.3.10)_new3_TARIFF @8.95 FROM AUGUSTv1 updated 30 August_sent to wcc_15.10.10" xfId="525"/>
    <cellStyle name="_DHDL_windmill dep_31.10.09_DLFU_Business plan_10-13( 26.3.10)_projected profitability _4 years" xfId="526"/>
    <cellStyle name="_DHSL - Variance workpaper - March 2010" xfId="527"/>
    <cellStyle name="_DIL_EPOP_Sept 2010" xfId="528"/>
    <cellStyle name="_DIL_EPOP_Sept 2010_DHDL_Merged_Financial_31 03 2011" xfId="529"/>
    <cellStyle name="_DIL_EPOP_Sept 2010_DHDL_Notes RPD_March 2011" xfId="530"/>
    <cellStyle name="_Direct Expenses wp" xfId="531"/>
    <cellStyle name="_Direct Expenses wp_B-5  30.09.2010 " xfId="532"/>
    <cellStyle name="_Direct Expenses wp_Silokhera Capitalisation sheet 30.09.2010" xfId="533"/>
    <cellStyle name="_disbursal - housing loan" xfId="5572"/>
    <cellStyle name="_Dividend working" xfId="3627"/>
    <cellStyle name="_Dividend working 2" xfId="3628"/>
    <cellStyle name="_Dividend working 3" xfId="3629"/>
    <cellStyle name="_Dividend working 4" xfId="3630"/>
    <cellStyle name="_Dividend working 5" xfId="3631"/>
    <cellStyle name="_dividend working Sept 07" xfId="5573"/>
    <cellStyle name="_DLF City Centre Ltd.-Dec-08" xfId="534"/>
    <cellStyle name="_DLF Estates (Delhi ) _BS_31 03 2009" xfId="535"/>
    <cellStyle name="_DLF FA depreciation March 09" xfId="536"/>
    <cellStyle name="_DLF Garden City_ Financials_June 30_ 13.07-1" xfId="537"/>
    <cellStyle name="_DLF Garden City_ Financials_March 2009_ 26-05-09" xfId="538"/>
    <cellStyle name="_DLF Limited Variance Analysis June 2009" xfId="5574"/>
    <cellStyle name="_DLF LR Q1_Review comments_June 30, 2009" xfId="539"/>
    <cellStyle name="_DLF LR Q1_Review comments_June 30, 2009_B-5  30.09.2010 " xfId="540"/>
    <cellStyle name="_DLF LR Q1_Review comments_June 30, 2009_Silokhera Capitalisation sheet 30.09.2010" xfId="541"/>
    <cellStyle name="_DLF LTD-HVAT-2009-10" xfId="5575"/>
    <cellStyle name="_DLF Rent Division" xfId="542"/>
    <cellStyle name="_DLF Rent Division_B-5  30.09.2010 " xfId="543"/>
    <cellStyle name="_DLF Rent Division_Silokhera Capitalisation sheet 30.09.2010" xfId="544"/>
    <cellStyle name="_DLF Revenue sharing-June 2010" xfId="5576"/>
    <cellStyle name="_Dlf SEZ Developers Ltd_BS_ 30.09.2008-06.10" xfId="545"/>
    <cellStyle name="_DLF SEZ Developers_BS_31.03.11 2 " xfId="546"/>
    <cellStyle name="_DLF SEZ_BS_30-06-09_13.07" xfId="547"/>
    <cellStyle name="_DLF Southern Homes 30 09 2008 Final" xfId="548"/>
    <cellStyle name="_DLF Utilities_Apr 08_Dec 08_COI_DTL" xfId="549"/>
    <cellStyle name="_DLF Utilities_Apr 08_Dec 08_COI_DTL_Balance Sheet_DUL_Power Division_Sept10_v4_23.10.10_final" xfId="550"/>
    <cellStyle name="_DLF Utilities_Apr 08_Dec 08_COI_DTL_DHDL_Financial_31.03.2011" xfId="551"/>
    <cellStyle name="_DLF Utilities_Apr 08_Dec 08_COI_DTL_DHDL_Merged_Financial_31 03 2011" xfId="552"/>
    <cellStyle name="_DLF Utilities_Apr 08_Dec 08_COI_DTL_DHDL_Notes RPD_March 2011" xfId="553"/>
    <cellStyle name="_DLF Utilities_Apr 08_Dec 08_COI_DTL_DLFU_Business plan_10-13( 26.3.10)_new3_TARIFF @8.95 FROM AUGUSTv1 updated 30 August_sent to wcc_15.10.10" xfId="554"/>
    <cellStyle name="_DLF Utilities_Apr 08_Dec 08_COI_DTL_DLFU_Business plan_10-13( 26.3.10)_projected profitability _4 years" xfId="555"/>
    <cellStyle name="_DLF UTILITIES-june-08" xfId="556"/>
    <cellStyle name="_DLF UTILITIES-june-08_B-5  30.09.2010 " xfId="557"/>
    <cellStyle name="_DLF UTILITIES-june-08_Balance Sheet_DUL_Power Division_Sept10_v2" xfId="558"/>
    <cellStyle name="_DLF UTILITIES-june-08_Computation of deferred taxfinal_23.10.10" xfId="559"/>
    <cellStyle name="_DLF UTILITIES-june-08_DHCL March 09-1_Version 4-unlinked" xfId="560"/>
    <cellStyle name="_DLF UTILITIES-june-08_DHDL_Financial_31.03.2011" xfId="561"/>
    <cellStyle name="_DLF UTILITIES-june-08_DHDL_Merged_Financial_31 03 2011" xfId="562"/>
    <cellStyle name="_DLF UTILITIES-june-08_DHDL_Notes RPD_March 2011" xfId="563"/>
    <cellStyle name="_DLF UTILITIES-june-08_DLFU_Business plan_10-13( 26.3.10)_new3_TARIFF @8.95 FROM AUGUSTv1 updated 30 August_sent to wcc_15.10.10" xfId="564"/>
    <cellStyle name="_DLF UTILITIES-june-08_Silokhera Capitalisation sheet 30.09.2010" xfId="565"/>
    <cellStyle name="_DLFU_Business plan_10-13( 26.3.10)" xfId="566"/>
    <cellStyle name="_DLFU_Business plan_10-13( 26.3.10)_Balance Sheet_DUL_Power Division_Sept10_v4_23.10.10_final" xfId="567"/>
    <cellStyle name="_DLFU_Business plan_10-13( 26.3.10)_DLFU_Business plan_10-13( 26.3.10)_new3_TARIFF @8.95 FROM AUGUSTv1 updated 30 August_sent to wcc_15.10.10" xfId="568"/>
    <cellStyle name="_DLFU_Business plan_10-13( 26.3.10)_DLFU_Business plan_10-13( 26.3.10)_projected profitability _4 years" xfId="569"/>
    <cellStyle name="_dngh ar tb_31.03.2009" xfId="570"/>
    <cellStyle name="_dngh ar tb_31.03.2009_Fomats for Data collation" xfId="571"/>
    <cellStyle name="_DNGH-Draft financials-March 2010" xfId="572"/>
    <cellStyle name="_DNGH-Draft financials-March 2010_DHDL_Financial_31.03.2011" xfId="573"/>
    <cellStyle name="_DNGH-Draft financials-March 2010_DHDL_Financial_31.03.2011_DHDL_Merged_Financial_31 03 2011" xfId="574"/>
    <cellStyle name="_DNGH-Draft financials-March 2010_DHDL_Linked Financials_March 2010_Vers. 2" xfId="575"/>
    <cellStyle name="_DNGH-Draft financials-March 2010_DHDL_Linked Financials_March 2010_Vers. 2_DHDL_Merged_Financial_31 03 2011" xfId="576"/>
    <cellStyle name="_DNGH-Draft financials-March 2010_DHDL_Merged_Financial_31 03 2011" xfId="577"/>
    <cellStyle name="_DNGH-Draft financials-March 2010_DHDL_Merged_Financial_31.03.2011" xfId="578"/>
    <cellStyle name="_DNGH-Draft financials-March 2010_FA_DHDL CORP FB1_30 06 2011" xfId="579"/>
    <cellStyle name="_DNGH-Draft financials-March 2010_Fomats for Data collation" xfId="580"/>
    <cellStyle name="_DOD Workpaper-revenue" xfId="581"/>
    <cellStyle name="_DOD-Bank" xfId="582"/>
    <cellStyle name="_DOD-Bank_jkBalance Sheet_DUL_Power Division_Sept10_v1" xfId="583"/>
    <cellStyle name="_DOD-Bank_jkBalance Sheet_DUL_Power Division_Sept10_v1_Computation of deferred taxfinal_23.10.10" xfId="584"/>
    <cellStyle name="_DOD-Bank_jkBalance Sheet_DUL_Power Division_Sept10_v1_Sheet1" xfId="585"/>
    <cellStyle name="_DOD-Security Deposit" xfId="586"/>
    <cellStyle name="_DRBPL June 08- Variance" xfId="587"/>
    <cellStyle name="_DSA Prov Sept" xfId="5577"/>
    <cellStyle name="_DSA prov Sept Final" xfId="5578"/>
    <cellStyle name="_E2 FCRL_Provident Fund (PF)_31.03.08" xfId="588"/>
    <cellStyle name="_E2 FCRL_Provident Fund (PF)_31.03.08_B-5  30.09.2010 " xfId="589"/>
    <cellStyle name="_E2 FCRL_Provident Fund (PF)_31.03.08_Silokhera Capitalisation sheet 30.09.2010" xfId="590"/>
    <cellStyle name="_eCF - eRAMS - Estimation 1.1" xfId="5579"/>
    <cellStyle name="_eCF Cost Tracking_31Aug05" xfId="5580"/>
    <cellStyle name="_EDC &amp; IDC (As per Old Rates)-Sep 09." xfId="591"/>
    <cellStyle name="_EDC &amp; IDC (As per Old Rates)-Sep 09._Fomats for Data collation" xfId="592"/>
    <cellStyle name="_Edward bs March200925 5 09 " xfId="593"/>
    <cellStyle name="_Edward bs March200925 5 09 _1-Projections_DUL_Q1" xfId="594"/>
    <cellStyle name="_Edward bs March200925 5 09 _Balance Sheet_DUL_Power Division_June10_v2" xfId="595"/>
    <cellStyle name="_Edward bs March200925 5 09 _Balance Sheet_DUL_Power Division_June10_v2_B-5  30.09.2010 " xfId="596"/>
    <cellStyle name="_Edward bs March200925 5 09 _Balance Sheet_DUL_Power Division_June10_v2_Computation of deferred taxfinal_23.10.10" xfId="597"/>
    <cellStyle name="_Edward bs March200925 5 09 _Balance Sheet_DUL_Power Division_June10_v2_jkBalance Sheet_DUL_Power Division_Sept10_v1" xfId="598"/>
    <cellStyle name="_Edward bs March200925 5 09 _Balance Sheet_DUL_Power Division_June10_v2_Sheet1" xfId="599"/>
    <cellStyle name="_Edward bs March200925 5 09 _Balance Sheet_DUL_Power Division_June10_v2_Silokhera Capitalisation sheet 30.09.2010" xfId="600"/>
    <cellStyle name="_Edward bs March200925 5 09 _Balance Sheet_DUL_Real Estate_June'10" xfId="601"/>
    <cellStyle name="_Edward bs March200925 5 09 _Balance Sheet_DUL_Real Estate_June'10_Working of Tax Shield and Interst utility division_3 8 10" xfId="602"/>
    <cellStyle name="_Edward bs March200925 5 09 _Balance Sheet_DUL_Real Estate_Mar'10" xfId="603"/>
    <cellStyle name="_Edward bs March200925 5 09 _Balance Sheet_DUL_Real Estate_Mar'10_B-5  30.09.2010 " xfId="604"/>
    <cellStyle name="_Edward bs March200925 5 09 _Balance Sheet_DUL_Real Estate_Mar'10_Computation of deferred taxfinal_23.10.10" xfId="605"/>
    <cellStyle name="_Edward bs March200925 5 09 _Balance Sheet_DUL_Real Estate_Mar'10_Consolidated_Balance_Sheet_DUL_June_10_V1" xfId="606"/>
    <cellStyle name="_Edward bs March200925 5 09 _Balance Sheet_DUL_Real Estate_Mar'10_jkBalance Sheet_DUL_Power Division_Sept10_v1" xfId="607"/>
    <cellStyle name="_Edward bs March200925 5 09 _Balance Sheet_DUL_Real Estate_Mar'10_Sheet1" xfId="608"/>
    <cellStyle name="_Edward bs March200925 5 09 _Balance Sheet_DUL_Real Estate_Mar'10_Silokhera Capitalisation sheet 30.09.2010" xfId="609"/>
    <cellStyle name="_Edward bs March200925 5 09 _Balance Sheet_DUL_Real Estate_Mar'10_Working of Tax Shield and Interst utility division_3 8 10" xfId="610"/>
    <cellStyle name="_Edward bs March200925 5 09 _Consolidated_Balance_Sheet_DUL_June_10_V1" xfId="611"/>
    <cellStyle name="_Edward bs March200925 5 09 _Consolidated_Balance_Sheet_DUL_June_10_V1_Sheet1" xfId="612"/>
    <cellStyle name="_Edward bs March200925 5 09 _Deferred Tax Working_2010-2013_26.3.10_V2" xfId="613"/>
    <cellStyle name="_Edward bs March200925 5 09 _Deferred Tax Working_2010-2013_26.3.10_V2_Working of Tax Shield and Interst utility division_3 8 10" xfId="614"/>
    <cellStyle name="_Edward bs March200925 5 09 _DHCL March 09-1_Version 4-unlinked" xfId="615"/>
    <cellStyle name="_Edward bs March200925 5 09 _DHDL_Financial_31.03.2011" xfId="616"/>
    <cellStyle name="_Edward bs March200925 5 09 _DHDL_Merged_Financial_31 03 2011" xfId="617"/>
    <cellStyle name="_Edward bs March200925 5 09 _DHDL_Notes RPD_March 2011" xfId="618"/>
    <cellStyle name="_Edward bs March200925 5 09 _jkBalance Sheet_DUL_Power Division_Sept10_v1" xfId="619"/>
    <cellStyle name="_Edward bs March200925 5 09 _jkBalance Sheet_DUL_Power Division_Sept10_v1_Computation of deferred taxfinal_23.10.10" xfId="620"/>
    <cellStyle name="_Edward bs March200925 5 09 _jkBalance Sheet_DUL_Power Division_Sept10_v1_Sheet1" xfId="621"/>
    <cellStyle name="_Edward bs March200925 5 09 _Wind_31 7 10" xfId="622"/>
    <cellStyle name="_Edward bs March200925 5 09 _Wind_31 7 10_Balance Sheet_DUL_Power Division_Sept10_v4_23.10.10_final" xfId="623"/>
    <cellStyle name="_EIPL_Mar'10 audit Final 4" xfId="5581"/>
    <cellStyle name="_EIPL_Mar'10 audit revsd 2" xfId="5582"/>
    <cellStyle name="_Electricity Reco 30.10.07" xfId="5583"/>
    <cellStyle name="_EMD Deposit &amp; Projects" xfId="3632"/>
    <cellStyle name="_EMD Deposit &amp; Projects 2" xfId="3633"/>
    <cellStyle name="_EMD Deposit &amp; Projects 3" xfId="3634"/>
    <cellStyle name="_EMD Deposit &amp; Projects 4" xfId="3635"/>
    <cellStyle name="_EMD Deposit &amp; Projects 5" xfId="3636"/>
    <cellStyle name="_emi schedule for customer with chaged emi" xfId="5584"/>
    <cellStyle name="_Entries" xfId="624"/>
    <cellStyle name="_Entries_1-Projections_DUL_Q1" xfId="625"/>
    <cellStyle name="_Entries_Balance Sheet_DUL_Power Division_June10_v2" xfId="626"/>
    <cellStyle name="_Entries_Balance Sheet_DUL_Power Division_June10_v2_B-5  30.09.2010 " xfId="627"/>
    <cellStyle name="_Entries_Balance Sheet_DUL_Power Division_June10_v2_Computation of deferred taxfinal_23.10.10" xfId="628"/>
    <cellStyle name="_Entries_Balance Sheet_DUL_Power Division_June10_v2_jkBalance Sheet_DUL_Power Division_Sept10_v1" xfId="629"/>
    <cellStyle name="_Entries_Balance Sheet_DUL_Power Division_June10_v2_Sheet1" xfId="630"/>
    <cellStyle name="_Entries_Balance Sheet_DUL_Power Division_June10_v2_Silokhera Capitalisation sheet 30.09.2010" xfId="631"/>
    <cellStyle name="_Entries_Balance Sheet_DUL_Real Estate_June'10" xfId="632"/>
    <cellStyle name="_Entries_Balance Sheet_DUL_Real Estate_June'10_Working of Tax Shield and Interst utility division_3 8 10" xfId="633"/>
    <cellStyle name="_Entries_Balance Sheet_DUL_Real Estate_Mar'10" xfId="634"/>
    <cellStyle name="_Entries_Balance Sheet_DUL_Real Estate_Mar'10_B-5  30.09.2010 " xfId="635"/>
    <cellStyle name="_Entries_Balance Sheet_DUL_Real Estate_Mar'10_Computation of deferred taxfinal_23.10.10" xfId="636"/>
    <cellStyle name="_Entries_Balance Sheet_DUL_Real Estate_Mar'10_Consolidated_Balance_Sheet_DUL_June_10_V1" xfId="637"/>
    <cellStyle name="_Entries_Balance Sheet_DUL_Real Estate_Mar'10_jkBalance Sheet_DUL_Power Division_Sept10_v1" xfId="638"/>
    <cellStyle name="_Entries_Balance Sheet_DUL_Real Estate_Mar'10_Sheet1" xfId="639"/>
    <cellStyle name="_Entries_Balance Sheet_DUL_Real Estate_Mar'10_Silokhera Capitalisation sheet 30.09.2010" xfId="640"/>
    <cellStyle name="_Entries_Balance Sheet_DUL_Real Estate_Mar'10_Working of Tax Shield and Interst utility division_3 8 10" xfId="641"/>
    <cellStyle name="_Entries_Consolidated_Balance_Sheet_DUL_June_10_V1" xfId="642"/>
    <cellStyle name="_Entries_Consolidated_Balance_Sheet_DUL_June_10_V1_Sheet1" xfId="643"/>
    <cellStyle name="_Entries_Deferred Tax Working_2010-2013_26.3.10_V2" xfId="644"/>
    <cellStyle name="_Entries_Deferred Tax Working_2010-2013_26.3.10_V2_Working of Tax Shield and Interst utility division_3 8 10" xfId="645"/>
    <cellStyle name="_Entries_DHCL March 09-1_Version 4-unlinked" xfId="646"/>
    <cellStyle name="_Entries_DHDL_Financial_31.03.2011" xfId="647"/>
    <cellStyle name="_Entries_DHDL_Merged_Financial_31 03 2011" xfId="648"/>
    <cellStyle name="_Entries_DHDL_Notes RPD_March 2011" xfId="649"/>
    <cellStyle name="_Entries_jkBalance Sheet_DUL_Power Division_Sept10_v1" xfId="650"/>
    <cellStyle name="_Entries_jkBalance Sheet_DUL_Power Division_Sept10_v1_Computation of deferred taxfinal_23.10.10" xfId="651"/>
    <cellStyle name="_Entries_jkBalance Sheet_DUL_Power Division_Sept10_v1_Sheet1" xfId="652"/>
    <cellStyle name="_Entries_to_Be_Passed_BIG_Dec'06" xfId="5585"/>
    <cellStyle name="_Entries_to_Be_Passed_BIG_Dec'06 2" xfId="5586"/>
    <cellStyle name="_Entries_to_Be_Passed_BIG_Dec'06_K 1.4 Add Apr09 to Mar10" xfId="5587"/>
    <cellStyle name="_Entries_to_Be_Passed_BIG_Dec'06_N_Current Liabilities_Sept'0New" xfId="5588"/>
    <cellStyle name="_Entries_to_Be_Passed_BIG_Dec'06_Prepaid" xfId="5589"/>
    <cellStyle name="_Entries_Wind_31 7 10" xfId="653"/>
    <cellStyle name="_Entries_Wind_31 7 10_Balance Sheet_DUL_Power Division_Sept10_v4_23.10.10_final" xfId="654"/>
    <cellStyle name="_EPOP Working Actual 2008-9" xfId="655"/>
    <cellStyle name="_EPS" xfId="3637"/>
    <cellStyle name="_EPS 2" xfId="3638"/>
    <cellStyle name="_EPS 3" xfId="3639"/>
    <cellStyle name="_EPS 4" xfId="3640"/>
    <cellStyle name="_EPS 5" xfId="3641"/>
    <cellStyle name="_EPS_detail" xfId="3642"/>
    <cellStyle name="_Excel Trackers upto Oct 07" xfId="5590"/>
    <cellStyle name="_Expenditure analysis dec 2008" xfId="656"/>
    <cellStyle name="_Expenditure analysis dec 2008_B-5  30.09.2010 " xfId="657"/>
    <cellStyle name="_Expenditure analysis dec 2008_Silokhera Capitalisation sheet 30.09.2010" xfId="658"/>
    <cellStyle name="_Extra Working Hours Payout - Eclipse till 31st March 2007" xfId="659"/>
    <cellStyle name="_Extra Working Hours Payout - Eclipse_April 2007" xfId="660"/>
    <cellStyle name="_F-4" xfId="5591"/>
    <cellStyle name="_FA Addition Vouching" xfId="661"/>
    <cellStyle name="_FA- Additions &amp; Deletions" xfId="662"/>
    <cellStyle name="_FA- Additions &amp; Deletions_DHDL_Financial_30.06.2011 (Q1)" xfId="663"/>
    <cellStyle name="_FA- Additions &amp; Deletions_DHDL_Merged_Financial_31 03 2011" xfId="664"/>
    <cellStyle name="_FA- Additions &amp; Deletions_Fomats for Data collation" xfId="665"/>
    <cellStyle name="_FA- Additions &amp; Deletions_Related Parties-DRBPL Mar-11" xfId="666"/>
    <cellStyle name="_FA- Additions &amp; Deletions_ROI Segmant Trial 30 06 2011" xfId="667"/>
    <cellStyle name="_FA Nov 06 sumif" xfId="668"/>
    <cellStyle name="_FA Nov 06 sumif_B-5  30.09.2010 " xfId="669"/>
    <cellStyle name="_FA Nov 06 sumif_Silokhera Capitalisation sheet 30.09.2010" xfId="670"/>
    <cellStyle name="_FA vouching" xfId="671"/>
    <cellStyle name="_FA vouching_Fomats for Data collation" xfId="672"/>
    <cellStyle name="_FA WP" xfId="673"/>
    <cellStyle name="_FA_DHDL CORP FB1_30 06 2011" xfId="674"/>
    <cellStyle name="_FBT" xfId="3643"/>
    <cellStyle name="_FBT 2" xfId="3644"/>
    <cellStyle name="_FBT 3" xfId="3645"/>
    <cellStyle name="_FBT 4" xfId="3646"/>
    <cellStyle name="_FBT 5" xfId="3647"/>
    <cellStyle name="_FBT Annexure" xfId="675"/>
    <cellStyle name="_FBT dcdl" xfId="676"/>
    <cellStyle name="_FBT final" xfId="677"/>
    <cellStyle name="_FBT IPPL 2006-07" xfId="3648"/>
    <cellStyle name="_FBT IPPL 2006-07 2" xfId="3649"/>
    <cellStyle name="_FBT IPPL 2006-07 3" xfId="3650"/>
    <cellStyle name="_FBT IPPL 2006-07 4" xfId="3651"/>
    <cellStyle name="_FBT IPPL 2006-07 5" xfId="3652"/>
    <cellStyle name="_FBT IPPL 2006-07_detail" xfId="3653"/>
    <cellStyle name="_fbt_detail" xfId="3654"/>
    <cellStyle name="_FCI CHARGES 1100" xfId="5592"/>
    <cellStyle name="_FCI,FCU_IFSL" xfId="5593"/>
    <cellStyle name="_FCU base" xfId="5594"/>
    <cellStyle name="_FD Tracker" xfId="678"/>
    <cellStyle name="_FD Tracker_Balance Sheet_DUL_Power Division_Sept10_v4_23.10.10_final" xfId="679"/>
    <cellStyle name="_FD Tracker_DHDL_Financial_31.03.2011" xfId="680"/>
    <cellStyle name="_FD Tracker_DHDL_Financial_June 2011" xfId="681"/>
    <cellStyle name="_FD Tracker_DHDL_Interest Expense_30.09.2010" xfId="682"/>
    <cellStyle name="_FD Tracker_DHDL_Interest Expense_30.09.2010_Fomats for Data collation" xfId="683"/>
    <cellStyle name="_FD Tracker_DHDL_Interest Expense_31.03.2011" xfId="684"/>
    <cellStyle name="_FD Tracker_DHDL_Interest Expense_31.03.2011_Fomats for Data collation" xfId="685"/>
    <cellStyle name="_FD Tracker_DHDL_Interest Expense_June-11" xfId="686"/>
    <cellStyle name="_FD Tracker_DHDL_Merged_Financial_31 03 2011" xfId="687"/>
    <cellStyle name="_FD Tracker_DHDL_Merged_Financial_31.03.2011" xfId="688"/>
    <cellStyle name="_FD Tracker_DHDL_Notes RPD_March 2011" xfId="689"/>
    <cellStyle name="_FD Tracker_DLFU_Business plan_10-13( 26.3.10)_new3_TARIFF @8.95 FROM AUGUSTv1 updated 30 August_sent to wcc_15.10.10" xfId="690"/>
    <cellStyle name="_FD Tracker_DLFU_Business plan_10-13( 26.3.10)_projected profitability _4 years" xfId="691"/>
    <cellStyle name="_fim" xfId="3655"/>
    <cellStyle name="_fim 2" xfId="3656"/>
    <cellStyle name="_fim 3" xfId="3657"/>
    <cellStyle name="_fim 4" xfId="3658"/>
    <cellStyle name="_fim 5" xfId="3659"/>
    <cellStyle name="_FIM Funding" xfId="3660"/>
    <cellStyle name="_FIM Funding 2" xfId="3661"/>
    <cellStyle name="_FIM Funding 3" xfId="3662"/>
    <cellStyle name="_FIM Funding 4" xfId="3663"/>
    <cellStyle name="_FIM Funding 5" xfId="3664"/>
    <cellStyle name="_fim_Abstract-2007-08" xfId="3665"/>
    <cellStyle name="_fim_ACL_3402_2008-09" xfId="3666"/>
    <cellStyle name="_fim_ADL_3373_2008-09" xfId="3667"/>
    <cellStyle name="_fim_Book1 (2)" xfId="3668"/>
    <cellStyle name="_fim_CIL_3415_2008-09" xfId="3669"/>
    <cellStyle name="_fim_IBL_3441_2008-09" xfId="3670"/>
    <cellStyle name="_fim_IEL_3210_ 2007-2008" xfId="3671"/>
    <cellStyle name="_fim_IEL_3210_ 2007-2008_260508" xfId="3672"/>
    <cellStyle name="_fim_Land  CWIP status" xfId="3673"/>
    <cellStyle name="_FINAL PL-CV working 8 7 06" xfId="5595"/>
    <cellStyle name="_Final PoCM" xfId="5596"/>
    <cellStyle name="_Final RPL" xfId="3674"/>
    <cellStyle name="_Final RPL 2" xfId="3675"/>
    <cellStyle name="_Final RPL 3" xfId="3676"/>
    <cellStyle name="_Final RPL 4" xfId="3677"/>
    <cellStyle name="_Final RPL 5" xfId="3678"/>
    <cellStyle name="_Final RPL_detail" xfId="3679"/>
    <cellStyle name="_Final_BS _ PD_DUL-310310(050510)" xfId="692"/>
    <cellStyle name="_Finance charges" xfId="693"/>
    <cellStyle name="_Finance charges_DHDL_Financial_30.06.2011 (Q1)" xfId="694"/>
    <cellStyle name="_Finance charges_DHDL_Merged_Financial_31 03 2011" xfId="695"/>
    <cellStyle name="_Finance charges_Fomats for Data collation" xfId="696"/>
    <cellStyle name="_Finance charges_Related Parties-DRBPL Mar-11" xfId="697"/>
    <cellStyle name="_Finance charges_ROI Segmant Trial 30 06 2011" xfId="698"/>
    <cellStyle name="_Financials - Insurance M06" xfId="3680"/>
    <cellStyle name="_Financials - Insurance M06 2" xfId="3681"/>
    <cellStyle name="_Financials - Insurance M06 3" xfId="3682"/>
    <cellStyle name="_Financials - Insurance M06 4" xfId="3683"/>
    <cellStyle name="_Financials - Insurance M06 5" xfId="3684"/>
    <cellStyle name="_Financials - Insurance M06_Abstract-2007-08" xfId="3685"/>
    <cellStyle name="_Financials - Insurance M06_Book1 (2)" xfId="3686"/>
    <cellStyle name="_Financials_GSG-DRDL_March 2010" xfId="699"/>
    <cellStyle name="_Financials_GSG-DRDL_March 2010_DHDL_Merged_Financial_31 03 2011" xfId="700"/>
    <cellStyle name="_Financials_GSG-DRDL_March 2010_DHDL_Notes RPD_March 2011" xfId="701"/>
    <cellStyle name="_Finnone Summary version 2" xfId="5597"/>
    <cellStyle name="_Fixed asset Vouching" xfId="702"/>
    <cellStyle name="_Fixed asset Vouching_DHDL_Merged_Financial_31 03 2011" xfId="703"/>
    <cellStyle name="_Fixed asset Vouching_DHDL_Notes RPD_March 2011" xfId="704"/>
    <cellStyle name="_Fixed Assets (Bes, Div, Irama)" xfId="705"/>
    <cellStyle name="_Fixed Assets and Depc" xfId="706"/>
    <cellStyle name="_Fixed Assets and Depc_jkBalance Sheet_DUL_Power Division_Sept10_v1" xfId="707"/>
    <cellStyle name="_Fixed Assets and Depc_jkBalance Sheet_DUL_Power Division_Sept10_v1_Computation of deferred taxfinal_23.10.10" xfId="708"/>
    <cellStyle name="_Fixed Assets and Depc_jkBalance Sheet_DUL_Power Division_Sept10_v1_Sheet1" xfId="709"/>
    <cellStyle name="_FM Analysis April'06" xfId="710"/>
    <cellStyle name="_FM Analysis April'06_DHDL_Financial_30.06.2011 (Q1)" xfId="711"/>
    <cellStyle name="_FM Analysis April'06_DHDL_Merged_Financial_31 03 2011" xfId="712"/>
    <cellStyle name="_FM Analysis April'06_Fomats for Data collation" xfId="713"/>
    <cellStyle name="_FM Analysis April'06_Related Parties-DRBPL Mar-11" xfId="714"/>
    <cellStyle name="_FM Analysis April'06_ROI Segmant Trial 30 06 2011" xfId="715"/>
    <cellStyle name="_Forfeiture income" xfId="716"/>
    <cellStyle name="_Form 3 CD Annexures 2004" xfId="717"/>
    <cellStyle name="_Form 3 CD Annexures 2004_DHDL_Financial_30.06.2011 (Q1)" xfId="718"/>
    <cellStyle name="_Form 3 CD Annexures 2004_DHDL_Financial_31.12.2010" xfId="719"/>
    <cellStyle name="_Form 3 CD Annexures 2004_DHDL_Merged_Financial_31 03 2011" xfId="720"/>
    <cellStyle name="_Form 3 CD Annexures 2004_Fomats for Data collation" xfId="721"/>
    <cellStyle name="_Form 3 CD Annexures 2004_Loans &amp; Advances_March 2010" xfId="722"/>
    <cellStyle name="_Form 3 CD Annexures 2004_Loans &amp; Advances_March 2010_DHDL_Financial_31.03.2011" xfId="723"/>
    <cellStyle name="_Form 3 CD Annexures 2004_Loans &amp; Advances_March 2010_DHDL_Linked Financials_March 2010_Vers. 2" xfId="724"/>
    <cellStyle name="_Form 3 CD Annexures 2004_Loans &amp; Advances_March 2010_DHDL_Merged_Financial_31 03 2011" xfId="725"/>
    <cellStyle name="_Form 3 CD Annexures 2004_Loans &amp; Advances_March 2010_DHDL_Merged_Financial_31.03.2011" xfId="726"/>
    <cellStyle name="_Form 3 CD Annexures 2004_Loans &amp; Advances_March 2010_FA_DHDL CORP FB1_30 06 2011" xfId="727"/>
    <cellStyle name="_Form 3 CD Annexures 2004_Loans &amp; Advances_March 2010_Fomats for Data collation" xfId="728"/>
    <cellStyle name="_Form 3 CD Annexures 2004_Related Parties-DRBPL Mar-11" xfId="729"/>
    <cellStyle name="_Form 3 CD Annexures 2004_ROI Segmant Trial 30 06 2011" xfId="730"/>
    <cellStyle name="_Form 3CD Annexures Consolidated kamal" xfId="731"/>
    <cellStyle name="_Form 3CD Annexures Consolidated kamal_Book3(1)" xfId="732"/>
    <cellStyle name="_Form 3CD Annexures Consolidated kamal_DHDL_Draft linked Financials_March 2010" xfId="733"/>
    <cellStyle name="_Form 3CD Annexures Consolidated kamal_DHDL_Financial_31.12.2010" xfId="734"/>
    <cellStyle name="_Form 3CD Annexures Consolidated kamal_DHDL_Variance Workpaper_31 03 2010_Version 1" xfId="735"/>
    <cellStyle name="_Form 3CD Annexures Consolidated kamal_Loans &amp; Advances_March 2010" xfId="736"/>
    <cellStyle name="_Form 3CD Annexures Consolidated kamal_Loans &amp; Advances_March 2010_DHDL_Financial_31.03.2011" xfId="737"/>
    <cellStyle name="_Form 3CD Annexures Consolidated kamal_Loans &amp; Advances_March 2010_DHDL_Financial_31.03.2011_DHDL_Merged_Financial_31 03 2011" xfId="738"/>
    <cellStyle name="_Form 3CD Annexures Consolidated kamal_Loans &amp; Advances_March 2010_DHDL_Linked Financials_March 2010_Vers. 2" xfId="739"/>
    <cellStyle name="_Form 3CD Annexures Consolidated kamal_Loans &amp; Advances_March 2010_DHDL_Linked Financials_March 2010_Vers. 2_DHDL_Merged_Financial_31 03 2011" xfId="740"/>
    <cellStyle name="_Form 3CD Annexures Consolidated kamal_Loans &amp; Advances_March 2010_DHDL_Merged_Financial_31 03 2011" xfId="741"/>
    <cellStyle name="_Form 3CD Annexures Consolidated kamal_Loans &amp; Advances_March 2010_DHDL_Merged_Financial_31.03.2011" xfId="742"/>
    <cellStyle name="_Form 3CD Annexures Consolidated kamal_Loans &amp; Advances_March 2010_DHDL_Notes RPD_March 2011" xfId="743"/>
    <cellStyle name="_Form 3CD Annexures Consolidated kamal_Loans &amp; Advances_March 2010_FA_DHDL CORP FB1_30 06 2011" xfId="744"/>
    <cellStyle name="_Form 3CD Annexures Consolidated kamal_Loans &amp; Advances_March 2010_Fomats for Data collation" xfId="745"/>
    <cellStyle name="_Form 3CD Annexures Consolidated kamal_Provisions entries" xfId="746"/>
    <cellStyle name="_Form 3CD Annexures Consolidated kamal_RS DHDL_Linked Financials_March 2010_060910" xfId="747"/>
    <cellStyle name="_Form 3CD Annexures Consolidated kamal_RS DHDL_Linked Financials_March 2010_Merged financial revised" xfId="748"/>
    <cellStyle name="_Form 3CD Annexures Consolidated kamal_WIP March 2010" xfId="749"/>
    <cellStyle name="_format (version 1) (1)" xfId="750"/>
    <cellStyle name="_format (version 1) (1) 2" xfId="5598"/>
    <cellStyle name="_format (version 1) (1) 2_Processinfees-DLF-30092011" xfId="5599"/>
    <cellStyle name="_format (version 1) (1) 2_Upfront &amp; Processing fee- DLF Group- Q1+Q2" xfId="5600"/>
    <cellStyle name="_format (version 1) (1) 3" xfId="5601"/>
    <cellStyle name="_format (version 1) (1) 3_Processinfees-DLF-30092011" xfId="5602"/>
    <cellStyle name="_format (version 1) (1) 3_Upfront &amp; Processing fee- DLF Group- Q1+Q2" xfId="5603"/>
    <cellStyle name="_format (version 1) (1) 4" xfId="5604"/>
    <cellStyle name="_format (version 1) (1) 4_Processinfees-DLF-30092011" xfId="5605"/>
    <cellStyle name="_format (version 1) (1) 4_Upfront &amp; Processing fee- DLF Group- Q1+Q2" xfId="5606"/>
    <cellStyle name="_format (version 1) (1) 5" xfId="5607"/>
    <cellStyle name="_format (version 1) (1) 5_Processinfees-DLF-30092011" xfId="5608"/>
    <cellStyle name="_format (version 1) (1) 5_Upfront &amp; Processing fee- DLF Group- Q1+Q2" xfId="5609"/>
    <cellStyle name="_format (version 1) (1) 6" xfId="5610"/>
    <cellStyle name="_format (version 1) (1) 6_Processinfees-DLF-30092011" xfId="5611"/>
    <cellStyle name="_format (version 1) (1) 6_Upfront &amp; Processing fee- DLF Group- Q1+Q2" xfId="5612"/>
    <cellStyle name="_format (version 1) (1) 7" xfId="5613"/>
    <cellStyle name="_format (version 1) (1) 7_Processinfees-DLF-30092011" xfId="5614"/>
    <cellStyle name="_format (version 1) (1) 7_Upfront &amp; Processing fee- DLF Group- Q1+Q2" xfId="5615"/>
    <cellStyle name="_format (version 1) (1)_RS Vytilla Sold unsold 311211" xfId="751"/>
    <cellStyle name="_Fornax" xfId="3687"/>
    <cellStyle name="_Fornax 2" xfId="3688"/>
    <cellStyle name="_Fornax 3" xfId="3689"/>
    <cellStyle name="_Fornax 4" xfId="3690"/>
    <cellStyle name="_Fornax 5" xfId="3691"/>
    <cellStyle name="_FS KF 06" xfId="752"/>
    <cellStyle name="_FS KF 06_DHDL_Financial_30.06.2011 (Q1)" xfId="753"/>
    <cellStyle name="_FS KF 06_DHDL_Financial_31.12.2010" xfId="754"/>
    <cellStyle name="_FS KF 06_DHDL_Merged_Financial_31 03 2011" xfId="755"/>
    <cellStyle name="_FS KF 06_Fomats for Data collation" xfId="756"/>
    <cellStyle name="_FS KF 06_Loans &amp; Advances_March 2010" xfId="757"/>
    <cellStyle name="_FS KF 06_Loans &amp; Advances_March 2010_DHDL_Financial_31.03.2011" xfId="758"/>
    <cellStyle name="_FS KF 06_Loans &amp; Advances_March 2010_DHDL_Linked Financials_March 2010_Vers. 2" xfId="759"/>
    <cellStyle name="_FS KF 06_Loans &amp; Advances_March 2010_DHDL_Merged_Financial_31 03 2011" xfId="760"/>
    <cellStyle name="_FS KF 06_Loans &amp; Advances_March 2010_DHDL_Merged_Financial_31.03.2011" xfId="761"/>
    <cellStyle name="_FS KF 06_Loans &amp; Advances_March 2010_FA_DHDL CORP FB1_30 06 2011" xfId="762"/>
    <cellStyle name="_FS KF 06_Loans &amp; Advances_March 2010_Fomats for Data collation" xfId="763"/>
    <cellStyle name="_FS KF 06_Related Parties-DRBPL Mar-11" xfId="764"/>
    <cellStyle name="_FS KF 06_ROI Segmant Trial 30 06 2011" xfId="765"/>
    <cellStyle name="_Fund 16072007" xfId="3692"/>
    <cellStyle name="_Fund 16072007 2" xfId="3693"/>
    <cellStyle name="_Fund 16072007_Abstract-2007-08" xfId="3694"/>
    <cellStyle name="_Fund 16072007_Aug consl backup-land adv &amp; Ext ICD" xfId="3695"/>
    <cellStyle name="_Fund 16072007_Entries Passed in Conso for profit on sale of invRevised 30.07.08" xfId="3696"/>
    <cellStyle name="_Fund 16072007_Entries Passed in Conso for profit on sale of invRevised 30.07.08_IREL_3000_08-09" xfId="3697"/>
    <cellStyle name="_Fund 16072007_Entries Passed in Conso for profit on sale of invRevised 30.07.08_IREL_3000_08-09 2" xfId="3698"/>
    <cellStyle name="_Fund 16072007_Entries Passed in Conso for profit on sale of invRevised 30.07.08_IREL_3000_08-09 stage 3" xfId="3699"/>
    <cellStyle name="_Fund 16072007_Entries Passed in Conso for profit on sale of invRevised 30.07.08_IREL_3000_08-09 stage 3_IREL_3000_08-09" xfId="3700"/>
    <cellStyle name="_Fund 16072007_Entries Passed in Conso for profit on sale of invRevised 30.07.08_IREL_3000_08-09 stage 3_IREL_3000_08-09 2" xfId="3701"/>
    <cellStyle name="_Fund 16072007_Entries Passed in Conso for profit on sale of invRevised 30.07.08_IREL_3000_08-09_IBREAL_BS PACK-Version.02" xfId="3702"/>
    <cellStyle name="_Fund 16072007_Entries Passed in Conso for profit on sale of invRevised 30.07.08_IREL_3000_08-09_IBREAL_BS PACK-Version.02 2" xfId="3703"/>
    <cellStyle name="_Fund 16072007_Entries Passed in Conso for profit on sale of invRevised 30.07.08_IREL_3000_08-09_IBREAL_BS PACK-Version.02_IBREAL_BS PACK-Version.03" xfId="3704"/>
    <cellStyle name="_Fund 16072007_Entries Passed in Conso for profit on sale of invRevised 30.07.08_IREL_3000_08-09_IBREAL_BS PACK-Version.02_IBREAL_BS PACK-Version.03 2" xfId="3705"/>
    <cellStyle name="_Fund 16072007_Entries Passed in Conso for profit on sale of invRevised 30.07.08_IREL_3000_08-09_IBREAL_BS PACK-Version.02_IBREAL_BS PACK-Version.03_IBREAL_BS PACK-Version.07" xfId="3706"/>
    <cellStyle name="_Fund 16072007_Entries Passed in Conso for profit on sale of invRevised 30.07.08_IREL_3000_08-09_IBREAL_BS PACK-Version.02_IBREAL_BS PACK-Version.03_IBREAL_BS PACK-Version.07 2" xfId="3707"/>
    <cellStyle name="_Fund 16072007_Fornax" xfId="3708"/>
    <cellStyle name="_Fund 16072007_IREL_3000_08-09" xfId="3709"/>
    <cellStyle name="_Fund 16072007_Land Control Sheet Aug 31.08 - Recon" xfId="3710"/>
    <cellStyle name="_Fund 16072007_Land Control Sheet Sep 26.08" xfId="3711"/>
    <cellStyle name="_FUNDING REAL ESTATE" xfId="5616"/>
    <cellStyle name="_Galaxy Advances ageing 31st Dec" xfId="766"/>
    <cellStyle name="_Galaxy Advances ageing 31st Dec_B-5  30.09.2010 " xfId="767"/>
    <cellStyle name="_Galaxy Advances ageing 31st Dec_Silokhera Capitalisation sheet 30.09.2010" xfId="768"/>
    <cellStyle name="_Galaxy Creditor ageing 31st Dec" xfId="769"/>
    <cellStyle name="_Galaxy Creditor ageing 31st Dec_B-5  30.09.2010 " xfId="770"/>
    <cellStyle name="_Galaxy Creditor ageing 31st Dec_Silokhera Capitalisation sheet 30.09.2010" xfId="771"/>
    <cellStyle name="_Galaxy variance Dec" xfId="772"/>
    <cellStyle name="_Galaxy variance Dec_B-5  30.09.2010 " xfId="773"/>
    <cellStyle name="_Galaxy variance Dec_Silokhera Capitalisation sheet 30.09.2010" xfId="774"/>
    <cellStyle name="_Galaxy_Dec_09 Final" xfId="775"/>
    <cellStyle name="_Galaxy_Dec_09 Final_jkBalance Sheet_DUL_Power Division_Sept10_v1" xfId="776"/>
    <cellStyle name="_Galaxy_Dec_09 Final_jkBalance Sheet_DUL_Power Division_Sept10_v1_Computation of deferred taxfinal_23.10.10" xfId="777"/>
    <cellStyle name="_Galaxy_Dec_09 Final_jkBalance Sheet_DUL_Power Division_Sept10_v1_Sheet1" xfId="778"/>
    <cellStyle name="_General shift salary deduction" xfId="779"/>
    <cellStyle name="_Global One 3CD_Tax Audit" xfId="780"/>
    <cellStyle name="_Global One 3CD_Tax Audit_DHDL_Financial_30.06.2011 (Q1)" xfId="781"/>
    <cellStyle name="_Global One 3CD_Tax Audit_DHDL_Merged_Financial_31 03 2011" xfId="782"/>
    <cellStyle name="_Global One 3CD_Tax Audit_Fomats for Data collation" xfId="783"/>
    <cellStyle name="_Global One 3CD_Tax Audit_Related Parties-DRBPL Mar-11" xfId="784"/>
    <cellStyle name="_Global One 3CD_Tax Audit_ROI Segmant Trial 30 06 2011" xfId="785"/>
    <cellStyle name="_Global One 3CD_Tax Audit04-05 FINAL" xfId="786"/>
    <cellStyle name="_Global One 3CD_Tax Audit04-05 FINAL_DHDL_Financial_30.06.2011 (Q1)" xfId="787"/>
    <cellStyle name="_Global One 3CD_Tax Audit04-05 FINAL_DHDL_Merged_Financial_31 03 2011" xfId="788"/>
    <cellStyle name="_Global One 3CD_Tax Audit04-05 FINAL_Fomats for Data collation" xfId="789"/>
    <cellStyle name="_Global One 3CD_Tax Audit04-05 FINAL_Related Parties-DRBPL Mar-11" xfId="790"/>
    <cellStyle name="_Global One 3CD_Tax Audit04-05 FINAL_ROI Segmant Trial 30 06 2011" xfId="791"/>
    <cellStyle name="_Group Details as on date Sep 20, 2006" xfId="3712"/>
    <cellStyle name="_Group Details as on date Sep 20, 2006 2" xfId="3713"/>
    <cellStyle name="_Group Details as on date Sep 20, 2006 3" xfId="3714"/>
    <cellStyle name="_Group Details as on date Sep 20, 2006 4" xfId="3715"/>
    <cellStyle name="_Group Details as on date Sep 20, 2006 5" xfId="3716"/>
    <cellStyle name="_Group Details as on date Sep 20, 2006_Abstract-2007-08" xfId="3717"/>
    <cellStyle name="_Group Details as on date Sep 20, 2006_Book1 (2)" xfId="3718"/>
    <cellStyle name="_gurpreet cases repayment schedules" xfId="5617"/>
    <cellStyle name="_Gurpreet Requirement July07" xfId="5618"/>
    <cellStyle name="_Hewitt- Attachments to Form 3CD FINAL" xfId="792"/>
    <cellStyle name="_Hewitt- Attachments to Form 3CD FINAL_DHDL_Financial_30.06.2011 (Q1)" xfId="793"/>
    <cellStyle name="_Hewitt- Attachments to Form 3CD FINAL_DHDL_Merged_Financial_31 03 2011" xfId="794"/>
    <cellStyle name="_Hewitt- Attachments to Form 3CD FINAL_Fomats for Data collation" xfId="795"/>
    <cellStyle name="_Hewitt- Attachments to Form 3CD FINAL_Related Parties-DRBPL Mar-11" xfId="796"/>
    <cellStyle name="_Hewitt- Attachments to Form 3CD FINAL_ROI Segmant Trial 30 06 2011" xfId="797"/>
    <cellStyle name="_Hewitt Ph-2 Updated CCR Report 09 -240207_Prov MAr07" xfId="798"/>
    <cellStyle name="_Hewitt Ph-2 Updated CCR Report 09 -240207_Prov MAr07_DHDL_Financial_30.06.2011 (Q1)" xfId="799"/>
    <cellStyle name="_Hewitt Ph-2 Updated CCR Report 09 -240207_Prov MAr07_DHDL_Merged_Financial_31 03 2011" xfId="800"/>
    <cellStyle name="_Hewitt Ph-2 Updated CCR Report 09 -240207_Prov MAr07_ROI Segmant Trial 30 06 2011" xfId="801"/>
    <cellStyle name="_HighLevel_May06_Ver3" xfId="802"/>
    <cellStyle name="_HighLevel_May06_Ver3_DHDL_Financial_30.06.2011 (Q1)" xfId="803"/>
    <cellStyle name="_HighLevel_May06_Ver3_DHDL_Merged_Financial_31 03 2011" xfId="804"/>
    <cellStyle name="_HighLevel_May06_Ver3_Fomats for Data collation" xfId="805"/>
    <cellStyle name="_HighLevel_May06_Ver3_Related Parties-DRBPL Mar-11" xfId="806"/>
    <cellStyle name="_HighLevel_May06_Ver3_ROI Segmant Trial 30 06 2011" xfId="807"/>
    <cellStyle name="_HL PC Calculations Sent to Indiabulls-Paritosh" xfId="5619"/>
    <cellStyle name="_Housing Trial Aug 2006" xfId="5620"/>
    <cellStyle name="_Hyperion_Headcount_YTD" xfId="808"/>
    <cellStyle name="_IB Buildcon L 21.07.06" xfId="3719"/>
    <cellStyle name="_IB Buildcon L 21.07.06 2" xfId="3720"/>
    <cellStyle name="_IB Buildcon L 21.07.06_Abstract-2007-08" xfId="3721"/>
    <cellStyle name="_IB Buildcon L 21.07.06_Aug consl backup-land adv &amp; Ext ICD" xfId="3722"/>
    <cellStyle name="_IB Buildcon L 21.07.06_Book1" xfId="3723"/>
    <cellStyle name="_IB Buildcon L 21.07.06_Book1_EPS working" xfId="3724"/>
    <cellStyle name="_IB Buildcon L 21.07.06_Book1_EPS working 2" xfId="3725"/>
    <cellStyle name="_IB Buildcon L 21.07.06_Book1_IREL_3000_08-09" xfId="3726"/>
    <cellStyle name="_IB Buildcon L 21.07.06_Book1_IREL_3000_08-09 2" xfId="3727"/>
    <cellStyle name="_IB Buildcon L 21.07.06_Book1_IREL_3000_2009-29_July2009  Final Shahi" xfId="3728"/>
    <cellStyle name="_IB Buildcon L 21.07.06_Book1_IREL_3000_2009-29_July2009  Final Shahi 2" xfId="3729"/>
    <cellStyle name="_IB Buildcon L 21.07.06_detail" xfId="3730"/>
    <cellStyle name="_IB Buildcon L 21.07.06_Fornax" xfId="3731"/>
    <cellStyle name="_IB Buildcon L 21.07.06_ICD Detail External from IBREL 23Jun'08" xfId="3732"/>
    <cellStyle name="_IB Buildcon L 21.07.06_ICD Detail External from IBREL 23Jun'08 2" xfId="3733"/>
    <cellStyle name="_IB Buildcon L 21.07.06_ICD_Int Working" xfId="3734"/>
    <cellStyle name="_IB Buildcon L 21.07.06_ICD_Int Working_EPS working" xfId="3735"/>
    <cellStyle name="_IB Buildcon L 21.07.06_ICD_Int Working_EPS working 2" xfId="3736"/>
    <cellStyle name="_IB Buildcon L 21.07.06_ICD_Int Working_EPS working_IBREAL_BS PACK-Version.02" xfId="3737"/>
    <cellStyle name="_IB Buildcon L 21.07.06_ICD_Int Working_EPS working_IBREAL_BS PACK-Version.02 2" xfId="3738"/>
    <cellStyle name="_IB Buildcon L 21.07.06_ICD_Int Working_EPS working_IBREAL_BS PACK-Version.02_IBREAL_BS PACK-Version.03" xfId="3739"/>
    <cellStyle name="_IB Buildcon L 21.07.06_ICD_Int Working_EPS working_IBREAL_BS PACK-Version.02_IBREAL_BS PACK-Version.03 2" xfId="3740"/>
    <cellStyle name="_IB Buildcon L 21.07.06_ICD_Int Working_EPS working_IBREAL_BS PACK-Version.02_IBREAL_BS PACK-Version.03_IBREAL_BS PACK-Version.07" xfId="3741"/>
    <cellStyle name="_IB Buildcon L 21.07.06_ICD_Int Working_EPS working_IBREAL_BS PACK-Version.02_IBREAL_BS PACK-Version.03_IBREAL_BS PACK-Version.07 2" xfId="3742"/>
    <cellStyle name="_IB Buildcon L 21.07.06_ICD_Int Working_IREL_3000_08-09" xfId="3743"/>
    <cellStyle name="_IB Buildcon L 21.07.06_ICD_Int Working_IREL_3000_08-09 2" xfId="3744"/>
    <cellStyle name="_IB Buildcon L 21.07.06_ICD_Int Working_IREL_3000_08-09 stage 3" xfId="3745"/>
    <cellStyle name="_IB Buildcon L 21.07.06_ICD_Int Working_IREL_3000_08-09 stage 3_IREL_3000_08-09" xfId="3746"/>
    <cellStyle name="_IB Buildcon L 21.07.06_ICD_Int Working_IREL_3000_08-09 stage 3_IREL_3000_08-09 2" xfId="3747"/>
    <cellStyle name="_IB Buildcon L 21.07.06_ICD_Int Working_IREL_3000_08-09_IBREAL_BS PACK-Version.02" xfId="3748"/>
    <cellStyle name="_IB Buildcon L 21.07.06_ICD_Int Working_IREL_3000_08-09_IBREAL_BS PACK-Version.02 2" xfId="3749"/>
    <cellStyle name="_IB Buildcon L 21.07.06_ICD_Int Working_IREL_3000_08-09_IBREAL_BS PACK-Version.02_IBREAL_BS PACK-Version.03" xfId="3750"/>
    <cellStyle name="_IB Buildcon L 21.07.06_ICD_Int Working_IREL_3000_08-09_IBREAL_BS PACK-Version.02_IBREAL_BS PACK-Version.03 2" xfId="3751"/>
    <cellStyle name="_IB Buildcon L 21.07.06_ICD_Int Working_IREL_3000_08-09_IBREAL_BS PACK-Version.02_IBREAL_BS PACK-Version.03_IBREAL_BS PACK-Version.07" xfId="3752"/>
    <cellStyle name="_IB Buildcon L 21.07.06_ICD_Int Working_IREL_3000_08-09_IBREAL_BS PACK-Version.02_IBREAL_BS PACK-Version.03_IBREAL_BS PACK-Version.07 2" xfId="3753"/>
    <cellStyle name="_IB Buildcon L 21.07.06_ICD_Int Working_IREL_3000_2009-29_July2009  Final Shahi" xfId="3754"/>
    <cellStyle name="_IB Buildcon L 21.07.06_ICD_Int Working_IREL_3000_2009-29_July2009  Final Shahi 2" xfId="3755"/>
    <cellStyle name="_IB Buildcon L 21.07.06_ICD_Int Working_IREL_3000_2009-29_July2009  Final Shahi_IBREAL_BS PACK-Version.02" xfId="3756"/>
    <cellStyle name="_IB Buildcon L 21.07.06_ICD_Int Working_IREL_3000_2009-29_July2009  Final Shahi_IBREAL_BS PACK-Version.02 2" xfId="3757"/>
    <cellStyle name="_IB Buildcon L 21.07.06_ICD_Int Working_IREL_3000_2009-29_July2009  Final Shahi_IBREAL_BS PACK-Version.02_IBREAL_BS PACK-Version.03" xfId="3758"/>
    <cellStyle name="_IB Buildcon L 21.07.06_ICD_Int Working_IREL_3000_2009-29_July2009  Final Shahi_IBREAL_BS PACK-Version.02_IBREAL_BS PACK-Version.03 2" xfId="3759"/>
    <cellStyle name="_IB Buildcon L 21.07.06_ICD_Int Working_IREL_3000_2009-29_July2009  Final Shahi_IBREAL_BS PACK-Version.02_IBREAL_BS PACK-Version.03_IBREAL_BS PACK-Version.07" xfId="3760"/>
    <cellStyle name="_IB Buildcon L 21.07.06_ICD_Int Working_IREL_3000_2009-29_July2009  Final Shahi_IBREAL_BS PACK-Version.02_IBREAL_BS PACK-Version.03_IBREAL_BS PACK-Version.07 2" xfId="3761"/>
    <cellStyle name="_IB Buildcon L 21.07.06_IEL net worth as on 31st March 2007." xfId="3762"/>
    <cellStyle name="_IB Buildcon L 21.07.06_IEL_3210_ 2007-2008" xfId="3763"/>
    <cellStyle name="_IB Buildcon L 21.07.06_IEL_3210_ 2007-2008_260508" xfId="3764"/>
    <cellStyle name="_IB Buildcon L 21.07.06_IIL_3220_2007-08" xfId="3765"/>
    <cellStyle name="_IB Buildcon L 21.07.06_IREL(Conso)_2007-08_March_Revised" xfId="3766"/>
    <cellStyle name="_IB Buildcon L 21.07.06_IREL(Conso)_2007-08_March_Revised_IREL_3000_08-09" xfId="3767"/>
    <cellStyle name="_IB Buildcon L 21.07.06_IREL(Conso)_2007-08_March_Revised_IREL_3000_08-09 2" xfId="3768"/>
    <cellStyle name="_IB Buildcon L 21.07.06_IREL(Conso)_2007-08_March_Revised_IREL_3000_08-09 stage 3" xfId="3769"/>
    <cellStyle name="_IB Buildcon L 21.07.06_IREL(Conso)_2007-08_March_Revised_IREL_3000_08-09 stage 3_IREL_3000_08-09" xfId="3770"/>
    <cellStyle name="_IB Buildcon L 21.07.06_IREL(Conso)_2007-08_March_Revised_IREL_3000_08-09 stage 3_IREL_3000_08-09 2" xfId="3771"/>
    <cellStyle name="_IB Buildcon L 21.07.06_IREL(Conso)_2007-08_March_Revised_IREL_3000_08-09_IBREAL_BS PACK-Version.02" xfId="3772"/>
    <cellStyle name="_IB Buildcon L 21.07.06_IREL(Conso)_2007-08_March_Revised_IREL_3000_08-09_IBREAL_BS PACK-Version.02 2" xfId="3773"/>
    <cellStyle name="_IB Buildcon L 21.07.06_IREL(Conso)_2007-08_March_Revised_IREL_3000_08-09_IBREAL_BS PACK-Version.02_IBREAL_BS PACK-Version.03" xfId="3774"/>
    <cellStyle name="_IB Buildcon L 21.07.06_IREL(Conso)_2007-08_March_Revised_IREL_3000_08-09_IBREAL_BS PACK-Version.02_IBREAL_BS PACK-Version.03 2" xfId="3775"/>
    <cellStyle name="_IB Buildcon L 21.07.06_IREL(Conso)_2007-08_March_Revised_IREL_3000_08-09_IBREAL_BS PACK-Version.02_IBREAL_BS PACK-Version.03_IBREAL_BS PACK-Version.07" xfId="3776"/>
    <cellStyle name="_IB Buildcon L 21.07.06_IREL(Conso)_2007-08_March_Revised_IREL_3000_08-09_IBREAL_BS PACK-Version.02_IBREAL_BS PACK-Version.03_IBREAL_BS PACK-Version.07 2" xfId="3777"/>
    <cellStyle name="_IB Buildcon L 21.07.06_IREL(Conso)_2007-08_November-1" xfId="3778"/>
    <cellStyle name="_IB Buildcon L 21.07.06_IREL(Conso)_2007-08_November-1 2" xfId="3779"/>
    <cellStyle name="_IB Buildcon L 21.07.06_IREL(Conso)_2007-08_November-1_Abstract-2007-08" xfId="3780"/>
    <cellStyle name="_IB Buildcon L 21.07.06_IREL(Conso)_2007-08_November-1_Aug consl backup-land adv &amp; Ext ICD" xfId="3781"/>
    <cellStyle name="_IB Buildcon L 21.07.06_IREL(Conso)_2007-08_November-1_Fornax" xfId="3782"/>
    <cellStyle name="_IB Buildcon L 21.07.06_IREL(Conso)_2007-08_November-1_IREL_3000_08-09" xfId="3783"/>
    <cellStyle name="_IB Buildcon L 21.07.06_IREL(Conso)_June_07-08_30-07-08" xfId="3784"/>
    <cellStyle name="_IB Buildcon L 21.07.06_IREL(Conso)_June_07-08_30-07-08_IREL_3000_08-09" xfId="3785"/>
    <cellStyle name="_IB Buildcon L 21.07.06_IREL(Conso)_June_07-08_30-07-08_IREL_3000_08-09 2" xfId="3786"/>
    <cellStyle name="_IB Buildcon L 21.07.06_IREL(Conso)_June_07-08_30-07-08_IREL_3000_08-09 stage 3" xfId="3787"/>
    <cellStyle name="_IB Buildcon L 21.07.06_IREL(Conso)_June_07-08_30-07-08_IREL_3000_08-09 stage 3_IREL_3000_08-09" xfId="3788"/>
    <cellStyle name="_IB Buildcon L 21.07.06_IREL(Conso)_June_07-08_30-07-08_IREL_3000_08-09 stage 3_IREL_3000_08-09 2" xfId="3789"/>
    <cellStyle name="_IB Buildcon L 21.07.06_IREL(Conso)_June_07-08_30-07-08_IREL_3000_08-09_IBREAL_BS PACK-Version.02" xfId="3790"/>
    <cellStyle name="_IB Buildcon L 21.07.06_IREL(Conso)_June_07-08_30-07-08_IREL_3000_08-09_IBREAL_BS PACK-Version.02 2" xfId="3791"/>
    <cellStyle name="_IB Buildcon L 21.07.06_IREL(Conso)_June_07-08_30-07-08_IREL_3000_08-09_IBREAL_BS PACK-Version.02_IBREAL_BS PACK-Version.03" xfId="3792"/>
    <cellStyle name="_IB Buildcon L 21.07.06_IREL(Conso)_June_07-08_30-07-08_IREL_3000_08-09_IBREAL_BS PACK-Version.02_IBREAL_BS PACK-Version.03 2" xfId="3793"/>
    <cellStyle name="_IB Buildcon L 21.07.06_IREL(Conso)_June_07-08_30-07-08_IREL_3000_08-09_IBREAL_BS PACK-Version.02_IBREAL_BS PACK-Version.03_IBREAL_BS PACK-Version.07" xfId="3794"/>
    <cellStyle name="_IB Buildcon L 21.07.06_IREL(Conso)_June_07-08_30-07-08_IREL_3000_08-09_IBREAL_BS PACK-Version.02_IBREAL_BS PACK-Version.03_IBREAL_BS PACK-Version.07 2" xfId="3795"/>
    <cellStyle name="_IB Buildcon L 21.07.06_IREL_3000_08-09" xfId="3796"/>
    <cellStyle name="_IB Buildcon L 21.07.06_IREL_3000_2007-08" xfId="3797"/>
    <cellStyle name="_IB Buildcon L 21.07.06_IREL_3000_2007-08 2" xfId="3798"/>
    <cellStyle name="_IB Buildcon L 21.07.06_IREL_3000_2007-08_IREL_3000_08-09" xfId="3799"/>
    <cellStyle name="_IB Buildcon L 21.07.06_Land  CWIP status" xfId="3800"/>
    <cellStyle name="_IB Buildcon L 21.07.06_Land Control Sheet Aug 31.08 - Recon" xfId="3801"/>
    <cellStyle name="_IB Buildcon L 21.07.06_Land Control Sheet Sep 26.08" xfId="3802"/>
    <cellStyle name="_IB Buildcon L 21.07.06_Results  Format - Sep 30" xfId="3803"/>
    <cellStyle name="_IB Buildcon L 21.07.06_Results  Format - Sep 30_EPS working" xfId="3804"/>
    <cellStyle name="_IB Buildcon L 21.07.06_Results  Format - Sep 30_EPS working 2" xfId="3805"/>
    <cellStyle name="_IB Buildcon L 21.07.06_Results  Format - Sep 30_EPS working_IBREAL_BS PACK-Version.02" xfId="3806"/>
    <cellStyle name="_IB Buildcon L 21.07.06_Results  Format - Sep 30_EPS working_IBREAL_BS PACK-Version.02 2" xfId="3807"/>
    <cellStyle name="_IB Buildcon L 21.07.06_Results  Format - Sep 30_EPS working_IBREAL_BS PACK-Version.02_IBREAL_BS PACK-Version.03" xfId="3808"/>
    <cellStyle name="_IB Buildcon L 21.07.06_Results  Format - Sep 30_EPS working_IBREAL_BS PACK-Version.02_IBREAL_BS PACK-Version.03 2" xfId="3809"/>
    <cellStyle name="_IB Buildcon L 21.07.06_Results  Format - Sep 30_EPS working_IBREAL_BS PACK-Version.02_IBREAL_BS PACK-Version.03_IBREAL_BS PACK-Version.07" xfId="3810"/>
    <cellStyle name="_IB Buildcon L 21.07.06_Results  Format - Sep 30_EPS working_IBREAL_BS PACK-Version.02_IBREAL_BS PACK-Version.03_IBREAL_BS PACK-Version.07 2" xfId="3811"/>
    <cellStyle name="_IB Buildcon L 21.07.06_Results  Format - Sep 30_IREL_3000_08-09" xfId="3812"/>
    <cellStyle name="_IB Buildcon L 21.07.06_Results  Format - Sep 30_IREL_3000_08-09 2" xfId="3813"/>
    <cellStyle name="_IB Buildcon L 21.07.06_Results  Format - Sep 30_IREL_3000_08-09 stage 3" xfId="3814"/>
    <cellStyle name="_IB Buildcon L 21.07.06_Results  Format - Sep 30_IREL_3000_08-09 stage 3_IREL_3000_08-09" xfId="3815"/>
    <cellStyle name="_IB Buildcon L 21.07.06_Results  Format - Sep 30_IREL_3000_08-09 stage 3_IREL_3000_08-09 2" xfId="3816"/>
    <cellStyle name="_IB Buildcon L 21.07.06_Results  Format - Sep 30_IREL_3000_08-09_IBREAL_BS PACK-Version.02" xfId="3817"/>
    <cellStyle name="_IB Buildcon L 21.07.06_Results  Format - Sep 30_IREL_3000_08-09_IBREAL_BS PACK-Version.02 2" xfId="3818"/>
    <cellStyle name="_IB Buildcon L 21.07.06_Results  Format - Sep 30_IREL_3000_08-09_IBREAL_BS PACK-Version.02_IBREAL_BS PACK-Version.03" xfId="3819"/>
    <cellStyle name="_IB Buildcon L 21.07.06_Results  Format - Sep 30_IREL_3000_08-09_IBREAL_BS PACK-Version.02_IBREAL_BS PACK-Version.03 2" xfId="3820"/>
    <cellStyle name="_IB Buildcon L 21.07.06_Results  Format - Sep 30_IREL_3000_08-09_IBREAL_BS PACK-Version.02_IBREAL_BS PACK-Version.03_IBREAL_BS PACK-Version.07" xfId="3821"/>
    <cellStyle name="_IB Buildcon L 21.07.06_Results  Format - Sep 30_IREL_3000_08-09_IBREAL_BS PACK-Version.02_IBREAL_BS PACK-Version.03_IBREAL_BS PACK-Version.07 2" xfId="3822"/>
    <cellStyle name="_IB Buildcon L 21.07.06_Results  Format - Sep 30_IREL_3000_2009-29_July2009  Final Shahi" xfId="3823"/>
    <cellStyle name="_IB Buildcon L 21.07.06_Results  Format - Sep 30_IREL_3000_2009-29_July2009  Final Shahi 2" xfId="3824"/>
    <cellStyle name="_IB Buildcon L 21.07.06_Results  Format - Sep 30_IREL_3000_2009-29_July2009  Final Shahi_IBREAL_BS PACK-Version.02" xfId="3825"/>
    <cellStyle name="_IB Buildcon L 21.07.06_Results  Format - Sep 30_IREL_3000_2009-29_July2009  Final Shahi_IBREAL_BS PACK-Version.02 2" xfId="3826"/>
    <cellStyle name="_IB Buildcon L 21.07.06_Results  Format - Sep 30_IREL_3000_2009-29_July2009  Final Shahi_IBREAL_BS PACK-Version.02_IBREAL_BS PACK-Version.03" xfId="3827"/>
    <cellStyle name="_IB Buildcon L 21.07.06_Results  Format - Sep 30_IREL_3000_2009-29_July2009  Final Shahi_IBREAL_BS PACK-Version.02_IBREAL_BS PACK-Version.03 2" xfId="3828"/>
    <cellStyle name="_IB Buildcon L 21.07.06_Results  Format - Sep 30_IREL_3000_2009-29_July2009  Final Shahi_IBREAL_BS PACK-Version.02_IBREAL_BS PACK-Version.03_IBREAL_BS PACK-Version.07" xfId="3829"/>
    <cellStyle name="_IB Buildcon L 21.07.06_Results  Format - Sep 30_IREL_3000_2009-29_July2009  Final Shahi_IBREAL_BS PACK-Version.02_IBREAL_BS PACK-Version.03_IBREAL_BS PACK-Version.07 2" xfId="3830"/>
    <cellStyle name="_IB FUND 31.07.06" xfId="3831"/>
    <cellStyle name="_IB FUND 31.07.06 2" xfId="3832"/>
    <cellStyle name="_IB FUND 31.07.06 3" xfId="3833"/>
    <cellStyle name="_IB FUND 31.07.06 4" xfId="3834"/>
    <cellStyle name="_IB FUND 31.07.06 5" xfId="3835"/>
    <cellStyle name="_IB FUND 31.07.06_detail" xfId="3836"/>
    <cellStyle name="_IBFSL Balance Sheet 31.10.06" xfId="3837"/>
    <cellStyle name="_IBFSL Balance Sheet 31.10.06 2" xfId="3838"/>
    <cellStyle name="_IBFSL Balance Sheet 31.10.06 3" xfId="3839"/>
    <cellStyle name="_IBFSL Balance Sheet 31.10.06 4" xfId="3840"/>
    <cellStyle name="_IBFSL Balance Sheet 31.10.06 5" xfId="3841"/>
    <cellStyle name="_IBFSL Balance Sheet 31.10.06_Abstract-2007-08" xfId="3842"/>
    <cellStyle name="_IBFSL Balance Sheet 31.10.06_Book1 (2)" xfId="3843"/>
    <cellStyle name="_IBM - RAID 5 Prices - 260405_Rev 01" xfId="5621"/>
    <cellStyle name="_ICASL 10.09.2006" xfId="3844"/>
    <cellStyle name="_ICASL 10.09.2006 2" xfId="3845"/>
    <cellStyle name="_ICASL 10.09.2006_Abstract-2007-08" xfId="3846"/>
    <cellStyle name="_ICASL 10.09.2006_Book1 (2)" xfId="3847"/>
    <cellStyle name="_ICASL 10.09.2006_Entries Passed in Conso for profit on sale of invRevised 30.07.08" xfId="3848"/>
    <cellStyle name="_ICASL 10.09.2006_Entries Passed in Conso for profit on sale of invRevised 30.07.08_IREL_3000_08-09" xfId="3849"/>
    <cellStyle name="_ICASL 10.09.2006_Entries Passed in Conso for profit on sale of invRevised 30.07.08_IREL_3000_08-09 2" xfId="3850"/>
    <cellStyle name="_ICASL 10.09.2006_Entries Passed in Conso for profit on sale of invRevised 30.07.08_IREL_3000_08-09 stage 3" xfId="3851"/>
    <cellStyle name="_ICASL 10.09.2006_Entries Passed in Conso for profit on sale of invRevised 30.07.08_IREL_3000_08-09 stage 3_IREL_3000_08-09" xfId="3852"/>
    <cellStyle name="_ICASL 10.09.2006_Entries Passed in Conso for profit on sale of invRevised 30.07.08_IREL_3000_08-09 stage 3_IREL_3000_08-09 2" xfId="3853"/>
    <cellStyle name="_ICASL 10.09.2006_Entries Passed in Conso for profit on sale of invRevised 30.07.08_IREL_3000_08-09_IBREAL_BS PACK-Version.02" xfId="3854"/>
    <cellStyle name="_ICASL 10.09.2006_Entries Passed in Conso for profit on sale of invRevised 30.07.08_IREL_3000_08-09_IBREAL_BS PACK-Version.02 2" xfId="3855"/>
    <cellStyle name="_ICASL 10.09.2006_Entries Passed in Conso for profit on sale of invRevised 30.07.08_IREL_3000_08-09_IBREAL_BS PACK-Version.02_IBREAL_BS PACK-Version.03" xfId="3856"/>
    <cellStyle name="_ICASL 10.09.2006_Entries Passed in Conso for profit on sale of invRevised 30.07.08_IREL_3000_08-09_IBREAL_BS PACK-Version.02_IBREAL_BS PACK-Version.03 2" xfId="3857"/>
    <cellStyle name="_ICASL 10.09.2006_Entries Passed in Conso for profit on sale of invRevised 30.07.08_IREL_3000_08-09_IBREAL_BS PACK-Version.02_IBREAL_BS PACK-Version.03_IBREAL_BS PACK-Version.07" xfId="3858"/>
    <cellStyle name="_ICASL 10.09.2006_Entries Passed in Conso for profit on sale of invRevised 30.07.08_IREL_3000_08-09_IBREAL_BS PACK-Version.02_IBREAL_BS PACK-Version.03_IBREAL_BS PACK-Version.07 2" xfId="3859"/>
    <cellStyle name="_ICASL 10.09.2006_IREL_3000_08-09" xfId="3860"/>
    <cellStyle name="_ICD Detail External from IBREL 23Jun'08" xfId="3861"/>
    <cellStyle name="_ICD Detail External from IBREL 23Jun'08 2" xfId="3862"/>
    <cellStyle name="_ICD from IREL" xfId="3863"/>
    <cellStyle name="_ICD from IREL 2" xfId="3864"/>
    <cellStyle name="_ICD from IREL_Abstract-2007-08" xfId="3865"/>
    <cellStyle name="_ICD from IREL_Aug consl backup-land adv &amp; Ext ICD" xfId="3866"/>
    <cellStyle name="_ICD from IREL_Entries Passed in Conso for profit on sale of invRevised 30.07.08" xfId="3867"/>
    <cellStyle name="_ICD from IREL_Entries Passed in Conso for profit on sale of invRevised 30.07.08_IREL_3000_08-09" xfId="3868"/>
    <cellStyle name="_ICD from IREL_Entries Passed in Conso for profit on sale of invRevised 30.07.08_IREL_3000_08-09 2" xfId="3869"/>
    <cellStyle name="_ICD from IREL_Entries Passed in Conso for profit on sale of invRevised 30.07.08_IREL_3000_08-09 stage 3" xfId="3870"/>
    <cellStyle name="_ICD from IREL_Entries Passed in Conso for profit on sale of invRevised 30.07.08_IREL_3000_08-09 stage 3_IREL_3000_08-09" xfId="3871"/>
    <cellStyle name="_ICD from IREL_Entries Passed in Conso for profit on sale of invRevised 30.07.08_IREL_3000_08-09 stage 3_IREL_3000_08-09 2" xfId="3872"/>
    <cellStyle name="_ICD from IREL_Entries Passed in Conso for profit on sale of invRevised 30.07.08_IREL_3000_08-09_IBREAL_BS PACK-Version.02" xfId="3873"/>
    <cellStyle name="_ICD from IREL_Entries Passed in Conso for profit on sale of invRevised 30.07.08_IREL_3000_08-09_IBREAL_BS PACK-Version.02 2" xfId="3874"/>
    <cellStyle name="_ICD from IREL_Entries Passed in Conso for profit on sale of invRevised 30.07.08_IREL_3000_08-09_IBREAL_BS PACK-Version.02_IBREAL_BS PACK-Version.03" xfId="3875"/>
    <cellStyle name="_ICD from IREL_Entries Passed in Conso for profit on sale of invRevised 30.07.08_IREL_3000_08-09_IBREAL_BS PACK-Version.02_IBREAL_BS PACK-Version.03 2" xfId="3876"/>
    <cellStyle name="_ICD from IREL_Entries Passed in Conso for profit on sale of invRevised 30.07.08_IREL_3000_08-09_IBREAL_BS PACK-Version.02_IBREAL_BS PACK-Version.03_IBREAL_BS PACK-Version.07" xfId="3877"/>
    <cellStyle name="_ICD from IREL_Entries Passed in Conso for profit on sale of invRevised 30.07.08_IREL_3000_08-09_IBREAL_BS PACK-Version.02_IBREAL_BS PACK-Version.03_IBREAL_BS PACK-Version.07 2" xfId="3878"/>
    <cellStyle name="_ICD from IREL_Fornax" xfId="3879"/>
    <cellStyle name="_ICD from IREL_IREL_3000_08-09" xfId="3880"/>
    <cellStyle name="_ICD from IREL_Land Control Sheet Aug 31.08 - Recon" xfId="3881"/>
    <cellStyle name="_ICD from IREL_Land Control Sheet Sep 26.08" xfId="3882"/>
    <cellStyle name="_ICEL 10.09.2006" xfId="3883"/>
    <cellStyle name="_ICEL 10.09.2006 2" xfId="3884"/>
    <cellStyle name="_ICEL 10.09.2006_Abstract-2007-08" xfId="3885"/>
    <cellStyle name="_ICEL 10.09.2006_Book1 (2)" xfId="3886"/>
    <cellStyle name="_ICEL 10.09.2006_Entries Passed in Conso for profit on sale of invRevised 30.07.08" xfId="3887"/>
    <cellStyle name="_ICEL 10.09.2006_Entries Passed in Conso for profit on sale of invRevised 30.07.08_IREL_3000_08-09" xfId="3888"/>
    <cellStyle name="_ICEL 10.09.2006_Entries Passed in Conso for profit on sale of invRevised 30.07.08_IREL_3000_08-09 2" xfId="3889"/>
    <cellStyle name="_ICEL 10.09.2006_Entries Passed in Conso for profit on sale of invRevised 30.07.08_IREL_3000_08-09 stage 3" xfId="3890"/>
    <cellStyle name="_ICEL 10.09.2006_Entries Passed in Conso for profit on sale of invRevised 30.07.08_IREL_3000_08-09 stage 3_IREL_3000_08-09" xfId="3891"/>
    <cellStyle name="_ICEL 10.09.2006_Entries Passed in Conso for profit on sale of invRevised 30.07.08_IREL_3000_08-09 stage 3_IREL_3000_08-09 2" xfId="3892"/>
    <cellStyle name="_ICEL 10.09.2006_Entries Passed in Conso for profit on sale of invRevised 30.07.08_IREL_3000_08-09_IBREAL_BS PACK-Version.02" xfId="3893"/>
    <cellStyle name="_ICEL 10.09.2006_Entries Passed in Conso for profit on sale of invRevised 30.07.08_IREL_3000_08-09_IBREAL_BS PACK-Version.02 2" xfId="3894"/>
    <cellStyle name="_ICEL 10.09.2006_Entries Passed in Conso for profit on sale of invRevised 30.07.08_IREL_3000_08-09_IBREAL_BS PACK-Version.02_IBREAL_BS PACK-Version.03" xfId="3895"/>
    <cellStyle name="_ICEL 10.09.2006_Entries Passed in Conso for profit on sale of invRevised 30.07.08_IREL_3000_08-09_IBREAL_BS PACK-Version.02_IBREAL_BS PACK-Version.03 2" xfId="3896"/>
    <cellStyle name="_ICEL 10.09.2006_Entries Passed in Conso for profit on sale of invRevised 30.07.08_IREL_3000_08-09_IBREAL_BS PACK-Version.02_IBREAL_BS PACK-Version.03_IBREAL_BS PACK-Version.07" xfId="3897"/>
    <cellStyle name="_ICEL 10.09.2006_Entries Passed in Conso for profit on sale of invRevised 30.07.08_IREL_3000_08-09_IBREAL_BS PACK-Version.02_IBREAL_BS PACK-Version.03_IBREAL_BS PACK-Version.07 2" xfId="3898"/>
    <cellStyle name="_ICEL 10.09.2006_IREL_3000_08-09" xfId="3899"/>
    <cellStyle name="_ICSL Exp Working Nov 07" xfId="5622"/>
    <cellStyle name="_ICSL- HOLD DETAILS-" xfId="5623"/>
    <cellStyle name="_ICSL, IFSL,&amp; IHFL Excel Tracker 23.11.2007" xfId="5624"/>
    <cellStyle name="_ICSL_ APRIL FINAL_06" xfId="5625"/>
    <cellStyle name="_ICSL_ May_31 _06" xfId="5626"/>
    <cellStyle name="_IEGL  10.09.2006" xfId="3900"/>
    <cellStyle name="_IEGL  10.09.2006 2" xfId="3901"/>
    <cellStyle name="_IEGL  10.09.2006_Abstract-2007-08" xfId="3902"/>
    <cellStyle name="_IEGL  10.09.2006_Book1 (2)" xfId="3903"/>
    <cellStyle name="_IEGL  10.09.2006_Entries Passed in Conso for profit on sale of invRevised 30.07.08" xfId="3904"/>
    <cellStyle name="_IEGL  10.09.2006_Entries Passed in Conso for profit on sale of invRevised 30.07.08_IREL_3000_08-09" xfId="3905"/>
    <cellStyle name="_IEGL  10.09.2006_Entries Passed in Conso for profit on sale of invRevised 30.07.08_IREL_3000_08-09 2" xfId="3906"/>
    <cellStyle name="_IEGL  10.09.2006_Entries Passed in Conso for profit on sale of invRevised 30.07.08_IREL_3000_08-09 stage 3" xfId="3907"/>
    <cellStyle name="_IEGL  10.09.2006_Entries Passed in Conso for profit on sale of invRevised 30.07.08_IREL_3000_08-09 stage 3_IREL_3000_08-09" xfId="3908"/>
    <cellStyle name="_IEGL  10.09.2006_Entries Passed in Conso for profit on sale of invRevised 30.07.08_IREL_3000_08-09 stage 3_IREL_3000_08-09 2" xfId="3909"/>
    <cellStyle name="_IEGL  10.09.2006_Entries Passed in Conso for profit on sale of invRevised 30.07.08_IREL_3000_08-09_IBREAL_BS PACK-Version.02" xfId="3910"/>
    <cellStyle name="_IEGL  10.09.2006_Entries Passed in Conso for profit on sale of invRevised 30.07.08_IREL_3000_08-09_IBREAL_BS PACK-Version.02 2" xfId="3911"/>
    <cellStyle name="_IEGL  10.09.2006_Entries Passed in Conso for profit on sale of invRevised 30.07.08_IREL_3000_08-09_IBREAL_BS PACK-Version.02_IBREAL_BS PACK-Version.03" xfId="3912"/>
    <cellStyle name="_IEGL  10.09.2006_Entries Passed in Conso for profit on sale of invRevised 30.07.08_IREL_3000_08-09_IBREAL_BS PACK-Version.02_IBREAL_BS PACK-Version.03 2" xfId="3913"/>
    <cellStyle name="_IEGL  10.09.2006_Entries Passed in Conso for profit on sale of invRevised 30.07.08_IREL_3000_08-09_IBREAL_BS PACK-Version.02_IBREAL_BS PACK-Version.03_IBREAL_BS PACK-Version.07" xfId="3914"/>
    <cellStyle name="_IEGL  10.09.2006_Entries Passed in Conso for profit on sale of invRevised 30.07.08_IREL_3000_08-09_IBREAL_BS PACK-Version.02_IBREAL_BS PACK-Version.03_IBREAL_BS PACK-Version.07 2" xfId="3915"/>
    <cellStyle name="_IEGL  10.09.2006_IREL_3000_08-09" xfId="3916"/>
    <cellStyle name="_IEL 10.03.2006" xfId="3917"/>
    <cellStyle name="_IEL 10.03.2006 2" xfId="3918"/>
    <cellStyle name="_IEL 10.03.2006_Abstract-2007-08" xfId="3919"/>
    <cellStyle name="_IEL 10.03.2006_Book1 (2)" xfId="3920"/>
    <cellStyle name="_IEL 10.03.2006_Entries Passed in Conso for profit on sale of invRevised 30.07.08" xfId="3921"/>
    <cellStyle name="_IEL 10.03.2006_Entries Passed in Conso for profit on sale of invRevised 30.07.08_IREL_3000_08-09" xfId="3922"/>
    <cellStyle name="_IEL 10.03.2006_Entries Passed in Conso for profit on sale of invRevised 30.07.08_IREL_3000_08-09 2" xfId="3923"/>
    <cellStyle name="_IEL 10.03.2006_Entries Passed in Conso for profit on sale of invRevised 30.07.08_IREL_3000_08-09 stage 3" xfId="3924"/>
    <cellStyle name="_IEL 10.03.2006_Entries Passed in Conso for profit on sale of invRevised 30.07.08_IREL_3000_08-09 stage 3_IREL_3000_08-09" xfId="3925"/>
    <cellStyle name="_IEL 10.03.2006_Entries Passed in Conso for profit on sale of invRevised 30.07.08_IREL_3000_08-09 stage 3_IREL_3000_08-09 2" xfId="3926"/>
    <cellStyle name="_IEL 10.03.2006_Entries Passed in Conso for profit on sale of invRevised 30.07.08_IREL_3000_08-09_IBREAL_BS PACK-Version.02" xfId="3927"/>
    <cellStyle name="_IEL 10.03.2006_Entries Passed in Conso for profit on sale of invRevised 30.07.08_IREL_3000_08-09_IBREAL_BS PACK-Version.02 2" xfId="3928"/>
    <cellStyle name="_IEL 10.03.2006_Entries Passed in Conso for profit on sale of invRevised 30.07.08_IREL_3000_08-09_IBREAL_BS PACK-Version.02_IBREAL_BS PACK-Version.03" xfId="3929"/>
    <cellStyle name="_IEL 10.03.2006_Entries Passed in Conso for profit on sale of invRevised 30.07.08_IREL_3000_08-09_IBREAL_BS PACK-Version.02_IBREAL_BS PACK-Version.03 2" xfId="3930"/>
    <cellStyle name="_IEL 10.03.2006_Entries Passed in Conso for profit on sale of invRevised 30.07.08_IREL_3000_08-09_IBREAL_BS PACK-Version.02_IBREAL_BS PACK-Version.03_IBREAL_BS PACK-Version.07" xfId="3931"/>
    <cellStyle name="_IEL 10.03.2006_Entries Passed in Conso for profit on sale of invRevised 30.07.08_IREL_3000_08-09_IBREAL_BS PACK-Version.02_IBREAL_BS PACK-Version.03_IBREAL_BS PACK-Version.07 2" xfId="3932"/>
    <cellStyle name="_IEL 10.03.2006_IREL_3000_08-09" xfId="3933"/>
    <cellStyle name="_IEL 10.09.2006" xfId="3934"/>
    <cellStyle name="_IEL 10.09.2006 2" xfId="3935"/>
    <cellStyle name="_IEL 10.09.2006_Abstract-2007-08" xfId="3936"/>
    <cellStyle name="_IEL 10.09.2006_Book1 (2)" xfId="3937"/>
    <cellStyle name="_IEL 10.09.2006_Entries Passed in Conso for profit on sale of invRevised 30.07.08" xfId="3938"/>
    <cellStyle name="_IEL 10.09.2006_Entries Passed in Conso for profit on sale of invRevised 30.07.08_IREL_3000_08-09" xfId="3939"/>
    <cellStyle name="_IEL 10.09.2006_Entries Passed in Conso for profit on sale of invRevised 30.07.08_IREL_3000_08-09 2" xfId="3940"/>
    <cellStyle name="_IEL 10.09.2006_Entries Passed in Conso for profit on sale of invRevised 30.07.08_IREL_3000_08-09 stage 3" xfId="3941"/>
    <cellStyle name="_IEL 10.09.2006_Entries Passed in Conso for profit on sale of invRevised 30.07.08_IREL_3000_08-09 stage 3_IREL_3000_08-09" xfId="3942"/>
    <cellStyle name="_IEL 10.09.2006_Entries Passed in Conso for profit on sale of invRevised 30.07.08_IREL_3000_08-09 stage 3_IREL_3000_08-09 2" xfId="3943"/>
    <cellStyle name="_IEL 10.09.2006_Entries Passed in Conso for profit on sale of invRevised 30.07.08_IREL_3000_08-09_IBREAL_BS PACK-Version.02" xfId="3944"/>
    <cellStyle name="_IEL 10.09.2006_Entries Passed in Conso for profit on sale of invRevised 30.07.08_IREL_3000_08-09_IBREAL_BS PACK-Version.02 2" xfId="3945"/>
    <cellStyle name="_IEL 10.09.2006_Entries Passed in Conso for profit on sale of invRevised 30.07.08_IREL_3000_08-09_IBREAL_BS PACK-Version.02_IBREAL_BS PACK-Version.03" xfId="3946"/>
    <cellStyle name="_IEL 10.09.2006_Entries Passed in Conso for profit on sale of invRevised 30.07.08_IREL_3000_08-09_IBREAL_BS PACK-Version.02_IBREAL_BS PACK-Version.03 2" xfId="3947"/>
    <cellStyle name="_IEL 10.09.2006_Entries Passed in Conso for profit on sale of invRevised 30.07.08_IREL_3000_08-09_IBREAL_BS PACK-Version.02_IBREAL_BS PACK-Version.03_IBREAL_BS PACK-Version.07" xfId="3948"/>
    <cellStyle name="_IEL 10.09.2006_Entries Passed in Conso for profit on sale of invRevised 30.07.08_IREL_3000_08-09_IBREAL_BS PACK-Version.02_IBREAL_BS PACK-Version.03_IBREAL_BS PACK-Version.07 2" xfId="3949"/>
    <cellStyle name="_IEL 10.09.2006_IREL_3000_08-09" xfId="3950"/>
    <cellStyle name="_IFCPL 10.03.2006" xfId="3951"/>
    <cellStyle name="_IFCPL 10.03.2006 2" xfId="3952"/>
    <cellStyle name="_IFCPL 10.03.2006_Abstract-2007-08" xfId="3953"/>
    <cellStyle name="_IFCPL 10.03.2006_Book1 (2)" xfId="3954"/>
    <cellStyle name="_IFCPL 10.03.2006_Entries Passed in Conso for profit on sale of invRevised 30.07.08" xfId="3955"/>
    <cellStyle name="_IFCPL 10.03.2006_Entries Passed in Conso for profit on sale of invRevised 30.07.08_IREL_3000_08-09" xfId="3956"/>
    <cellStyle name="_IFCPL 10.03.2006_Entries Passed in Conso for profit on sale of invRevised 30.07.08_IREL_3000_08-09 2" xfId="3957"/>
    <cellStyle name="_IFCPL 10.03.2006_Entries Passed in Conso for profit on sale of invRevised 30.07.08_IREL_3000_08-09 stage 3" xfId="3958"/>
    <cellStyle name="_IFCPL 10.03.2006_Entries Passed in Conso for profit on sale of invRevised 30.07.08_IREL_3000_08-09 stage 3_IREL_3000_08-09" xfId="3959"/>
    <cellStyle name="_IFCPL 10.03.2006_Entries Passed in Conso for profit on sale of invRevised 30.07.08_IREL_3000_08-09 stage 3_IREL_3000_08-09 2" xfId="3960"/>
    <cellStyle name="_IFCPL 10.03.2006_Entries Passed in Conso for profit on sale of invRevised 30.07.08_IREL_3000_08-09_IBREAL_BS PACK-Version.02" xfId="3961"/>
    <cellStyle name="_IFCPL 10.03.2006_Entries Passed in Conso for profit on sale of invRevised 30.07.08_IREL_3000_08-09_IBREAL_BS PACK-Version.02 2" xfId="3962"/>
    <cellStyle name="_IFCPL 10.03.2006_Entries Passed in Conso for profit on sale of invRevised 30.07.08_IREL_3000_08-09_IBREAL_BS PACK-Version.02_IBREAL_BS PACK-Version.03" xfId="3963"/>
    <cellStyle name="_IFCPL 10.03.2006_Entries Passed in Conso for profit on sale of invRevised 30.07.08_IREL_3000_08-09_IBREAL_BS PACK-Version.02_IBREAL_BS PACK-Version.03 2" xfId="3964"/>
    <cellStyle name="_IFCPL 10.03.2006_Entries Passed in Conso for profit on sale of invRevised 30.07.08_IREL_3000_08-09_IBREAL_BS PACK-Version.02_IBREAL_BS PACK-Version.03_IBREAL_BS PACK-Version.07" xfId="3965"/>
    <cellStyle name="_IFCPL 10.03.2006_Entries Passed in Conso for profit on sale of invRevised 30.07.08_IREL_3000_08-09_IBREAL_BS PACK-Version.02_IBREAL_BS PACK-Version.03_IBREAL_BS PACK-Version.07 2" xfId="3966"/>
    <cellStyle name="_IFCPL 10.03.2006_IREL_3000_08-09" xfId="3967"/>
    <cellStyle name="_IFCPL 10.09.2006" xfId="3968"/>
    <cellStyle name="_IFCPL 10.09.2006 2" xfId="3969"/>
    <cellStyle name="_IFCPL 10.09.2006_Abstract-2007-08" xfId="3970"/>
    <cellStyle name="_IFCPL 10.09.2006_Book1 (2)" xfId="3971"/>
    <cellStyle name="_IFCPL 10.09.2006_Entries Passed in Conso for profit on sale of invRevised 30.07.08" xfId="3972"/>
    <cellStyle name="_IFCPL 10.09.2006_Entries Passed in Conso for profit on sale of invRevised 30.07.08_IREL_3000_08-09" xfId="3973"/>
    <cellStyle name="_IFCPL 10.09.2006_Entries Passed in Conso for profit on sale of invRevised 30.07.08_IREL_3000_08-09 2" xfId="3974"/>
    <cellStyle name="_IFCPL 10.09.2006_Entries Passed in Conso for profit on sale of invRevised 30.07.08_IREL_3000_08-09 stage 3" xfId="3975"/>
    <cellStyle name="_IFCPL 10.09.2006_Entries Passed in Conso for profit on sale of invRevised 30.07.08_IREL_3000_08-09 stage 3_IREL_3000_08-09" xfId="3976"/>
    <cellStyle name="_IFCPL 10.09.2006_Entries Passed in Conso for profit on sale of invRevised 30.07.08_IREL_3000_08-09 stage 3_IREL_3000_08-09 2" xfId="3977"/>
    <cellStyle name="_IFCPL 10.09.2006_Entries Passed in Conso for profit on sale of invRevised 30.07.08_IREL_3000_08-09_IBREAL_BS PACK-Version.02" xfId="3978"/>
    <cellStyle name="_IFCPL 10.09.2006_Entries Passed in Conso for profit on sale of invRevised 30.07.08_IREL_3000_08-09_IBREAL_BS PACK-Version.02 2" xfId="3979"/>
    <cellStyle name="_IFCPL 10.09.2006_Entries Passed in Conso for profit on sale of invRevised 30.07.08_IREL_3000_08-09_IBREAL_BS PACK-Version.02_IBREAL_BS PACK-Version.03" xfId="3980"/>
    <cellStyle name="_IFCPL 10.09.2006_Entries Passed in Conso for profit on sale of invRevised 30.07.08_IREL_3000_08-09_IBREAL_BS PACK-Version.02_IBREAL_BS PACK-Version.03 2" xfId="3981"/>
    <cellStyle name="_IFCPL 10.09.2006_Entries Passed in Conso for profit on sale of invRevised 30.07.08_IREL_3000_08-09_IBREAL_BS PACK-Version.02_IBREAL_BS PACK-Version.03_IBREAL_BS PACK-Version.07" xfId="3982"/>
    <cellStyle name="_IFCPL 10.09.2006_Entries Passed in Conso for profit on sale of invRevised 30.07.08_IREL_3000_08-09_IBREAL_BS PACK-Version.02_IBREAL_BS PACK-Version.03_IBREAL_BS PACK-Version.07 2" xfId="3983"/>
    <cellStyle name="_IFCPL 10.09.2006_IREL_3000_08-09" xfId="3984"/>
    <cellStyle name="_ifrs format" xfId="5627"/>
    <cellStyle name="_ifrs format_employeespayablelead" xfId="5628"/>
    <cellStyle name="_ifrs format_LEAD CURRENT LIABLITIES" xfId="5629"/>
    <cellStyle name="_ifrs format_Prepaid" xfId="5630"/>
    <cellStyle name="_IFSL_dec_06_07" xfId="3985"/>
    <cellStyle name="_IFSL_dec_06_07 2" xfId="3986"/>
    <cellStyle name="_IFSL_dec_06_07 3" xfId="3987"/>
    <cellStyle name="_IFSL_dec_06_07 4" xfId="3988"/>
    <cellStyle name="_IFSL_dec_06_07 5" xfId="3989"/>
    <cellStyle name="_IFSL_dec_06_07_detail" xfId="3990"/>
    <cellStyle name="_IFSL_Dec_07_08" xfId="5631"/>
    <cellStyle name="_IFSL_jan_06_07" xfId="3991"/>
    <cellStyle name="_IFSL_jan_06_07 2" xfId="3992"/>
    <cellStyle name="_IFSL_jan_06_07 3" xfId="3993"/>
    <cellStyle name="_IFSL_jan_06_07 4" xfId="3994"/>
    <cellStyle name="_IFSL_jan_06_07 5" xfId="3995"/>
    <cellStyle name="_IFSL_jan_06_07_Abstract-2007-08" xfId="3996"/>
    <cellStyle name="_IFSL_jan_06_07_ACL_3402_2008-09" xfId="3997"/>
    <cellStyle name="_IFSL_jan_06_07_ADL_3373_2008-09" xfId="3998"/>
    <cellStyle name="_IFSL_jan_06_07_Book1 (2)" xfId="3999"/>
    <cellStyle name="_IFSL_jan_06_07_CIL_3415_2008-09" xfId="4000"/>
    <cellStyle name="_IFSL_jan_06_07_IBL_3441_2008-09" xfId="4001"/>
    <cellStyle name="_IFSL_jan_06_07_IEL_3210_ 2007-2008" xfId="4002"/>
    <cellStyle name="_IFSL_jan_06_07_IEL_3210_ 2007-2008_260508" xfId="4003"/>
    <cellStyle name="_IFSL_jan_06_07_Land  CWIP status" xfId="4004"/>
    <cellStyle name="_IFSL_January_07_08" xfId="5632"/>
    <cellStyle name="_IFSL_Jun_06_07" xfId="5633"/>
    <cellStyle name="_IFSL_june_07_08" xfId="5634"/>
    <cellStyle name="_IFSL_Mar_05_06" xfId="809"/>
    <cellStyle name="_IFSL_Mar_05_06 2" xfId="4005"/>
    <cellStyle name="_IFSL_Mar_05_06 3" xfId="4006"/>
    <cellStyle name="_IFSL_Mar_05_06 4" xfId="4007"/>
    <cellStyle name="_IFSL_Mar_05_06 5" xfId="4008"/>
    <cellStyle name="_IFSL_Mar_05_06_B-5  30.09.2010 " xfId="810"/>
    <cellStyle name="_IFSL_Mar_05_06_Balance Sheet_DUL_Power Division_Sept10_v2" xfId="811"/>
    <cellStyle name="_IFSL_Mar_05_06_Computation of deferred taxfinal_23.10.10" xfId="812"/>
    <cellStyle name="_IFSL_Mar_05_06_detail" xfId="4009"/>
    <cellStyle name="_IFSL_Mar_05_06_DHDL_Financial_31.03.2011" xfId="813"/>
    <cellStyle name="_IFSL_Mar_05_06_DHDL_Merged_Financial_31 03 2011" xfId="814"/>
    <cellStyle name="_IFSL_Mar_05_06_DHDL_Notes RPD_March 2011" xfId="815"/>
    <cellStyle name="_IFSL_Mar_05_06_DLFU_Business plan_10-13( 26.3.10)_new3_TARIFF @8.95 FROM AUGUSTv1 updated 30 August_sent to wcc_15.10.10" xfId="816"/>
    <cellStyle name="_IFSL_Mar_05_06_Silokhera Capitalisation sheet 30.09.2010" xfId="817"/>
    <cellStyle name="_IFSL_Nov_07_08" xfId="5635"/>
    <cellStyle name="_IFSL_oct_06_07" xfId="4010"/>
    <cellStyle name="_IFSL_oct_06_07 2" xfId="4011"/>
    <cellStyle name="_IFSL_oct_06_07 3" xfId="4012"/>
    <cellStyle name="_IFSL_oct_06_07 4" xfId="4013"/>
    <cellStyle name="_IFSL_oct_06_07 5" xfId="4014"/>
    <cellStyle name="_IFSL_oct_06_07_detail" xfId="4015"/>
    <cellStyle name="_IHFL  PROV. FOR Electricity 23.09.07" xfId="5636"/>
    <cellStyle name="_IHFL 10.03.2006" xfId="4016"/>
    <cellStyle name="_IHFL 10.03.2006 2" xfId="4017"/>
    <cellStyle name="_IHFL 10.03.2006_Abstract-2007-08" xfId="4018"/>
    <cellStyle name="_IHFL 10.03.2006_Book1 (2)" xfId="4019"/>
    <cellStyle name="_IHFL 10.03.2006_Entries Passed in Conso for profit on sale of invRevised 30.07.08" xfId="4020"/>
    <cellStyle name="_IHFL 10.03.2006_Entries Passed in Conso for profit on sale of invRevised 30.07.08_IREL_3000_08-09" xfId="4021"/>
    <cellStyle name="_IHFL 10.03.2006_Entries Passed in Conso for profit on sale of invRevised 30.07.08_IREL_3000_08-09 2" xfId="4022"/>
    <cellStyle name="_IHFL 10.03.2006_Entries Passed in Conso for profit on sale of invRevised 30.07.08_IREL_3000_08-09 stage 3" xfId="4023"/>
    <cellStyle name="_IHFL 10.03.2006_Entries Passed in Conso for profit on sale of invRevised 30.07.08_IREL_3000_08-09 stage 3_IREL_3000_08-09" xfId="4024"/>
    <cellStyle name="_IHFL 10.03.2006_Entries Passed in Conso for profit on sale of invRevised 30.07.08_IREL_3000_08-09 stage 3_IREL_3000_08-09 2" xfId="4025"/>
    <cellStyle name="_IHFL 10.03.2006_Entries Passed in Conso for profit on sale of invRevised 30.07.08_IREL_3000_08-09_IBREAL_BS PACK-Version.02" xfId="4026"/>
    <cellStyle name="_IHFL 10.03.2006_Entries Passed in Conso for profit on sale of invRevised 30.07.08_IREL_3000_08-09_IBREAL_BS PACK-Version.02 2" xfId="4027"/>
    <cellStyle name="_IHFL 10.03.2006_Entries Passed in Conso for profit on sale of invRevised 30.07.08_IREL_3000_08-09_IBREAL_BS PACK-Version.02_IBREAL_BS PACK-Version.03" xfId="4028"/>
    <cellStyle name="_IHFL 10.03.2006_Entries Passed in Conso for profit on sale of invRevised 30.07.08_IREL_3000_08-09_IBREAL_BS PACK-Version.02_IBREAL_BS PACK-Version.03 2" xfId="4029"/>
    <cellStyle name="_IHFL 10.03.2006_Entries Passed in Conso for profit on sale of invRevised 30.07.08_IREL_3000_08-09_IBREAL_BS PACK-Version.02_IBREAL_BS PACK-Version.03_IBREAL_BS PACK-Version.07" xfId="4030"/>
    <cellStyle name="_IHFL 10.03.2006_Entries Passed in Conso for profit on sale of invRevised 30.07.08_IREL_3000_08-09_IBREAL_BS PACK-Version.02_IBREAL_BS PACK-Version.03_IBREAL_BS PACK-Version.07 2" xfId="4031"/>
    <cellStyle name="_IHFL 10.03.2006_IREL_3000_08-09" xfId="4032"/>
    <cellStyle name="_IHFL BALANCE SHEET JULY 2007" xfId="5637"/>
    <cellStyle name="_IHFL BALANCESHEET AS AT FEB 28, 2007" xfId="5638"/>
    <cellStyle name="_IHFL BALANCESHEET AS AT March 31, 2007-final" xfId="5639"/>
    <cellStyle name="_IHFL DELINQUENCY (3)" xfId="5640"/>
    <cellStyle name="_IHFL Exp.(Neha)" xfId="5641"/>
    <cellStyle name="_IHFL Expenses (jitendra)" xfId="5642"/>
    <cellStyle name="_IHFL SEP_092706sep FINAL1" xfId="5643"/>
    <cellStyle name="_IIAPL 10.03.2006" xfId="4033"/>
    <cellStyle name="_IIAPL 10.03.2006 2" xfId="4034"/>
    <cellStyle name="_IIAPL 10.03.2006_Abstract-2007-08" xfId="4035"/>
    <cellStyle name="_IIAPL 10.03.2006_Book1 (2)" xfId="4036"/>
    <cellStyle name="_IIAPL 10.03.2006_Entries Passed in Conso for profit on sale of invRevised 30.07.08" xfId="4037"/>
    <cellStyle name="_IIAPL 10.03.2006_Entries Passed in Conso for profit on sale of invRevised 30.07.08_IREL_3000_08-09" xfId="4038"/>
    <cellStyle name="_IIAPL 10.03.2006_Entries Passed in Conso for profit on sale of invRevised 30.07.08_IREL_3000_08-09 2" xfId="4039"/>
    <cellStyle name="_IIAPL 10.03.2006_Entries Passed in Conso for profit on sale of invRevised 30.07.08_IREL_3000_08-09 stage 3" xfId="4040"/>
    <cellStyle name="_IIAPL 10.03.2006_Entries Passed in Conso for profit on sale of invRevised 30.07.08_IREL_3000_08-09 stage 3_IREL_3000_08-09" xfId="4041"/>
    <cellStyle name="_IIAPL 10.03.2006_Entries Passed in Conso for profit on sale of invRevised 30.07.08_IREL_3000_08-09 stage 3_IREL_3000_08-09 2" xfId="4042"/>
    <cellStyle name="_IIAPL 10.03.2006_Entries Passed in Conso for profit on sale of invRevised 30.07.08_IREL_3000_08-09_IBREAL_BS PACK-Version.02" xfId="4043"/>
    <cellStyle name="_IIAPL 10.03.2006_Entries Passed in Conso for profit on sale of invRevised 30.07.08_IREL_3000_08-09_IBREAL_BS PACK-Version.02 2" xfId="4044"/>
    <cellStyle name="_IIAPL 10.03.2006_Entries Passed in Conso for profit on sale of invRevised 30.07.08_IREL_3000_08-09_IBREAL_BS PACK-Version.02_IBREAL_BS PACK-Version.03" xfId="4045"/>
    <cellStyle name="_IIAPL 10.03.2006_Entries Passed in Conso for profit on sale of invRevised 30.07.08_IREL_3000_08-09_IBREAL_BS PACK-Version.02_IBREAL_BS PACK-Version.03 2" xfId="4046"/>
    <cellStyle name="_IIAPL 10.03.2006_Entries Passed in Conso for profit on sale of invRevised 30.07.08_IREL_3000_08-09_IBREAL_BS PACK-Version.02_IBREAL_BS PACK-Version.03_IBREAL_BS PACK-Version.07" xfId="4047"/>
    <cellStyle name="_IIAPL 10.03.2006_Entries Passed in Conso for profit on sale of invRevised 30.07.08_IREL_3000_08-09_IBREAL_BS PACK-Version.02_IBREAL_BS PACK-Version.03_IBREAL_BS PACK-Version.07 2" xfId="4048"/>
    <cellStyle name="_IIAPL 10.03.2006_IREL_3000_08-09" xfId="4049"/>
    <cellStyle name="_IIAPL 10.09.2006" xfId="4050"/>
    <cellStyle name="_IIAPL 10.09.2006 2" xfId="4051"/>
    <cellStyle name="_IIAPL 10.09.2006_Abstract-2007-08" xfId="4052"/>
    <cellStyle name="_IIAPL 10.09.2006_Book1 (2)" xfId="4053"/>
    <cellStyle name="_IIAPL 10.09.2006_Entries Passed in Conso for profit on sale of invRevised 30.07.08" xfId="4054"/>
    <cellStyle name="_IIAPL 10.09.2006_Entries Passed in Conso for profit on sale of invRevised 30.07.08_IREL_3000_08-09" xfId="4055"/>
    <cellStyle name="_IIAPL 10.09.2006_Entries Passed in Conso for profit on sale of invRevised 30.07.08_IREL_3000_08-09 2" xfId="4056"/>
    <cellStyle name="_IIAPL 10.09.2006_Entries Passed in Conso for profit on sale of invRevised 30.07.08_IREL_3000_08-09 stage 3" xfId="4057"/>
    <cellStyle name="_IIAPL 10.09.2006_Entries Passed in Conso for profit on sale of invRevised 30.07.08_IREL_3000_08-09 stage 3_IREL_3000_08-09" xfId="4058"/>
    <cellStyle name="_IIAPL 10.09.2006_Entries Passed in Conso for profit on sale of invRevised 30.07.08_IREL_3000_08-09 stage 3_IREL_3000_08-09 2" xfId="4059"/>
    <cellStyle name="_IIAPL 10.09.2006_Entries Passed in Conso for profit on sale of invRevised 30.07.08_IREL_3000_08-09_IBREAL_BS PACK-Version.02" xfId="4060"/>
    <cellStyle name="_IIAPL 10.09.2006_Entries Passed in Conso for profit on sale of invRevised 30.07.08_IREL_3000_08-09_IBREAL_BS PACK-Version.02 2" xfId="4061"/>
    <cellStyle name="_IIAPL 10.09.2006_Entries Passed in Conso for profit on sale of invRevised 30.07.08_IREL_3000_08-09_IBREAL_BS PACK-Version.02_IBREAL_BS PACK-Version.03" xfId="4062"/>
    <cellStyle name="_IIAPL 10.09.2006_Entries Passed in Conso for profit on sale of invRevised 30.07.08_IREL_3000_08-09_IBREAL_BS PACK-Version.02_IBREAL_BS PACK-Version.03 2" xfId="4063"/>
    <cellStyle name="_IIAPL 10.09.2006_Entries Passed in Conso for profit on sale of invRevised 30.07.08_IREL_3000_08-09_IBREAL_BS PACK-Version.02_IBREAL_BS PACK-Version.03_IBREAL_BS PACK-Version.07" xfId="4064"/>
    <cellStyle name="_IIAPL 10.09.2006_Entries Passed in Conso for profit on sale of invRevised 30.07.08_IREL_3000_08-09_IBREAL_BS PACK-Version.02_IBREAL_BS PACK-Version.03_IBREAL_BS PACK-Version.07 2" xfId="4065"/>
    <cellStyle name="_IIAPL 10.09.2006_IREL_3000_08-09" xfId="4066"/>
    <cellStyle name="_IIL 10.03.2006" xfId="4067"/>
    <cellStyle name="_IIL 10.03.2006 2" xfId="4068"/>
    <cellStyle name="_IIL 10.03.2006_Abstract-2007-08" xfId="4069"/>
    <cellStyle name="_IIL 10.03.2006_Book1 (2)" xfId="4070"/>
    <cellStyle name="_IIL 10.03.2006_Entries Passed in Conso for profit on sale of invRevised 30.07.08" xfId="4071"/>
    <cellStyle name="_IIL 10.03.2006_Entries Passed in Conso for profit on sale of invRevised 30.07.08_IREL_3000_08-09" xfId="4072"/>
    <cellStyle name="_IIL 10.03.2006_Entries Passed in Conso for profit on sale of invRevised 30.07.08_IREL_3000_08-09 2" xfId="4073"/>
    <cellStyle name="_IIL 10.03.2006_Entries Passed in Conso for profit on sale of invRevised 30.07.08_IREL_3000_08-09 stage 3" xfId="4074"/>
    <cellStyle name="_IIL 10.03.2006_Entries Passed in Conso for profit on sale of invRevised 30.07.08_IREL_3000_08-09 stage 3_IREL_3000_08-09" xfId="4075"/>
    <cellStyle name="_IIL 10.03.2006_Entries Passed in Conso for profit on sale of invRevised 30.07.08_IREL_3000_08-09 stage 3_IREL_3000_08-09 2" xfId="4076"/>
    <cellStyle name="_IIL 10.03.2006_Entries Passed in Conso for profit on sale of invRevised 30.07.08_IREL_3000_08-09_IBREAL_BS PACK-Version.02" xfId="4077"/>
    <cellStyle name="_IIL 10.03.2006_Entries Passed in Conso for profit on sale of invRevised 30.07.08_IREL_3000_08-09_IBREAL_BS PACK-Version.02 2" xfId="4078"/>
    <cellStyle name="_IIL 10.03.2006_Entries Passed in Conso for profit on sale of invRevised 30.07.08_IREL_3000_08-09_IBREAL_BS PACK-Version.02_IBREAL_BS PACK-Version.03" xfId="4079"/>
    <cellStyle name="_IIL 10.03.2006_Entries Passed in Conso for profit on sale of invRevised 30.07.08_IREL_3000_08-09_IBREAL_BS PACK-Version.02_IBREAL_BS PACK-Version.03 2" xfId="4080"/>
    <cellStyle name="_IIL 10.03.2006_Entries Passed in Conso for profit on sale of invRevised 30.07.08_IREL_3000_08-09_IBREAL_BS PACK-Version.02_IBREAL_BS PACK-Version.03_IBREAL_BS PACK-Version.07" xfId="4081"/>
    <cellStyle name="_IIL 10.03.2006_Entries Passed in Conso for profit on sale of invRevised 30.07.08_IREL_3000_08-09_IBREAL_BS PACK-Version.02_IBREAL_BS PACK-Version.03_IBREAL_BS PACK-Version.07 2" xfId="4082"/>
    <cellStyle name="_IIL 10.03.2006_IREL_3000_08-09" xfId="4083"/>
    <cellStyle name="_IIL 10.09.2006" xfId="4084"/>
    <cellStyle name="_IIL 10.09.2006 2" xfId="4085"/>
    <cellStyle name="_IIL 10.09.2006_Abstract-2007-08" xfId="4086"/>
    <cellStyle name="_IIL 10.09.2006_Book1 (2)" xfId="4087"/>
    <cellStyle name="_IIL 10.09.2006_Entries Passed in Conso for profit on sale of invRevised 30.07.08" xfId="4088"/>
    <cellStyle name="_IIL 10.09.2006_Entries Passed in Conso for profit on sale of invRevised 30.07.08_IREL_3000_08-09" xfId="4089"/>
    <cellStyle name="_IIL 10.09.2006_Entries Passed in Conso for profit on sale of invRevised 30.07.08_IREL_3000_08-09 2" xfId="4090"/>
    <cellStyle name="_IIL 10.09.2006_Entries Passed in Conso for profit on sale of invRevised 30.07.08_IREL_3000_08-09 stage 3" xfId="4091"/>
    <cellStyle name="_IIL 10.09.2006_Entries Passed in Conso for profit on sale of invRevised 30.07.08_IREL_3000_08-09 stage 3_IREL_3000_08-09" xfId="4092"/>
    <cellStyle name="_IIL 10.09.2006_Entries Passed in Conso for profit on sale of invRevised 30.07.08_IREL_3000_08-09 stage 3_IREL_3000_08-09 2" xfId="4093"/>
    <cellStyle name="_IIL 10.09.2006_Entries Passed in Conso for profit on sale of invRevised 30.07.08_IREL_3000_08-09_IBREAL_BS PACK-Version.02" xfId="4094"/>
    <cellStyle name="_IIL 10.09.2006_Entries Passed in Conso for profit on sale of invRevised 30.07.08_IREL_3000_08-09_IBREAL_BS PACK-Version.02 2" xfId="4095"/>
    <cellStyle name="_IIL 10.09.2006_Entries Passed in Conso for profit on sale of invRevised 30.07.08_IREL_3000_08-09_IBREAL_BS PACK-Version.02_IBREAL_BS PACK-Version.03" xfId="4096"/>
    <cellStyle name="_IIL 10.09.2006_Entries Passed in Conso for profit on sale of invRevised 30.07.08_IREL_3000_08-09_IBREAL_BS PACK-Version.02_IBREAL_BS PACK-Version.03 2" xfId="4097"/>
    <cellStyle name="_IIL 10.09.2006_Entries Passed in Conso for profit on sale of invRevised 30.07.08_IREL_3000_08-09_IBREAL_BS PACK-Version.02_IBREAL_BS PACK-Version.03_IBREAL_BS PACK-Version.07" xfId="4098"/>
    <cellStyle name="_IIL 10.09.2006_Entries Passed in Conso for profit on sale of invRevised 30.07.08_IREL_3000_08-09_IBREAL_BS PACK-Version.02_IBREAL_BS PACK-Version.03_IBREAL_BS PACK-Version.07 2" xfId="4099"/>
    <cellStyle name="_IIL 10.09.2006_IREL_3000_08-09" xfId="4100"/>
    <cellStyle name="_IIPL  10.09.2006" xfId="4101"/>
    <cellStyle name="_IIPL  10.09.2006 2" xfId="4102"/>
    <cellStyle name="_IIPL  10.09.2006_Abstract-2007-08" xfId="4103"/>
    <cellStyle name="_IIPL  10.09.2006_Book1 (2)" xfId="4104"/>
    <cellStyle name="_IIPL  10.09.2006_Entries Passed in Conso for profit on sale of invRevised 30.07.08" xfId="4105"/>
    <cellStyle name="_IIPL  10.09.2006_Entries Passed in Conso for profit on sale of invRevised 30.07.08_IREL_3000_08-09" xfId="4106"/>
    <cellStyle name="_IIPL  10.09.2006_Entries Passed in Conso for profit on sale of invRevised 30.07.08_IREL_3000_08-09 2" xfId="4107"/>
    <cellStyle name="_IIPL  10.09.2006_Entries Passed in Conso for profit on sale of invRevised 30.07.08_IREL_3000_08-09 stage 3" xfId="4108"/>
    <cellStyle name="_IIPL  10.09.2006_Entries Passed in Conso for profit on sale of invRevised 30.07.08_IREL_3000_08-09 stage 3_IREL_3000_08-09" xfId="4109"/>
    <cellStyle name="_IIPL  10.09.2006_Entries Passed in Conso for profit on sale of invRevised 30.07.08_IREL_3000_08-09 stage 3_IREL_3000_08-09 2" xfId="4110"/>
    <cellStyle name="_IIPL  10.09.2006_Entries Passed in Conso for profit on sale of invRevised 30.07.08_IREL_3000_08-09_IBREAL_BS PACK-Version.02" xfId="4111"/>
    <cellStyle name="_IIPL  10.09.2006_Entries Passed in Conso for profit on sale of invRevised 30.07.08_IREL_3000_08-09_IBREAL_BS PACK-Version.02 2" xfId="4112"/>
    <cellStyle name="_IIPL  10.09.2006_Entries Passed in Conso for profit on sale of invRevised 30.07.08_IREL_3000_08-09_IBREAL_BS PACK-Version.02_IBREAL_BS PACK-Version.03" xfId="4113"/>
    <cellStyle name="_IIPL  10.09.2006_Entries Passed in Conso for profit on sale of invRevised 30.07.08_IREL_3000_08-09_IBREAL_BS PACK-Version.02_IBREAL_BS PACK-Version.03 2" xfId="4114"/>
    <cellStyle name="_IIPL  10.09.2006_Entries Passed in Conso for profit on sale of invRevised 30.07.08_IREL_3000_08-09_IBREAL_BS PACK-Version.02_IBREAL_BS PACK-Version.03_IBREAL_BS PACK-Version.07" xfId="4115"/>
    <cellStyle name="_IIPL  10.09.2006_Entries Passed in Conso for profit on sale of invRevised 30.07.08_IREL_3000_08-09_IBREAL_BS PACK-Version.02_IBREAL_BS PACK-Version.03_IBREAL_BS PACK-Version.07 2" xfId="4116"/>
    <cellStyle name="_IIPL  10.09.2006_IREL_3000_08-09" xfId="4117"/>
    <cellStyle name="_Ikea- Form_3_CD_Annexures" xfId="818"/>
    <cellStyle name="_Ikea- Form_3_CD_Annexures_DHDL_Financial_30.06.2011 (Q1)" xfId="819"/>
    <cellStyle name="_Ikea- Form_3_CD_Annexures_DHDL_Financial_31.12.2010" xfId="820"/>
    <cellStyle name="_Ikea- Form_3_CD_Annexures_DHDL_Merged_Financial_31 03 2011" xfId="821"/>
    <cellStyle name="_Ikea- Form_3_CD_Annexures_Fomats for Data collation" xfId="822"/>
    <cellStyle name="_Ikea- Form_3_CD_Annexures_Loans &amp; Advances_March 2010" xfId="823"/>
    <cellStyle name="_Ikea- Form_3_CD_Annexures_Loans &amp; Advances_March 2010_DHDL_Financial_31.03.2011" xfId="824"/>
    <cellStyle name="_Ikea- Form_3_CD_Annexures_Loans &amp; Advances_March 2010_DHDL_Linked Financials_March 2010_Vers. 2" xfId="825"/>
    <cellStyle name="_Ikea- Form_3_CD_Annexures_Loans &amp; Advances_March 2010_DHDL_Merged_Financial_31 03 2011" xfId="826"/>
    <cellStyle name="_Ikea- Form_3_CD_Annexures_Loans &amp; Advances_March 2010_DHDL_Merged_Financial_31.03.2011" xfId="827"/>
    <cellStyle name="_Ikea- Form_3_CD_Annexures_Loans &amp; Advances_March 2010_FA_DHDL CORP FB1_30 06 2011" xfId="828"/>
    <cellStyle name="_Ikea- Form_3_CD_Annexures_Loans &amp; Advances_March 2010_Fomats for Data collation" xfId="829"/>
    <cellStyle name="_Ikea- Form_3_CD_Annexures_Related Parties-DRBPL Mar-11" xfId="830"/>
    <cellStyle name="_Ikea- Form_3_CD_Annexures_ROI Segmant Trial 30 06 2011" xfId="831"/>
    <cellStyle name="_ILHL    10.09.2006" xfId="4118"/>
    <cellStyle name="_ILHL    10.09.2006 2" xfId="4119"/>
    <cellStyle name="_ILHL    10.09.2006_Abstract-2007-08" xfId="4120"/>
    <cellStyle name="_ILHL    10.09.2006_Book1 (2)" xfId="4121"/>
    <cellStyle name="_ILHL    10.09.2006_Entries Passed in Conso for profit on sale of invRevised 30.07.08" xfId="4122"/>
    <cellStyle name="_ILHL    10.09.2006_Entries Passed in Conso for profit on sale of invRevised 30.07.08_IREL_3000_08-09" xfId="4123"/>
    <cellStyle name="_ILHL    10.09.2006_Entries Passed in Conso for profit on sale of invRevised 30.07.08_IREL_3000_08-09 2" xfId="4124"/>
    <cellStyle name="_ILHL    10.09.2006_Entries Passed in Conso for profit on sale of invRevised 30.07.08_IREL_3000_08-09 stage 3" xfId="4125"/>
    <cellStyle name="_ILHL    10.09.2006_Entries Passed in Conso for profit on sale of invRevised 30.07.08_IREL_3000_08-09 stage 3_IREL_3000_08-09" xfId="4126"/>
    <cellStyle name="_ILHL    10.09.2006_Entries Passed in Conso for profit on sale of invRevised 30.07.08_IREL_3000_08-09 stage 3_IREL_3000_08-09 2" xfId="4127"/>
    <cellStyle name="_ILHL    10.09.2006_Entries Passed in Conso for profit on sale of invRevised 30.07.08_IREL_3000_08-09_IBREAL_BS PACK-Version.02" xfId="4128"/>
    <cellStyle name="_ILHL    10.09.2006_Entries Passed in Conso for profit on sale of invRevised 30.07.08_IREL_3000_08-09_IBREAL_BS PACK-Version.02 2" xfId="4129"/>
    <cellStyle name="_ILHL    10.09.2006_Entries Passed in Conso for profit on sale of invRevised 30.07.08_IREL_3000_08-09_IBREAL_BS PACK-Version.02_IBREAL_BS PACK-Version.03" xfId="4130"/>
    <cellStyle name="_ILHL    10.09.2006_Entries Passed in Conso for profit on sale of invRevised 30.07.08_IREL_3000_08-09_IBREAL_BS PACK-Version.02_IBREAL_BS PACK-Version.03 2" xfId="4131"/>
    <cellStyle name="_ILHL    10.09.2006_Entries Passed in Conso for profit on sale of invRevised 30.07.08_IREL_3000_08-09_IBREAL_BS PACK-Version.02_IBREAL_BS PACK-Version.03_IBREAL_BS PACK-Version.07" xfId="4132"/>
    <cellStyle name="_ILHL    10.09.2006_Entries Passed in Conso for profit on sale of invRevised 30.07.08_IREL_3000_08-09_IBREAL_BS PACK-Version.02_IBREAL_BS PACK-Version.03_IBREAL_BS PACK-Version.07 2" xfId="4133"/>
    <cellStyle name="_ILHL    10.09.2006_IREL_3000_08-09" xfId="4134"/>
    <cellStyle name="_ILHL 10.03.2006" xfId="4135"/>
    <cellStyle name="_ILHL 10.03.2006 2" xfId="4136"/>
    <cellStyle name="_ILHL 10.03.2006_Abstract-2007-08" xfId="4137"/>
    <cellStyle name="_ILHL 10.03.2006_Book1 (2)" xfId="4138"/>
    <cellStyle name="_ILHL 10.03.2006_Entries Passed in Conso for profit on sale of invRevised 30.07.08" xfId="4139"/>
    <cellStyle name="_ILHL 10.03.2006_Entries Passed in Conso for profit on sale of invRevised 30.07.08_IREL_3000_08-09" xfId="4140"/>
    <cellStyle name="_ILHL 10.03.2006_Entries Passed in Conso for profit on sale of invRevised 30.07.08_IREL_3000_08-09 2" xfId="4141"/>
    <cellStyle name="_ILHL 10.03.2006_Entries Passed in Conso for profit on sale of invRevised 30.07.08_IREL_3000_08-09 stage 3" xfId="4142"/>
    <cellStyle name="_ILHL 10.03.2006_Entries Passed in Conso for profit on sale of invRevised 30.07.08_IREL_3000_08-09 stage 3_IREL_3000_08-09" xfId="4143"/>
    <cellStyle name="_ILHL 10.03.2006_Entries Passed in Conso for profit on sale of invRevised 30.07.08_IREL_3000_08-09 stage 3_IREL_3000_08-09 2" xfId="4144"/>
    <cellStyle name="_ILHL 10.03.2006_Entries Passed in Conso for profit on sale of invRevised 30.07.08_IREL_3000_08-09_IBREAL_BS PACK-Version.02" xfId="4145"/>
    <cellStyle name="_ILHL 10.03.2006_Entries Passed in Conso for profit on sale of invRevised 30.07.08_IREL_3000_08-09_IBREAL_BS PACK-Version.02 2" xfId="4146"/>
    <cellStyle name="_ILHL 10.03.2006_Entries Passed in Conso for profit on sale of invRevised 30.07.08_IREL_3000_08-09_IBREAL_BS PACK-Version.02_IBREAL_BS PACK-Version.03" xfId="4147"/>
    <cellStyle name="_ILHL 10.03.2006_Entries Passed in Conso for profit on sale of invRevised 30.07.08_IREL_3000_08-09_IBREAL_BS PACK-Version.02_IBREAL_BS PACK-Version.03 2" xfId="4148"/>
    <cellStyle name="_ILHL 10.03.2006_Entries Passed in Conso for profit on sale of invRevised 30.07.08_IREL_3000_08-09_IBREAL_BS PACK-Version.02_IBREAL_BS PACK-Version.03_IBREAL_BS PACK-Version.07" xfId="4149"/>
    <cellStyle name="_ILHL 10.03.2006_Entries Passed in Conso for profit on sale of invRevised 30.07.08_IREL_3000_08-09_IBREAL_BS PACK-Version.02_IBREAL_BS PACK-Version.03_IBREAL_BS PACK-Version.07 2" xfId="4150"/>
    <cellStyle name="_ILHL 10.03.2006_IREL_3000_08-09" xfId="4151"/>
    <cellStyle name="_ILHL Trial" xfId="4152"/>
    <cellStyle name="_ILHL Trial 2" xfId="4153"/>
    <cellStyle name="_ILHL Trial 3" xfId="4154"/>
    <cellStyle name="_ILHL Trial 4" xfId="4155"/>
    <cellStyle name="_ILHL Trial 5" xfId="4156"/>
    <cellStyle name="_ILHL Trial_Abstract-2007-08" xfId="4157"/>
    <cellStyle name="_ILHL Trial_Book1 (2)" xfId="4158"/>
    <cellStyle name="_Incentive Detail ICSL Dec 07" xfId="5644"/>
    <cellStyle name="_Incentive Detail ICSL Jan'08" xfId="5645"/>
    <cellStyle name="_Incentive Details-Dec'07" xfId="5646"/>
    <cellStyle name="_Incentive details-Dec07-ICSL &amp; IHFL" xfId="5647"/>
    <cellStyle name="_Incentive details-Dec07-ICSL &amp; IHFL-Raw" xfId="5648"/>
    <cellStyle name="_incentive pro-ICSL" xfId="5649"/>
    <cellStyle name="_Income from power generation Q3" xfId="832"/>
    <cellStyle name="_Indore B Plan Next 3 Yrs." xfId="833"/>
    <cellStyle name="_Input Credit Register(2005-06)FINAL" xfId="834"/>
    <cellStyle name="_Input Credit Register(2005-06)FINAL_DHDL_Financial_30.06.2011 (Q1)" xfId="835"/>
    <cellStyle name="_Input Credit Register(2005-06)FINAL_DHDL_Merged_Financial_31 03 2011" xfId="836"/>
    <cellStyle name="_Input Credit Register(2005-06)FINAL_Fomats for Data collation" xfId="837"/>
    <cellStyle name="_Input Credit Register(2005-06)FINAL_Related Parties-DRBPL Mar-11" xfId="838"/>
    <cellStyle name="_Input Credit Register(2005-06)FINAL_ROI Segmant Trial 30 06 2011" xfId="839"/>
    <cellStyle name="_Interest income on loan given to subsidiaries" xfId="840"/>
    <cellStyle name="_Interest income on loan given to subsidiaries_B-5  30.09.2010 " xfId="841"/>
    <cellStyle name="_Interest income on loan given to subsidiaries_Silokhera Capitalisation sheet 30.09.2010" xfId="842"/>
    <cellStyle name="_Interest on fixed deposits" xfId="843"/>
    <cellStyle name="_Interest on fixed deposits_jkBalance Sheet_DUL_Power Division_Sept10_v1" xfId="844"/>
    <cellStyle name="_Interest on fixed deposits_jkBalance Sheet_DUL_Power Division_Sept10_v1_Computation of deferred taxfinal_23.10.10" xfId="845"/>
    <cellStyle name="_Interest on fixed deposits_jkBalance Sheet_DUL_Power Division_Sept10_v1_Sheet1" xfId="846"/>
    <cellStyle name="_Interest working" xfId="4159"/>
    <cellStyle name="_Interest working 1" xfId="4160"/>
    <cellStyle name="_Interest working 1 (2)" xfId="4161"/>
    <cellStyle name="_Interest working 1 (2) 2" xfId="4162"/>
    <cellStyle name="_Interest working 1 (2) 3" xfId="4163"/>
    <cellStyle name="_Interest working 1 (2) 4" xfId="4164"/>
    <cellStyle name="_Interest working 1 (2) 5" xfId="4165"/>
    <cellStyle name="_Interest working 1 (2)_Abstract-2007-08" xfId="4166"/>
    <cellStyle name="_Interest working 1 (2)_ACL_3402_2008-09" xfId="4167"/>
    <cellStyle name="_Interest working 1 (2)_ADL_3373_2008-09" xfId="4168"/>
    <cellStyle name="_Interest working 1 (2)_Book1 (2)" xfId="4169"/>
    <cellStyle name="_Interest working 1 (2)_CIL_3415_2008-09" xfId="4170"/>
    <cellStyle name="_Interest working 1 (2)_IBL_3441_2008-09" xfId="4171"/>
    <cellStyle name="_Interest working 1 (2)_Land  CWIP status" xfId="4172"/>
    <cellStyle name="_Interest working 1 2" xfId="4173"/>
    <cellStyle name="_Interest working 1 3" xfId="4174"/>
    <cellStyle name="_Interest working 1 4" xfId="4175"/>
    <cellStyle name="_Interest working 1 5" xfId="4176"/>
    <cellStyle name="_Interest working 1_detail" xfId="4177"/>
    <cellStyle name="_Interest working 2" xfId="4178"/>
    <cellStyle name="_Interest working 3" xfId="4179"/>
    <cellStyle name="_Interest working 31(1)(1).3.2009" xfId="847"/>
    <cellStyle name="_Interest working 4" xfId="4180"/>
    <cellStyle name="_Interest working 5" xfId="4181"/>
    <cellStyle name="_Interest working_detail" xfId="4182"/>
    <cellStyle name="_INTT WORKING" xfId="4183"/>
    <cellStyle name="_INTT WORKING 2" xfId="4184"/>
    <cellStyle name="_INTT WORKING 3" xfId="4185"/>
    <cellStyle name="_INTT WORKING 4" xfId="4186"/>
    <cellStyle name="_INTT WORKING 5" xfId="4187"/>
    <cellStyle name="_INTT WORKING_detail" xfId="4188"/>
    <cellStyle name="_Inventory 2007" xfId="848"/>
    <cellStyle name="_Inventory 2007_Book3(1)" xfId="849"/>
    <cellStyle name="_Inventory 2007_DHDL_Draft linked Financials_March 2010" xfId="850"/>
    <cellStyle name="_Inventory 2007_DHDL_Financial_31.12.2010" xfId="851"/>
    <cellStyle name="_Inventory 2007_DHDL_Variance Workpaper_31 03 2010_Version 1" xfId="852"/>
    <cellStyle name="_Inventory 2007_Loans &amp; Advances_March 2010" xfId="853"/>
    <cellStyle name="_Inventory 2007_Loans &amp; Advances_March 2010_DHDL_Financial_31.03.2011" xfId="854"/>
    <cellStyle name="_Inventory 2007_Loans &amp; Advances_March 2010_DHDL_Financial_31.03.2011_DHDL_Merged_Financial_31 03 2011" xfId="855"/>
    <cellStyle name="_Inventory 2007_Loans &amp; Advances_March 2010_DHDL_Linked Financials_March 2010_Vers. 2" xfId="856"/>
    <cellStyle name="_Inventory 2007_Loans &amp; Advances_March 2010_DHDL_Linked Financials_March 2010_Vers. 2_DHDL_Merged_Financial_31 03 2011" xfId="857"/>
    <cellStyle name="_Inventory 2007_Loans &amp; Advances_March 2010_DHDL_Merged_Financial_31 03 2011" xfId="858"/>
    <cellStyle name="_Inventory 2007_Loans &amp; Advances_March 2010_DHDL_Merged_Financial_31.03.2011" xfId="859"/>
    <cellStyle name="_Inventory 2007_Loans &amp; Advances_March 2010_DHDL_Notes RPD_March 2011" xfId="860"/>
    <cellStyle name="_Inventory 2007_Loans &amp; Advances_March 2010_FA_DHDL CORP FB1_30 06 2011" xfId="861"/>
    <cellStyle name="_Inventory 2007_Loans &amp; Advances_March 2010_Fomats for Data collation" xfId="862"/>
    <cellStyle name="_Inventory 2007_Provisions entries" xfId="863"/>
    <cellStyle name="_Inventory 2007_RS DHDL_Linked Financials_March 2010_060910" xfId="864"/>
    <cellStyle name="_Inventory 2007_RS DHDL_Linked Financials_March 2010_Merged financial revised" xfId="865"/>
    <cellStyle name="_Inventory 2007_WIP March 2010" xfId="866"/>
    <cellStyle name="_Investments_March 2010" xfId="867"/>
    <cellStyle name="_Investments_March 2010_DHDL_Merged_Financial_31 03 2011" xfId="868"/>
    <cellStyle name="_Investments_March 2010_DHDL_Notes RPD_March 2011" xfId="869"/>
    <cellStyle name="_IPPL  10.09.2006" xfId="4189"/>
    <cellStyle name="_IPPL  10.09.2006 2" xfId="4190"/>
    <cellStyle name="_IPPL  10.09.2006_Abstract-2007-08" xfId="4191"/>
    <cellStyle name="_IPPL  10.09.2006_Book1 (2)" xfId="4192"/>
    <cellStyle name="_IPPL  10.09.2006_Entries Passed in Conso for profit on sale of invRevised 30.07.08" xfId="4193"/>
    <cellStyle name="_IPPL  10.09.2006_Entries Passed in Conso for profit on sale of invRevised 30.07.08_IREL_3000_08-09" xfId="4194"/>
    <cellStyle name="_IPPL  10.09.2006_Entries Passed in Conso for profit on sale of invRevised 30.07.08_IREL_3000_08-09 2" xfId="4195"/>
    <cellStyle name="_IPPL  10.09.2006_Entries Passed in Conso for profit on sale of invRevised 30.07.08_IREL_3000_08-09 stage 3" xfId="4196"/>
    <cellStyle name="_IPPL  10.09.2006_Entries Passed in Conso for profit on sale of invRevised 30.07.08_IREL_3000_08-09 stage 3_IREL_3000_08-09" xfId="4197"/>
    <cellStyle name="_IPPL  10.09.2006_Entries Passed in Conso for profit on sale of invRevised 30.07.08_IREL_3000_08-09 stage 3_IREL_3000_08-09 2" xfId="4198"/>
    <cellStyle name="_IPPL  10.09.2006_Entries Passed in Conso for profit on sale of invRevised 30.07.08_IREL_3000_08-09_IBREAL_BS PACK-Version.02" xfId="4199"/>
    <cellStyle name="_IPPL  10.09.2006_Entries Passed in Conso for profit on sale of invRevised 30.07.08_IREL_3000_08-09_IBREAL_BS PACK-Version.02 2" xfId="4200"/>
    <cellStyle name="_IPPL  10.09.2006_Entries Passed in Conso for profit on sale of invRevised 30.07.08_IREL_3000_08-09_IBREAL_BS PACK-Version.02_IBREAL_BS PACK-Version.03" xfId="4201"/>
    <cellStyle name="_IPPL  10.09.2006_Entries Passed in Conso for profit on sale of invRevised 30.07.08_IREL_3000_08-09_IBREAL_BS PACK-Version.02_IBREAL_BS PACK-Version.03 2" xfId="4202"/>
    <cellStyle name="_IPPL  10.09.2006_Entries Passed in Conso for profit on sale of invRevised 30.07.08_IREL_3000_08-09_IBREAL_BS PACK-Version.02_IBREAL_BS PACK-Version.03_IBREAL_BS PACK-Version.07" xfId="4203"/>
    <cellStyle name="_IPPL  10.09.2006_Entries Passed in Conso for profit on sale of invRevised 30.07.08_IREL_3000_08-09_IBREAL_BS PACK-Version.02_IBREAL_BS PACK-Version.03_IBREAL_BS PACK-Version.07 2" xfId="4204"/>
    <cellStyle name="_IPPL  10.09.2006_IREL_3000_08-09" xfId="4205"/>
    <cellStyle name="_IPPL 10.03.2006" xfId="4206"/>
    <cellStyle name="_IPPL 10.03.2006 2" xfId="4207"/>
    <cellStyle name="_IPPL 10.03.2006_Abstract-2007-08" xfId="4208"/>
    <cellStyle name="_IPPL 10.03.2006_Book1 (2)" xfId="4209"/>
    <cellStyle name="_IPPL 10.03.2006_Entries Passed in Conso for profit on sale of invRevised 30.07.08" xfId="4210"/>
    <cellStyle name="_IPPL 10.03.2006_Entries Passed in Conso for profit on sale of invRevised 30.07.08_IREL_3000_08-09" xfId="4211"/>
    <cellStyle name="_IPPL 10.03.2006_Entries Passed in Conso for profit on sale of invRevised 30.07.08_IREL_3000_08-09 2" xfId="4212"/>
    <cellStyle name="_IPPL 10.03.2006_Entries Passed in Conso for profit on sale of invRevised 30.07.08_IREL_3000_08-09 stage 3" xfId="4213"/>
    <cellStyle name="_IPPL 10.03.2006_Entries Passed in Conso for profit on sale of invRevised 30.07.08_IREL_3000_08-09 stage 3_IREL_3000_08-09" xfId="4214"/>
    <cellStyle name="_IPPL 10.03.2006_Entries Passed in Conso for profit on sale of invRevised 30.07.08_IREL_3000_08-09 stage 3_IREL_3000_08-09 2" xfId="4215"/>
    <cellStyle name="_IPPL 10.03.2006_Entries Passed in Conso for profit on sale of invRevised 30.07.08_IREL_3000_08-09_IBREAL_BS PACK-Version.02" xfId="4216"/>
    <cellStyle name="_IPPL 10.03.2006_Entries Passed in Conso for profit on sale of invRevised 30.07.08_IREL_3000_08-09_IBREAL_BS PACK-Version.02 2" xfId="4217"/>
    <cellStyle name="_IPPL 10.03.2006_Entries Passed in Conso for profit on sale of invRevised 30.07.08_IREL_3000_08-09_IBREAL_BS PACK-Version.02_IBREAL_BS PACK-Version.03" xfId="4218"/>
    <cellStyle name="_IPPL 10.03.2006_Entries Passed in Conso for profit on sale of invRevised 30.07.08_IREL_3000_08-09_IBREAL_BS PACK-Version.02_IBREAL_BS PACK-Version.03 2" xfId="4219"/>
    <cellStyle name="_IPPL 10.03.2006_Entries Passed in Conso for profit on sale of invRevised 30.07.08_IREL_3000_08-09_IBREAL_BS PACK-Version.02_IBREAL_BS PACK-Version.03_IBREAL_BS PACK-Version.07" xfId="4220"/>
    <cellStyle name="_IPPL 10.03.2006_Entries Passed in Conso for profit on sale of invRevised 30.07.08_IREL_3000_08-09_IBREAL_BS PACK-Version.02_IBREAL_BS PACK-Version.03_IBREAL_BS PACK-Version.07 2" xfId="4221"/>
    <cellStyle name="_IPPL 10.03.2006_IREL_3000_08-09" xfId="4222"/>
    <cellStyle name="_IPPL 31.12.2006 FINAL FINAL FINAL FINAL" xfId="4223"/>
    <cellStyle name="_IPPL 31.12.2006 FINAL FINAL FINAL FINAL 2" xfId="4224"/>
    <cellStyle name="_IPPL 31.12.2006 FINAL FINAL FINAL FINAL_Abstract-2007-08" xfId="4225"/>
    <cellStyle name="_IPPL 31.12.2006 FINAL FINAL FINAL FINAL_Aug consl backup-land adv &amp; Ext ICD" xfId="4226"/>
    <cellStyle name="_IPPL 31.12.2006 FINAL FINAL FINAL FINAL_Book1" xfId="4227"/>
    <cellStyle name="_IPPL 31.12.2006 FINAL FINAL FINAL FINAL_Book1_EPS working" xfId="4228"/>
    <cellStyle name="_IPPL 31.12.2006 FINAL FINAL FINAL FINAL_Book1_EPS working 2" xfId="4229"/>
    <cellStyle name="_IPPL 31.12.2006 FINAL FINAL FINAL FINAL_Book1_IREL_3000_08-09" xfId="4230"/>
    <cellStyle name="_IPPL 31.12.2006 FINAL FINAL FINAL FINAL_Book1_IREL_3000_08-09 2" xfId="4231"/>
    <cellStyle name="_IPPL 31.12.2006 FINAL FINAL FINAL FINAL_Book1_IREL_3000_2009-29_July2009  Final Shahi" xfId="4232"/>
    <cellStyle name="_IPPL 31.12.2006 FINAL FINAL FINAL FINAL_Book1_IREL_3000_2009-29_July2009  Final Shahi 2" xfId="4233"/>
    <cellStyle name="_IPPL 31.12.2006 FINAL FINAL FINAL FINAL_detail" xfId="4234"/>
    <cellStyle name="_IPPL 31.12.2006 FINAL FINAL FINAL FINAL_Fornax" xfId="4235"/>
    <cellStyle name="_IPPL 31.12.2006 FINAL FINAL FINAL FINAL_ICD Detail External from IBREL 23Jun'08" xfId="4236"/>
    <cellStyle name="_IPPL 31.12.2006 FINAL FINAL FINAL FINAL_ICD Detail External from IBREL 23Jun'08 2" xfId="4237"/>
    <cellStyle name="_IPPL 31.12.2006 FINAL FINAL FINAL FINAL_ICD_Int Working" xfId="4238"/>
    <cellStyle name="_IPPL 31.12.2006 FINAL FINAL FINAL FINAL_ICD_Int Working_EPS working" xfId="4239"/>
    <cellStyle name="_IPPL 31.12.2006 FINAL FINAL FINAL FINAL_ICD_Int Working_EPS working 2" xfId="4240"/>
    <cellStyle name="_IPPL 31.12.2006 FINAL FINAL FINAL FINAL_ICD_Int Working_EPS working_IBREAL_BS PACK-Version.02" xfId="4241"/>
    <cellStyle name="_IPPL 31.12.2006 FINAL FINAL FINAL FINAL_ICD_Int Working_EPS working_IBREAL_BS PACK-Version.02 2" xfId="4242"/>
    <cellStyle name="_IPPL 31.12.2006 FINAL FINAL FINAL FINAL_ICD_Int Working_EPS working_IBREAL_BS PACK-Version.02_IBREAL_BS PACK-Version.03" xfId="4243"/>
    <cellStyle name="_IPPL 31.12.2006 FINAL FINAL FINAL FINAL_ICD_Int Working_EPS working_IBREAL_BS PACK-Version.02_IBREAL_BS PACK-Version.03 2" xfId="4244"/>
    <cellStyle name="_IPPL 31.12.2006 FINAL FINAL FINAL FINAL_ICD_Int Working_EPS working_IBREAL_BS PACK-Version.02_IBREAL_BS PACK-Version.03_IBREAL_BS PACK-Version.07" xfId="4245"/>
    <cellStyle name="_IPPL 31.12.2006 FINAL FINAL FINAL FINAL_ICD_Int Working_EPS working_IBREAL_BS PACK-Version.02_IBREAL_BS PACK-Version.03_IBREAL_BS PACK-Version.07 2" xfId="4246"/>
    <cellStyle name="_IPPL 31.12.2006 FINAL FINAL FINAL FINAL_ICD_Int Working_IREL_3000_08-09" xfId="4247"/>
    <cellStyle name="_IPPL 31.12.2006 FINAL FINAL FINAL FINAL_ICD_Int Working_IREL_3000_08-09 2" xfId="4248"/>
    <cellStyle name="_IPPL 31.12.2006 FINAL FINAL FINAL FINAL_ICD_Int Working_IREL_3000_08-09 stage 3" xfId="4249"/>
    <cellStyle name="_IPPL 31.12.2006 FINAL FINAL FINAL FINAL_ICD_Int Working_IREL_3000_08-09 stage 3_IREL_3000_08-09" xfId="4250"/>
    <cellStyle name="_IPPL 31.12.2006 FINAL FINAL FINAL FINAL_ICD_Int Working_IREL_3000_08-09 stage 3_IREL_3000_08-09 2" xfId="4251"/>
    <cellStyle name="_IPPL 31.12.2006 FINAL FINAL FINAL FINAL_ICD_Int Working_IREL_3000_08-09_IBREAL_BS PACK-Version.02" xfId="4252"/>
    <cellStyle name="_IPPL 31.12.2006 FINAL FINAL FINAL FINAL_ICD_Int Working_IREL_3000_08-09_IBREAL_BS PACK-Version.02 2" xfId="4253"/>
    <cellStyle name="_IPPL 31.12.2006 FINAL FINAL FINAL FINAL_ICD_Int Working_IREL_3000_08-09_IBREAL_BS PACK-Version.02_IBREAL_BS PACK-Version.03" xfId="4254"/>
    <cellStyle name="_IPPL 31.12.2006 FINAL FINAL FINAL FINAL_ICD_Int Working_IREL_3000_08-09_IBREAL_BS PACK-Version.02_IBREAL_BS PACK-Version.03 2" xfId="4255"/>
    <cellStyle name="_IPPL 31.12.2006 FINAL FINAL FINAL FINAL_ICD_Int Working_IREL_3000_08-09_IBREAL_BS PACK-Version.02_IBREAL_BS PACK-Version.03_IBREAL_BS PACK-Version.07" xfId="4256"/>
    <cellStyle name="_IPPL 31.12.2006 FINAL FINAL FINAL FINAL_ICD_Int Working_IREL_3000_08-09_IBREAL_BS PACK-Version.02_IBREAL_BS PACK-Version.03_IBREAL_BS PACK-Version.07 2" xfId="4257"/>
    <cellStyle name="_IPPL 31.12.2006 FINAL FINAL FINAL FINAL_ICD_Int Working_IREL_3000_2009-29_July2009  Final Shahi" xfId="4258"/>
    <cellStyle name="_IPPL 31.12.2006 FINAL FINAL FINAL FINAL_ICD_Int Working_IREL_3000_2009-29_July2009  Final Shahi 2" xfId="4259"/>
    <cellStyle name="_IPPL 31.12.2006 FINAL FINAL FINAL FINAL_ICD_Int Working_IREL_3000_2009-29_July2009  Final Shahi_IBREAL_BS PACK-Version.02" xfId="4260"/>
    <cellStyle name="_IPPL 31.12.2006 FINAL FINAL FINAL FINAL_ICD_Int Working_IREL_3000_2009-29_July2009  Final Shahi_IBREAL_BS PACK-Version.02 2" xfId="4261"/>
    <cellStyle name="_IPPL 31.12.2006 FINAL FINAL FINAL FINAL_ICD_Int Working_IREL_3000_2009-29_July2009  Final Shahi_IBREAL_BS PACK-Version.02_IBREAL_BS PACK-Version.03" xfId="4262"/>
    <cellStyle name="_IPPL 31.12.2006 FINAL FINAL FINAL FINAL_ICD_Int Working_IREL_3000_2009-29_July2009  Final Shahi_IBREAL_BS PACK-Version.02_IBREAL_BS PACK-Version.03 2" xfId="4263"/>
    <cellStyle name="_IPPL 31.12.2006 FINAL FINAL FINAL FINAL_ICD_Int Working_IREL_3000_2009-29_July2009  Final Shahi_IBREAL_BS PACK-Version.02_IBREAL_BS PACK-Version.03_IBREAL_BS PACK-Version.07" xfId="4264"/>
    <cellStyle name="_IPPL 31.12.2006 FINAL FINAL FINAL FINAL_ICD_Int Working_IREL_3000_2009-29_July2009  Final Shahi_IBREAL_BS PACK-Version.02_IBREAL_BS PACK-Version.03_IBREAL_BS PACK-Version.07 2" xfId="4265"/>
    <cellStyle name="_IPPL 31.12.2006 FINAL FINAL FINAL FINAL_IEL net worth as on 31st March 2007." xfId="4266"/>
    <cellStyle name="_IPPL 31.12.2006 FINAL FINAL FINAL FINAL_IEL_3210_ 2007-2008" xfId="4267"/>
    <cellStyle name="_IPPL 31.12.2006 FINAL FINAL FINAL FINAL_IEL_3210_ 2007-2008_260508" xfId="4268"/>
    <cellStyle name="_IPPL 31.12.2006 FINAL FINAL FINAL FINAL_IIL_3220_2007-08" xfId="4269"/>
    <cellStyle name="_IPPL 31.12.2006 FINAL FINAL FINAL FINAL_IREL(Conso)_2007-08_March_Revised" xfId="4270"/>
    <cellStyle name="_IPPL 31.12.2006 FINAL FINAL FINAL FINAL_IREL(Conso)_2007-08_March_Revised_IREL_3000_08-09" xfId="4271"/>
    <cellStyle name="_IPPL 31.12.2006 FINAL FINAL FINAL FINAL_IREL(Conso)_2007-08_March_Revised_IREL_3000_08-09 2" xfId="4272"/>
    <cellStyle name="_IPPL 31.12.2006 FINAL FINAL FINAL FINAL_IREL(Conso)_2007-08_March_Revised_IREL_3000_08-09 stage 3" xfId="4273"/>
    <cellStyle name="_IPPL 31.12.2006 FINAL FINAL FINAL FINAL_IREL(Conso)_2007-08_March_Revised_IREL_3000_08-09 stage 3_IREL_3000_08-09" xfId="4274"/>
    <cellStyle name="_IPPL 31.12.2006 FINAL FINAL FINAL FINAL_IREL(Conso)_2007-08_March_Revised_IREL_3000_08-09 stage 3_IREL_3000_08-09 2" xfId="4275"/>
    <cellStyle name="_IPPL 31.12.2006 FINAL FINAL FINAL FINAL_IREL(Conso)_2007-08_March_Revised_IREL_3000_08-09_IBREAL_BS PACK-Version.02" xfId="4276"/>
    <cellStyle name="_IPPL 31.12.2006 FINAL FINAL FINAL FINAL_IREL(Conso)_2007-08_March_Revised_IREL_3000_08-09_IBREAL_BS PACK-Version.02 2" xfId="4277"/>
    <cellStyle name="_IPPL 31.12.2006 FINAL FINAL FINAL FINAL_IREL(Conso)_2007-08_March_Revised_IREL_3000_08-09_IBREAL_BS PACK-Version.02_IBREAL_BS PACK-Version.03" xfId="4278"/>
    <cellStyle name="_IPPL 31.12.2006 FINAL FINAL FINAL FINAL_IREL(Conso)_2007-08_March_Revised_IREL_3000_08-09_IBREAL_BS PACK-Version.02_IBREAL_BS PACK-Version.03 2" xfId="4279"/>
    <cellStyle name="_IPPL 31.12.2006 FINAL FINAL FINAL FINAL_IREL(Conso)_2007-08_March_Revised_IREL_3000_08-09_IBREAL_BS PACK-Version.02_IBREAL_BS PACK-Version.03_IBREAL_BS PACK-Version.07" xfId="4280"/>
    <cellStyle name="_IPPL 31.12.2006 FINAL FINAL FINAL FINAL_IREL(Conso)_2007-08_March_Revised_IREL_3000_08-09_IBREAL_BS PACK-Version.02_IBREAL_BS PACK-Version.03_IBREAL_BS PACK-Version.07 2" xfId="4281"/>
    <cellStyle name="_IPPL 31.12.2006 FINAL FINAL FINAL FINAL_IREL(Conso)_2007-08_November-1" xfId="4282"/>
    <cellStyle name="_IPPL 31.12.2006 FINAL FINAL FINAL FINAL_IREL(Conso)_2007-08_November-1 2" xfId="4283"/>
    <cellStyle name="_IPPL 31.12.2006 FINAL FINAL FINAL FINAL_IREL(Conso)_2007-08_November-1_Abstract-2007-08" xfId="4284"/>
    <cellStyle name="_IPPL 31.12.2006 FINAL FINAL FINAL FINAL_IREL(Conso)_2007-08_November-1_Aug consl backup-land adv &amp; Ext ICD" xfId="4285"/>
    <cellStyle name="_IPPL 31.12.2006 FINAL FINAL FINAL FINAL_IREL(Conso)_2007-08_November-1_Fornax" xfId="4286"/>
    <cellStyle name="_IPPL 31.12.2006 FINAL FINAL FINAL FINAL_IREL(Conso)_2007-08_November-1_IREL_3000_08-09" xfId="4287"/>
    <cellStyle name="_IPPL 31.12.2006 FINAL FINAL FINAL FINAL_IREL(Conso)_June_07-08_30-07-08" xfId="4288"/>
    <cellStyle name="_IPPL 31.12.2006 FINAL FINAL FINAL FINAL_IREL(Conso)_June_07-08_30-07-08_IREL_3000_08-09" xfId="4289"/>
    <cellStyle name="_IPPL 31.12.2006 FINAL FINAL FINAL FINAL_IREL(Conso)_June_07-08_30-07-08_IREL_3000_08-09 2" xfId="4290"/>
    <cellStyle name="_IPPL 31.12.2006 FINAL FINAL FINAL FINAL_IREL(Conso)_June_07-08_30-07-08_IREL_3000_08-09 stage 3" xfId="4291"/>
    <cellStyle name="_IPPL 31.12.2006 FINAL FINAL FINAL FINAL_IREL(Conso)_June_07-08_30-07-08_IREL_3000_08-09 stage 3_IREL_3000_08-09" xfId="4292"/>
    <cellStyle name="_IPPL 31.12.2006 FINAL FINAL FINAL FINAL_IREL(Conso)_June_07-08_30-07-08_IREL_3000_08-09 stage 3_IREL_3000_08-09 2" xfId="4293"/>
    <cellStyle name="_IPPL 31.12.2006 FINAL FINAL FINAL FINAL_IREL(Conso)_June_07-08_30-07-08_IREL_3000_08-09_IBREAL_BS PACK-Version.02" xfId="4294"/>
    <cellStyle name="_IPPL 31.12.2006 FINAL FINAL FINAL FINAL_IREL(Conso)_June_07-08_30-07-08_IREL_3000_08-09_IBREAL_BS PACK-Version.02 2" xfId="4295"/>
    <cellStyle name="_IPPL 31.12.2006 FINAL FINAL FINAL FINAL_IREL(Conso)_June_07-08_30-07-08_IREL_3000_08-09_IBREAL_BS PACK-Version.02_IBREAL_BS PACK-Version.03" xfId="4296"/>
    <cellStyle name="_IPPL 31.12.2006 FINAL FINAL FINAL FINAL_IREL(Conso)_June_07-08_30-07-08_IREL_3000_08-09_IBREAL_BS PACK-Version.02_IBREAL_BS PACK-Version.03 2" xfId="4297"/>
    <cellStyle name="_IPPL 31.12.2006 FINAL FINAL FINAL FINAL_IREL(Conso)_June_07-08_30-07-08_IREL_3000_08-09_IBREAL_BS PACK-Version.02_IBREAL_BS PACK-Version.03_IBREAL_BS PACK-Version.07" xfId="4298"/>
    <cellStyle name="_IPPL 31.12.2006 FINAL FINAL FINAL FINAL_IREL(Conso)_June_07-08_30-07-08_IREL_3000_08-09_IBREAL_BS PACK-Version.02_IBREAL_BS PACK-Version.03_IBREAL_BS PACK-Version.07 2" xfId="4299"/>
    <cellStyle name="_IPPL 31.12.2006 FINAL FINAL FINAL FINAL_IREL_3000_08-09" xfId="4300"/>
    <cellStyle name="_IPPL 31.12.2006 FINAL FINAL FINAL FINAL_IREL_3000_2007-08" xfId="4301"/>
    <cellStyle name="_IPPL 31.12.2006 FINAL FINAL FINAL FINAL_IREL_3000_2007-08 2" xfId="4302"/>
    <cellStyle name="_IPPL 31.12.2006 FINAL FINAL FINAL FINAL_IREL_3000_2007-08_IREL_3000_08-09" xfId="4303"/>
    <cellStyle name="_IPPL 31.12.2006 FINAL FINAL FINAL FINAL_Land  CWIP status" xfId="4304"/>
    <cellStyle name="_IPPL 31.12.2006 FINAL FINAL FINAL FINAL_Land Control Sheet Aug 31.08 - Recon" xfId="4305"/>
    <cellStyle name="_IPPL 31.12.2006 FINAL FINAL FINAL FINAL_Land Control Sheet Sep 26.08" xfId="4306"/>
    <cellStyle name="_IPPL 31.12.2006 FINAL FINAL FINAL FINAL_Results  Format - Sep 30" xfId="4307"/>
    <cellStyle name="_IPPL 31.12.2006 FINAL FINAL FINAL FINAL_Results  Format - Sep 30_EPS working" xfId="4308"/>
    <cellStyle name="_IPPL 31.12.2006 FINAL FINAL FINAL FINAL_Results  Format - Sep 30_EPS working 2" xfId="4309"/>
    <cellStyle name="_IPPL 31.12.2006 FINAL FINAL FINAL FINAL_Results  Format - Sep 30_EPS working_IBREAL_BS PACK-Version.02" xfId="4310"/>
    <cellStyle name="_IPPL 31.12.2006 FINAL FINAL FINAL FINAL_Results  Format - Sep 30_EPS working_IBREAL_BS PACK-Version.02 2" xfId="4311"/>
    <cellStyle name="_IPPL 31.12.2006 FINAL FINAL FINAL FINAL_Results  Format - Sep 30_EPS working_IBREAL_BS PACK-Version.02_IBREAL_BS PACK-Version.03" xfId="4312"/>
    <cellStyle name="_IPPL 31.12.2006 FINAL FINAL FINAL FINAL_Results  Format - Sep 30_EPS working_IBREAL_BS PACK-Version.02_IBREAL_BS PACK-Version.03 2" xfId="4313"/>
    <cellStyle name="_IPPL 31.12.2006 FINAL FINAL FINAL FINAL_Results  Format - Sep 30_EPS working_IBREAL_BS PACK-Version.02_IBREAL_BS PACK-Version.03_IBREAL_BS PACK-Version.07" xfId="4314"/>
    <cellStyle name="_IPPL 31.12.2006 FINAL FINAL FINAL FINAL_Results  Format - Sep 30_EPS working_IBREAL_BS PACK-Version.02_IBREAL_BS PACK-Version.03_IBREAL_BS PACK-Version.07 2" xfId="4315"/>
    <cellStyle name="_IPPL 31.12.2006 FINAL FINAL FINAL FINAL_Results  Format - Sep 30_IREL_3000_08-09" xfId="4316"/>
    <cellStyle name="_IPPL 31.12.2006 FINAL FINAL FINAL FINAL_Results  Format - Sep 30_IREL_3000_08-09 2" xfId="4317"/>
    <cellStyle name="_IPPL 31.12.2006 FINAL FINAL FINAL FINAL_Results  Format - Sep 30_IREL_3000_08-09 stage 3" xfId="4318"/>
    <cellStyle name="_IPPL 31.12.2006 FINAL FINAL FINAL FINAL_Results  Format - Sep 30_IREL_3000_08-09 stage 3_IREL_3000_08-09" xfId="4319"/>
    <cellStyle name="_IPPL 31.12.2006 FINAL FINAL FINAL FINAL_Results  Format - Sep 30_IREL_3000_08-09 stage 3_IREL_3000_08-09 2" xfId="4320"/>
    <cellStyle name="_IPPL 31.12.2006 FINAL FINAL FINAL FINAL_Results  Format - Sep 30_IREL_3000_08-09_IBREAL_BS PACK-Version.02" xfId="4321"/>
    <cellStyle name="_IPPL 31.12.2006 FINAL FINAL FINAL FINAL_Results  Format - Sep 30_IREL_3000_08-09_IBREAL_BS PACK-Version.02 2" xfId="4322"/>
    <cellStyle name="_IPPL 31.12.2006 FINAL FINAL FINAL FINAL_Results  Format - Sep 30_IREL_3000_08-09_IBREAL_BS PACK-Version.02_IBREAL_BS PACK-Version.03" xfId="4323"/>
    <cellStyle name="_IPPL 31.12.2006 FINAL FINAL FINAL FINAL_Results  Format - Sep 30_IREL_3000_08-09_IBREAL_BS PACK-Version.02_IBREAL_BS PACK-Version.03 2" xfId="4324"/>
    <cellStyle name="_IPPL 31.12.2006 FINAL FINAL FINAL FINAL_Results  Format - Sep 30_IREL_3000_08-09_IBREAL_BS PACK-Version.02_IBREAL_BS PACK-Version.03_IBREAL_BS PACK-Version.07" xfId="4325"/>
    <cellStyle name="_IPPL 31.12.2006 FINAL FINAL FINAL FINAL_Results  Format - Sep 30_IREL_3000_08-09_IBREAL_BS PACK-Version.02_IBREAL_BS PACK-Version.03_IBREAL_BS PACK-Version.07 2" xfId="4326"/>
    <cellStyle name="_IPPL 31.12.2006 FINAL FINAL FINAL FINAL_Results  Format - Sep 30_IREL_3000_2009-29_July2009  Final Shahi" xfId="4327"/>
    <cellStyle name="_IPPL 31.12.2006 FINAL FINAL FINAL FINAL_Results  Format - Sep 30_IREL_3000_2009-29_July2009  Final Shahi 2" xfId="4328"/>
    <cellStyle name="_IPPL 31.12.2006 FINAL FINAL FINAL FINAL_Results  Format - Sep 30_IREL_3000_2009-29_July2009  Final Shahi_IBREAL_BS PACK-Version.02" xfId="4329"/>
    <cellStyle name="_IPPL 31.12.2006 FINAL FINAL FINAL FINAL_Results  Format - Sep 30_IREL_3000_2009-29_July2009  Final Shahi_IBREAL_BS PACK-Version.02 2" xfId="4330"/>
    <cellStyle name="_IPPL 31.12.2006 FINAL FINAL FINAL FINAL_Results  Format - Sep 30_IREL_3000_2009-29_July2009  Final Shahi_IBREAL_BS PACK-Version.02_IBREAL_BS PACK-Version.03" xfId="4331"/>
    <cellStyle name="_IPPL 31.12.2006 FINAL FINAL FINAL FINAL_Results  Format - Sep 30_IREL_3000_2009-29_July2009  Final Shahi_IBREAL_BS PACK-Version.02_IBREAL_BS PACK-Version.03 2" xfId="4332"/>
    <cellStyle name="_IPPL 31.12.2006 FINAL FINAL FINAL FINAL_Results  Format - Sep 30_IREL_3000_2009-29_July2009  Final Shahi_IBREAL_BS PACK-Version.02_IBREAL_BS PACK-Version.03_IBREAL_BS PACK-Version.07" xfId="4333"/>
    <cellStyle name="_IPPL 31.12.2006 FINAL FINAL FINAL FINAL_Results  Format - Sep 30_IREL_3000_2009-29_July2009  Final Shahi_IBREAL_BS PACK-Version.02_IBREAL_BS PACK-Version.03_IBREAL_BS PACK-Version.07 2" xfId="4334"/>
    <cellStyle name="_IRECPL 10.03.2006" xfId="4335"/>
    <cellStyle name="_IRECPL 10.03.2006 2" xfId="4336"/>
    <cellStyle name="_IRECPL 10.03.2006_Abstract-2007-08" xfId="4337"/>
    <cellStyle name="_IRECPL 10.03.2006_Book1 (2)" xfId="4338"/>
    <cellStyle name="_IRECPL 10.03.2006_Entries Passed in Conso for profit on sale of invRevised 30.07.08" xfId="4339"/>
    <cellStyle name="_IRECPL 10.03.2006_Entries Passed in Conso for profit on sale of invRevised 30.07.08_IREL_3000_08-09" xfId="4340"/>
    <cellStyle name="_IRECPL 10.03.2006_Entries Passed in Conso for profit on sale of invRevised 30.07.08_IREL_3000_08-09 2" xfId="4341"/>
    <cellStyle name="_IRECPL 10.03.2006_Entries Passed in Conso for profit on sale of invRevised 30.07.08_IREL_3000_08-09 stage 3" xfId="4342"/>
    <cellStyle name="_IRECPL 10.03.2006_Entries Passed in Conso for profit on sale of invRevised 30.07.08_IREL_3000_08-09 stage 3_IREL_3000_08-09" xfId="4343"/>
    <cellStyle name="_IRECPL 10.03.2006_Entries Passed in Conso for profit on sale of invRevised 30.07.08_IREL_3000_08-09 stage 3_IREL_3000_08-09 2" xfId="4344"/>
    <cellStyle name="_IRECPL 10.03.2006_Entries Passed in Conso for profit on sale of invRevised 30.07.08_IREL_3000_08-09_IBREAL_BS PACK-Version.02" xfId="4345"/>
    <cellStyle name="_IRECPL 10.03.2006_Entries Passed in Conso for profit on sale of invRevised 30.07.08_IREL_3000_08-09_IBREAL_BS PACK-Version.02 2" xfId="4346"/>
    <cellStyle name="_IRECPL 10.03.2006_Entries Passed in Conso for profit on sale of invRevised 30.07.08_IREL_3000_08-09_IBREAL_BS PACK-Version.02_IBREAL_BS PACK-Version.03" xfId="4347"/>
    <cellStyle name="_IRECPL 10.03.2006_Entries Passed in Conso for profit on sale of invRevised 30.07.08_IREL_3000_08-09_IBREAL_BS PACK-Version.02_IBREAL_BS PACK-Version.03 2" xfId="4348"/>
    <cellStyle name="_IRECPL 10.03.2006_Entries Passed in Conso for profit on sale of invRevised 30.07.08_IREL_3000_08-09_IBREAL_BS PACK-Version.02_IBREAL_BS PACK-Version.03_IBREAL_BS PACK-Version.07" xfId="4349"/>
    <cellStyle name="_IRECPL 10.03.2006_Entries Passed in Conso for profit on sale of invRevised 30.07.08_IREL_3000_08-09_IBREAL_BS PACK-Version.02_IBREAL_BS PACK-Version.03_IBREAL_BS PACK-Version.07 2" xfId="4350"/>
    <cellStyle name="_IRECPL 10.03.2006_IREL_3000_08-09" xfId="4351"/>
    <cellStyle name="_IRECPL 10.09.2006" xfId="4352"/>
    <cellStyle name="_IRECPL 10.09.2006 2" xfId="4353"/>
    <cellStyle name="_IRECPL 10.09.2006_Abstract-2007-08" xfId="4354"/>
    <cellStyle name="_IRECPL 10.09.2006_Book1 (2)" xfId="4355"/>
    <cellStyle name="_IRECPL 10.09.2006_Entries Passed in Conso for profit on sale of invRevised 30.07.08" xfId="4356"/>
    <cellStyle name="_IRECPL 10.09.2006_Entries Passed in Conso for profit on sale of invRevised 30.07.08_IREL_3000_08-09" xfId="4357"/>
    <cellStyle name="_IRECPL 10.09.2006_Entries Passed in Conso for profit on sale of invRevised 30.07.08_IREL_3000_08-09 2" xfId="4358"/>
    <cellStyle name="_IRECPL 10.09.2006_Entries Passed in Conso for profit on sale of invRevised 30.07.08_IREL_3000_08-09 stage 3" xfId="4359"/>
    <cellStyle name="_IRECPL 10.09.2006_Entries Passed in Conso for profit on sale of invRevised 30.07.08_IREL_3000_08-09 stage 3_IREL_3000_08-09" xfId="4360"/>
    <cellStyle name="_IRECPL 10.09.2006_Entries Passed in Conso for profit on sale of invRevised 30.07.08_IREL_3000_08-09 stage 3_IREL_3000_08-09 2" xfId="4361"/>
    <cellStyle name="_IRECPL 10.09.2006_Entries Passed in Conso for profit on sale of invRevised 30.07.08_IREL_3000_08-09_IBREAL_BS PACK-Version.02" xfId="4362"/>
    <cellStyle name="_IRECPL 10.09.2006_Entries Passed in Conso for profit on sale of invRevised 30.07.08_IREL_3000_08-09_IBREAL_BS PACK-Version.02 2" xfId="4363"/>
    <cellStyle name="_IRECPL 10.09.2006_Entries Passed in Conso for profit on sale of invRevised 30.07.08_IREL_3000_08-09_IBREAL_BS PACK-Version.02_IBREAL_BS PACK-Version.03" xfId="4364"/>
    <cellStyle name="_IRECPL 10.09.2006_Entries Passed in Conso for profit on sale of invRevised 30.07.08_IREL_3000_08-09_IBREAL_BS PACK-Version.02_IBREAL_BS PACK-Version.03 2" xfId="4365"/>
    <cellStyle name="_IRECPL 10.09.2006_Entries Passed in Conso for profit on sale of invRevised 30.07.08_IREL_3000_08-09_IBREAL_BS PACK-Version.02_IBREAL_BS PACK-Version.03_IBREAL_BS PACK-Version.07" xfId="4366"/>
    <cellStyle name="_IRECPL 10.09.2006_Entries Passed in Conso for profit on sale of invRevised 30.07.08_IREL_3000_08-09_IBREAL_BS PACK-Version.02_IBREAL_BS PACK-Version.03_IBREAL_BS PACK-Version.07 2" xfId="4367"/>
    <cellStyle name="_IRECPL 10.09.2006_IREL_3000_08-09" xfId="4368"/>
    <cellStyle name="_IREL-Subsidiaries MK" xfId="4369"/>
    <cellStyle name="_IREL-Subsidiaries MK 2" xfId="4370"/>
    <cellStyle name="_IREL-Subsidiaries MK 3" xfId="4371"/>
    <cellStyle name="_IREL-Subsidiaries MK 4" xfId="4372"/>
    <cellStyle name="_IREL-Subsidiaries MK 5" xfId="4373"/>
    <cellStyle name="_IRL  10.09.2006" xfId="4374"/>
    <cellStyle name="_IRL  10.09.2006 2" xfId="4375"/>
    <cellStyle name="_IRL  10.09.2006_Abstract-2007-08" xfId="4376"/>
    <cellStyle name="_IRL  10.09.2006_Book1 (2)" xfId="4377"/>
    <cellStyle name="_IRL  10.09.2006_Entries Passed in Conso for profit on sale of invRevised 30.07.08" xfId="4378"/>
    <cellStyle name="_IRL  10.09.2006_Entries Passed in Conso for profit on sale of invRevised 30.07.08_IREL_3000_08-09" xfId="4379"/>
    <cellStyle name="_IRL  10.09.2006_Entries Passed in Conso for profit on sale of invRevised 30.07.08_IREL_3000_08-09 2" xfId="4380"/>
    <cellStyle name="_IRL  10.09.2006_Entries Passed in Conso for profit on sale of invRevised 30.07.08_IREL_3000_08-09 stage 3" xfId="4381"/>
    <cellStyle name="_IRL  10.09.2006_Entries Passed in Conso for profit on sale of invRevised 30.07.08_IREL_3000_08-09 stage 3_IREL_3000_08-09" xfId="4382"/>
    <cellStyle name="_IRL  10.09.2006_Entries Passed in Conso for profit on sale of invRevised 30.07.08_IREL_3000_08-09 stage 3_IREL_3000_08-09 2" xfId="4383"/>
    <cellStyle name="_IRL  10.09.2006_Entries Passed in Conso for profit on sale of invRevised 30.07.08_IREL_3000_08-09_IBREAL_BS PACK-Version.02" xfId="4384"/>
    <cellStyle name="_IRL  10.09.2006_Entries Passed in Conso for profit on sale of invRevised 30.07.08_IREL_3000_08-09_IBREAL_BS PACK-Version.02 2" xfId="4385"/>
    <cellStyle name="_IRL  10.09.2006_Entries Passed in Conso for profit on sale of invRevised 30.07.08_IREL_3000_08-09_IBREAL_BS PACK-Version.02_IBREAL_BS PACK-Version.03" xfId="4386"/>
    <cellStyle name="_IRL  10.09.2006_Entries Passed in Conso for profit on sale of invRevised 30.07.08_IREL_3000_08-09_IBREAL_BS PACK-Version.02_IBREAL_BS PACK-Version.03 2" xfId="4387"/>
    <cellStyle name="_IRL  10.09.2006_Entries Passed in Conso for profit on sale of invRevised 30.07.08_IREL_3000_08-09_IBREAL_BS PACK-Version.02_IBREAL_BS PACK-Version.03_IBREAL_BS PACK-Version.07" xfId="4388"/>
    <cellStyle name="_IRL  10.09.2006_Entries Passed in Conso for profit on sale of invRevised 30.07.08_IREL_3000_08-09_IBREAL_BS PACK-Version.02_IBREAL_BS PACK-Version.03_IBREAL_BS PACK-Version.07 2" xfId="4389"/>
    <cellStyle name="_IRL  10.09.2006_IREL_3000_08-09" xfId="4390"/>
    <cellStyle name="_ISABEL q2" xfId="870"/>
    <cellStyle name="_IT depreciation" xfId="5650"/>
    <cellStyle name="_Jaipur_Final Inventory-24.8.07" xfId="871"/>
    <cellStyle name="_Jaipur_Final Inventory-24.8.07_DHDL_Financial_30.06.2011 (Q1)" xfId="872"/>
    <cellStyle name="_Jaipur_Final Inventory-24.8.07_DHDL_Merged_Financial_31 03 2011" xfId="873"/>
    <cellStyle name="_Jaipur_Final Inventory-24.8.07_Fomats for Data collation" xfId="874"/>
    <cellStyle name="_Jaipur_Final Inventory-24.8.07_Related Parties-DRBPL Mar-11" xfId="875"/>
    <cellStyle name="_Jaipur_Final Inventory-24.8.07_ROI Segmant Trial 30 06 2011" xfId="876"/>
    <cellStyle name="_JAN TO 19 APR Oulton Noida Overtime" xfId="877"/>
    <cellStyle name="_Jasola POCM" xfId="878"/>
    <cellStyle name="_Jasola POCM (2)" xfId="879"/>
    <cellStyle name="_Jasola PoCM_June 09_Released to Sachin (2)" xfId="880"/>
    <cellStyle name="_jasola q4" xfId="881"/>
    <cellStyle name="_jasola q4 2" xfId="5651"/>
    <cellStyle name="_jasola q4 2_Processinfees-DLF-30092011" xfId="5652"/>
    <cellStyle name="_jasola q4 2_Upfront &amp; Processing fee- DLF Group- Q1+Q2" xfId="5653"/>
    <cellStyle name="_jasola q4 3" xfId="5654"/>
    <cellStyle name="_jasola q4 3_Processinfees-DLF-30092011" xfId="5655"/>
    <cellStyle name="_jasola q4 3_Upfront &amp; Processing fee- DLF Group- Q1+Q2" xfId="5656"/>
    <cellStyle name="_jasola q4 4" xfId="5657"/>
    <cellStyle name="_jasola q4 4_Processinfees-DLF-30092011" xfId="5658"/>
    <cellStyle name="_jasola q4 4_Upfront &amp; Processing fee- DLF Group- Q1+Q2" xfId="5659"/>
    <cellStyle name="_jasola q4 5" xfId="5660"/>
    <cellStyle name="_jasola q4 5_Processinfees-DLF-30092011" xfId="5661"/>
    <cellStyle name="_jasola q4 5_Upfront &amp; Processing fee- DLF Group- Q1+Q2" xfId="5662"/>
    <cellStyle name="_jasola q4 6" xfId="5663"/>
    <cellStyle name="_jasola q4 6_Processinfees-DLF-30092011" xfId="5664"/>
    <cellStyle name="_jasola q4 6_Upfront &amp; Processing fee- DLF Group- Q1+Q2" xfId="5665"/>
    <cellStyle name="_jasola q4 7" xfId="5666"/>
    <cellStyle name="_jasola q4 7_Processinfees-DLF-30092011" xfId="5667"/>
    <cellStyle name="_jasola q4 7_Upfront &amp; Processing fee- DLF Group- Q1+Q2" xfId="5668"/>
    <cellStyle name="_jasola q4_Balance Sheet Format" xfId="882"/>
    <cellStyle name="_jasola q4_Balance Sheet_DUL_Power Division_Sept10_v4_23.10.10_final" xfId="883"/>
    <cellStyle name="_jasola q4_DHDL 30th June PL and BS" xfId="884"/>
    <cellStyle name="_jasola q4_DHDL 30th June PL and BS_DHDL_Financial_31.03.2011" xfId="885"/>
    <cellStyle name="_jasola q4_DHDL 30th June PL and BS_DHDL_Merged_Financial_31 03 2011" xfId="886"/>
    <cellStyle name="_jasola q4_DHDL 30th June PL and BS_DHDL_Notes RPD_March 2011" xfId="887"/>
    <cellStyle name="_jasola q4_DHDL_Financial_30.06.2011 (Q1)" xfId="888"/>
    <cellStyle name="_jasola q4_DHDL_Merged_Financial_31 03 2011" xfId="889"/>
    <cellStyle name="_jasola q4_DLFU_Business plan_10-13( 26.3.10)_new3_TARIFF @8.95 FROM AUGUSTv1 updated 30 August_sent to wcc_15.10.10" xfId="890"/>
    <cellStyle name="_jasola q4_DLFU_Business plan_10-13( 26.3.10)_projected profitability _4 years" xfId="891"/>
    <cellStyle name="_jasola q4_Fomats for Data collation" xfId="892"/>
    <cellStyle name="_jasola q4_Related Parties-DRBPL Mar-11" xfId="893"/>
    <cellStyle name="_jasola q4_Related party_2010" xfId="894"/>
    <cellStyle name="_jasola q4_Related party_2010_DHDL_Financial_31.03.2011" xfId="895"/>
    <cellStyle name="_jasola q4_Related party_2010_DHDL_Merged_Financial_31 03 2011" xfId="896"/>
    <cellStyle name="_jasola q4_Related party_2010_DHDL_Notes RPD_March 2011" xfId="897"/>
    <cellStyle name="_jasola q4_ROI Segmant Trial 30 06 2011" xfId="898"/>
    <cellStyle name="_jasola revised" xfId="899"/>
    <cellStyle name="_jasola revised 2" xfId="5669"/>
    <cellStyle name="_jasola revised 2_Processinfees-DLF-30092011" xfId="5670"/>
    <cellStyle name="_jasola revised 2_Upfront &amp; Processing fee- DLF Group- Q1+Q2" xfId="5671"/>
    <cellStyle name="_jasola revised 3" xfId="5672"/>
    <cellStyle name="_jasola revised 3_Processinfees-DLF-30092011" xfId="5673"/>
    <cellStyle name="_jasola revised 3_Upfront &amp; Processing fee- DLF Group- Q1+Q2" xfId="5674"/>
    <cellStyle name="_jasola revised 4" xfId="5675"/>
    <cellStyle name="_jasola revised 4_Processinfees-DLF-30092011" xfId="5676"/>
    <cellStyle name="_jasola revised 4_Upfront &amp; Processing fee- DLF Group- Q1+Q2" xfId="5677"/>
    <cellStyle name="_jasola revised 5" xfId="5678"/>
    <cellStyle name="_jasola revised 5_Processinfees-DLF-30092011" xfId="5679"/>
    <cellStyle name="_jasola revised 5_Upfront &amp; Processing fee- DLF Group- Q1+Q2" xfId="5680"/>
    <cellStyle name="_jasola revised 6" xfId="5681"/>
    <cellStyle name="_jasola revised 6_Processinfees-DLF-30092011" xfId="5682"/>
    <cellStyle name="_jasola revised 6_Upfront &amp; Processing fee- DLF Group- Q1+Q2" xfId="5683"/>
    <cellStyle name="_jasola revised 7" xfId="5684"/>
    <cellStyle name="_jasola revised 7_Processinfees-DLF-30092011" xfId="5685"/>
    <cellStyle name="_jasola revised 7_Upfront &amp; Processing fee- DLF Group- Q1+Q2" xfId="5686"/>
    <cellStyle name="_jasola revised_Balance Sheet Format" xfId="900"/>
    <cellStyle name="_jasola revised_Balance Sheet_DUL_Power Division_Sept10_v4_23.10.10_final" xfId="901"/>
    <cellStyle name="_jasola revised_DHDL 30th June PL and BS" xfId="902"/>
    <cellStyle name="_jasola revised_DHDL 30th June PL and BS_DHDL_Financial_31.03.2011" xfId="903"/>
    <cellStyle name="_jasola revised_DHDL 30th June PL and BS_DHDL_Merged_Financial_31 03 2011" xfId="904"/>
    <cellStyle name="_jasola revised_DHDL 30th June PL and BS_DHDL_Notes RPD_March 2011" xfId="905"/>
    <cellStyle name="_jasola revised_DHDL_Financial_30.06.2011 (Q1)" xfId="906"/>
    <cellStyle name="_jasola revised_DHDL_Merged_Financial_31 03 2011" xfId="907"/>
    <cellStyle name="_jasola revised_DLFU_Business plan_10-13( 26.3.10)_new3_TARIFF @8.95 FROM AUGUSTv1 updated 30 August_sent to wcc_15.10.10" xfId="908"/>
    <cellStyle name="_jasola revised_DLFU_Business plan_10-13( 26.3.10)_projected profitability _4 years" xfId="909"/>
    <cellStyle name="_jasola revised_Fomats for Data collation" xfId="910"/>
    <cellStyle name="_jasola revised_Related Parties-DRBPL Mar-11" xfId="911"/>
    <cellStyle name="_jasola revised_Related party_2010" xfId="912"/>
    <cellStyle name="_jasola revised_Related party_2010_DHDL_Financial_31.03.2011" xfId="913"/>
    <cellStyle name="_jasola revised_Related party_2010_DHDL_Merged_Financial_31 03 2011" xfId="914"/>
    <cellStyle name="_jasola revised_Related party_2010_DHDL_Notes RPD_March 2011" xfId="915"/>
    <cellStyle name="_jasola revised_ROI Segmant Trial 30 06 2011" xfId="916"/>
    <cellStyle name="_JE-Finance Lease Chgs May-07" xfId="5687"/>
    <cellStyle name="_JE-Finance Lease Chgs May-07 2" xfId="5688"/>
    <cellStyle name="_JE-Finance Lease Chgs May-07_K 1.4 Add Apr09 to Mar10" xfId="5689"/>
    <cellStyle name="_JE-Finance Lease Chgs May-07_N_Current Liabilities_Sept'0New" xfId="5690"/>
    <cellStyle name="_JE-Finance Lease Chgs May-07_Prepaid" xfId="5691"/>
    <cellStyle name="_Laman_310309" xfId="917"/>
    <cellStyle name="_Land  CWIP status" xfId="4391"/>
    <cellStyle name="_LAND ADVANCES" xfId="918"/>
    <cellStyle name="_LAND ADVANCES_Fomats for Data collation" xfId="919"/>
    <cellStyle name="_Land Control Sheet Dec 01.07" xfId="4392"/>
    <cellStyle name="_Land Control Sheet Dec 03.07" xfId="4393"/>
    <cellStyle name="_Land Control Sheet Dec 04.07" xfId="4394"/>
    <cellStyle name="_Land Control Sheet Dec 05.07" xfId="4395"/>
    <cellStyle name="_Land Control Sheet Dec 07.07" xfId="4396"/>
    <cellStyle name="_Land Control Sheet Dec 10.07" xfId="4397"/>
    <cellStyle name="_Land Control Sheet Dec 11.07" xfId="4398"/>
    <cellStyle name="_Land Control Sheet Dec 12.07" xfId="4399"/>
    <cellStyle name="_Land Control Sheet Dec 13.07" xfId="4400"/>
    <cellStyle name="_Land Control Sheet Dec 14.07" xfId="4401"/>
    <cellStyle name="_Land Control Sheet Dec 17.07" xfId="4402"/>
    <cellStyle name="_Land Control Sheet Dec 18.07" xfId="4403"/>
    <cellStyle name="_Land Control Sheet Nov 12.07" xfId="4404"/>
    <cellStyle name="_Land Control Sheet Nov 13.07" xfId="4405"/>
    <cellStyle name="_Land Control Sheet Nov 14.07" xfId="4406"/>
    <cellStyle name="_Land Control Sheet Nov 15.07" xfId="4407"/>
    <cellStyle name="_Land Control Sheet Nov 19.07" xfId="4408"/>
    <cellStyle name="_Land Control Sheet Nov 21.07" xfId="4409"/>
    <cellStyle name="_Land Control Sheet Nov 22.07" xfId="4410"/>
    <cellStyle name="_Land Control Sheet Nov 26.07" xfId="4411"/>
    <cellStyle name="_Land Control Sheet Nov 27.07" xfId="4412"/>
    <cellStyle name="_Land Control Sheet Nov 29.07" xfId="4413"/>
    <cellStyle name="_Land Control Sheet Nov 5.07" xfId="4414"/>
    <cellStyle name="_Land Control Sheet Nov 6.07" xfId="4415"/>
    <cellStyle name="_Land Control Sheet Nov 7.07" xfId="4416"/>
    <cellStyle name="_Land Control Sheet Nov 8.07" xfId="4417"/>
    <cellStyle name="_Land Control Sheet Oct 31.07" xfId="4418"/>
    <cellStyle name="_lc +  bc ( naveen kapoor )" xfId="920"/>
    <cellStyle name="_lease equalisation" xfId="5692"/>
    <cellStyle name="_lease equalisation 2" xfId="5693"/>
    <cellStyle name="_lease equalisation_K 1.4 Add Apr09 to Mar10" xfId="5694"/>
    <cellStyle name="_lease equalisation_N_Current Liabilities_Sept'0New" xfId="5695"/>
    <cellStyle name="_lease equalisation_Prepaid" xfId="5696"/>
    <cellStyle name="_Leave and Gratuity data" xfId="921"/>
    <cellStyle name="_Leave and Gratuity data_DHDL_Financial_30.06.2011 (Q1)" xfId="922"/>
    <cellStyle name="_Leave and Gratuity data_DHDL_Merged_Financial_31 03 2011" xfId="923"/>
    <cellStyle name="_Leave and Gratuity data_Fomats for Data collation" xfId="924"/>
    <cellStyle name="_Leave and Gratuity data_Related Parties-DRBPL Mar-11" xfId="925"/>
    <cellStyle name="_Leave and Gratuity data_ROI Segmant Trial 30 06 2011" xfId="926"/>
    <cellStyle name="_Ledger_15.09.2009" xfId="927"/>
    <cellStyle name="_Ledger_15.09.2009_DHDL_Financial_30.06.2011 (Q1)" xfId="928"/>
    <cellStyle name="_Ledger_15.09.2009_DHDL_Merged_Financial_31 03 2011" xfId="929"/>
    <cellStyle name="_Ledger_15.09.2009_Fomats for Data collation" xfId="930"/>
    <cellStyle name="_Ledger_15.09.2009_Related Parties-DRBPL Mar-11" xfId="931"/>
    <cellStyle name="_Ledger_15.09.2009_ROI Segmant Trial 30 06 2011" xfId="932"/>
    <cellStyle name="_LHI NOV 06 FINAL" xfId="933"/>
    <cellStyle name="_LHI NOV 06 FINAL_B-5  30.09.2010 " xfId="934"/>
    <cellStyle name="_LHI NOV 06 FINAL_Silokhera Capitalisation sheet 30.09.2010" xfId="935"/>
    <cellStyle name="_List of cases" xfId="5697"/>
    <cellStyle name="_List of Provisions Gagan" xfId="5698"/>
    <cellStyle name="_LOAN DATA" xfId="5699"/>
    <cellStyle name="_Loan detail" xfId="936"/>
    <cellStyle name="_LOAN JULY AUG" xfId="937"/>
    <cellStyle name="_LOAN JULY AUG_Balance Sheet_DUL_Power Division_Sept10_v4_23.10.10_final" xfId="938"/>
    <cellStyle name="_LOAN JULY AUG_DHDL_Financial_31.03.2011" xfId="939"/>
    <cellStyle name="_LOAN JULY AUG_DHDL_Interest Expense_30.09.2010" xfId="940"/>
    <cellStyle name="_LOAN JULY AUG_DHDL_Interest Expense_30.09.2010_Fomats for Data collation" xfId="941"/>
    <cellStyle name="_LOAN JULY AUG_DHDL_Interest Expense_31.03.2011" xfId="942"/>
    <cellStyle name="_LOAN JULY AUG_DHDL_Interest Expense_31.03.2011_Fomats for Data collation" xfId="943"/>
    <cellStyle name="_LOAN JULY AUG_DHDL_Interest Expense_June-11" xfId="944"/>
    <cellStyle name="_LOAN JULY AUG_DHDL_Merged_Financial_31 03 2011" xfId="945"/>
    <cellStyle name="_LOAN JULY AUG_DHDL_Merged_Financial_31.03.2011" xfId="946"/>
    <cellStyle name="_LOAN JULY AUG_DHDL_Notes RPD_March 2011" xfId="947"/>
    <cellStyle name="_LOAN JULY AUG_DLFU_Business plan_10-13( 26.3.10)_new3_TARIFF @8.95 FROM AUGUSTv1 updated 30 August_sent to wcc_15.10.10" xfId="948"/>
    <cellStyle name="_LOAN JULY AUG_DLFU_Business plan_10-13( 26.3.10)_projected profitability _4 years" xfId="949"/>
    <cellStyle name="_LOAN OS 31ST March 2008_3" xfId="5700"/>
    <cellStyle name="_LOAN OS 31ST March 2008_7" xfId="5701"/>
    <cellStyle name="_LOAN OS 31ST March 2008_7_NEW" xfId="5702"/>
    <cellStyle name="_Loans &amp; Adv" xfId="950"/>
    <cellStyle name="_Loans &amp; Advances- final ver 1" xfId="951"/>
    <cellStyle name="_Loan-subsidary-29022008final" xfId="952"/>
    <cellStyle name="_Loan-subsidary-29022008final_B-5  30.09.2010 " xfId="953"/>
    <cellStyle name="_Loan-subsidary-29022008final_Balance Sheet Format" xfId="954"/>
    <cellStyle name="_Loan-subsidary-29022008final_DHDL_Financial_30.06.2011 (Q1)" xfId="955"/>
    <cellStyle name="_Loan-subsidary-29022008final_DHDL_Merged_Financial_31 03 2011" xfId="956"/>
    <cellStyle name="_Loan-subsidary-29022008final_Fomats for Data collation" xfId="957"/>
    <cellStyle name="_Loan-subsidary-29022008final_Related Parties-DRBPL Mar-11" xfId="958"/>
    <cellStyle name="_Loan-subsidary-29022008final_Related party_2010" xfId="959"/>
    <cellStyle name="_Loan-subsidary-29022008final_Related party_2010_DHDL_Financial_31.03.2011" xfId="960"/>
    <cellStyle name="_Loan-subsidary-29022008final_Related party_2010_DHDL_Merged_Financial_31 03 2011" xfId="961"/>
    <cellStyle name="_Loan-subsidary-29022008final_Related party_2010_DHDL_Notes RPD_March 2011" xfId="962"/>
    <cellStyle name="_Loan-subsidary-29022008final_ROI Segmant Trial 30 06 2011" xfId="963"/>
    <cellStyle name="_Loan-subsidary-29022008final_Silokhera Capitalisation sheet 30.09.2010" xfId="964"/>
    <cellStyle name="_Loan-subsidary-31032009-060409" xfId="965"/>
    <cellStyle name="_Loan-subsidary-31032009-060409_B-5  30.09.2010 " xfId="966"/>
    <cellStyle name="_Loan-subsidary-31032009-060409_Silokhera Capitalisation sheet 30.09.2010" xfId="967"/>
    <cellStyle name="_Loan-subsidary-311207-final-DCDL" xfId="968"/>
    <cellStyle name="_Loan-subsidary-311207-final-DCDL 2" xfId="5703"/>
    <cellStyle name="_Loan-subsidary-311207-final-DCDL 2_Processinfees-DLF-30092011" xfId="5704"/>
    <cellStyle name="_Loan-subsidary-311207-final-DCDL 2_Upfront &amp; Processing fee- DLF Group- Q1+Q2" xfId="5705"/>
    <cellStyle name="_Loan-subsidary-311207-final-DCDL 3" xfId="5706"/>
    <cellStyle name="_Loan-subsidary-311207-final-DCDL 3_Processinfees-DLF-30092011" xfId="5707"/>
    <cellStyle name="_Loan-subsidary-311207-final-DCDL 3_Upfront &amp; Processing fee- DLF Group- Q1+Q2" xfId="5708"/>
    <cellStyle name="_Loan-subsidary-311207-final-DCDL 4" xfId="5709"/>
    <cellStyle name="_Loan-subsidary-311207-final-DCDL 4_Processinfees-DLF-30092011" xfId="5710"/>
    <cellStyle name="_Loan-subsidary-311207-final-DCDL 4_Upfront &amp; Processing fee- DLF Group- Q1+Q2" xfId="5711"/>
    <cellStyle name="_Loan-subsidary-311207-final-DCDL 5" xfId="5712"/>
    <cellStyle name="_Loan-subsidary-311207-final-DCDL 5_Processinfees-DLF-30092011" xfId="5713"/>
    <cellStyle name="_Loan-subsidary-311207-final-DCDL 5_Upfront &amp; Processing fee- DLF Group- Q1+Q2" xfId="5714"/>
    <cellStyle name="_Loan-subsidary-311207-final-DCDL 6" xfId="5715"/>
    <cellStyle name="_Loan-subsidary-311207-final-DCDL 6_Processinfees-DLF-30092011" xfId="5716"/>
    <cellStyle name="_Loan-subsidary-311207-final-DCDL 6_Upfront &amp; Processing fee- DLF Group- Q1+Q2" xfId="5717"/>
    <cellStyle name="_Loan-subsidary-311207-final-DCDL 7" xfId="5718"/>
    <cellStyle name="_Loan-subsidary-311207-final-DCDL 7_Processinfees-DLF-30092011" xfId="5719"/>
    <cellStyle name="_Loan-subsidary-311207-final-DCDL 7_Upfront &amp; Processing fee- DLF Group- Q1+Q2" xfId="5720"/>
    <cellStyle name="_Loan-subsidary-311207-final-DCDL_B-5  30.09.2010 " xfId="969"/>
    <cellStyle name="_Loan-subsidary-311207-final-DCDL_Balance Sheet Format" xfId="970"/>
    <cellStyle name="_Loan-subsidary-311207-final-DCDL_Balance Sheet_DUL_Power Division_Sept10_v2" xfId="971"/>
    <cellStyle name="_Loan-subsidary-311207-final-DCDL_Computation of deferred taxfinal_23.10.10" xfId="972"/>
    <cellStyle name="_Loan-subsidary-311207-final-DCDL_DHDL 30th June PL and BS" xfId="973"/>
    <cellStyle name="_Loan-subsidary-311207-final-DCDL_DHDL 30th June PL and BS_DHDL_Financial_31.03.2011" xfId="974"/>
    <cellStyle name="_Loan-subsidary-311207-final-DCDL_DHDL 30th June PL and BS_DHDL_Merged_Financial_31 03 2011" xfId="975"/>
    <cellStyle name="_Loan-subsidary-311207-final-DCDL_DHDL 30th June PL and BS_DHDL_Notes RPD_March 2011" xfId="976"/>
    <cellStyle name="_Loan-subsidary-311207-final-DCDL_DHDL_Financial_30.06.2011 (Q1)" xfId="977"/>
    <cellStyle name="_Loan-subsidary-311207-final-DCDL_DHDL_Merged_Financial_31 03 2011" xfId="978"/>
    <cellStyle name="_Loan-subsidary-311207-final-DCDL_DLFU_Business plan_10-13( 26.3.10)_new3_TARIFF @8.95 FROM AUGUSTv1 updated 30 August_sent to wcc_15.10.10" xfId="979"/>
    <cellStyle name="_Loan-subsidary-311207-final-DCDL_Fomats for Data collation" xfId="980"/>
    <cellStyle name="_Loan-subsidary-311207-final-DCDL_Related Parties-DRBPL Mar-11" xfId="981"/>
    <cellStyle name="_Loan-subsidary-311207-final-DCDL_Related party_2010" xfId="982"/>
    <cellStyle name="_Loan-subsidary-311207-final-DCDL_Related party_2010_DHDL_Financial_31.03.2011" xfId="983"/>
    <cellStyle name="_Loan-subsidary-311207-final-DCDL_Related party_2010_DHDL_Merged_Financial_31 03 2011" xfId="984"/>
    <cellStyle name="_Loan-subsidary-311207-final-DCDL_Related party_2010_DHDL_Notes RPD_March 2011" xfId="985"/>
    <cellStyle name="_Loan-subsidary-311207-final-DCDL_ROI Segmant Trial 30 06 2011" xfId="986"/>
    <cellStyle name="_Loan-subsidary-311207-final-DCDL_Silokhera Capitalisation sheet 30.09.2010" xfId="987"/>
    <cellStyle name="_LOCATION WISE REST OF INDIA -CTC " xfId="988"/>
    <cellStyle name="_LOCATION WISE REST OF INDIA -CTC Q1" xfId="989"/>
    <cellStyle name="_Locations-Projects" xfId="990"/>
    <cellStyle name="_Locations-Projects 2" xfId="5721"/>
    <cellStyle name="_Locations-Projects 2_Processinfees-DLF-30092011" xfId="5722"/>
    <cellStyle name="_Locations-Projects 2_Upfront &amp; Processing fee- DLF Group- Q1+Q2" xfId="5723"/>
    <cellStyle name="_Locations-Projects 3" xfId="5724"/>
    <cellStyle name="_Locations-Projects 3_Processinfees-DLF-30092011" xfId="5725"/>
    <cellStyle name="_Locations-Projects 3_Upfront &amp; Processing fee- DLF Group- Q1+Q2" xfId="5726"/>
    <cellStyle name="_Locations-Projects 4" xfId="5727"/>
    <cellStyle name="_Locations-Projects 4_Processinfees-DLF-30092011" xfId="5728"/>
    <cellStyle name="_Locations-Projects 4_Upfront &amp; Processing fee- DLF Group- Q1+Q2" xfId="5729"/>
    <cellStyle name="_Locations-Projects 5" xfId="5730"/>
    <cellStyle name="_Locations-Projects 5_Processinfees-DLF-30092011" xfId="5731"/>
    <cellStyle name="_Locations-Projects 5_Upfront &amp; Processing fee- DLF Group- Q1+Q2" xfId="5732"/>
    <cellStyle name="_Locations-Projects 6" xfId="5733"/>
    <cellStyle name="_Locations-Projects 6_Processinfees-DLF-30092011" xfId="5734"/>
    <cellStyle name="_Locations-Projects 6_Upfront &amp; Processing fee- DLF Group- Q1+Q2" xfId="5735"/>
    <cellStyle name="_Locations-Projects 7" xfId="5736"/>
    <cellStyle name="_Locations-Projects 7_Processinfees-DLF-30092011" xfId="5737"/>
    <cellStyle name="_Locations-Projects 7_Upfront &amp; Processing fee- DLF Group- Q1+Q2" xfId="5738"/>
    <cellStyle name="_Locations-Projects_RS Vytilla Sold unsold 311211" xfId="991"/>
    <cellStyle name="_Maint Income" xfId="992"/>
    <cellStyle name="_Management Consultancy Services" xfId="993"/>
    <cellStyle name="_Master Data" xfId="4419"/>
    <cellStyle name="_Master Data 2" xfId="4420"/>
    <cellStyle name="_Master Data_Abstract-2007-08" xfId="4421"/>
    <cellStyle name="_Master Data_Aug consl backup-land adv &amp; Ext ICD" xfId="4422"/>
    <cellStyle name="_Master Data_Entries Passed in Conso for profit on sale of invRevised 30.07.08" xfId="4423"/>
    <cellStyle name="_Master Data_Entries Passed in Conso for profit on sale of invRevised 30.07.08_IREL_3000_08-09" xfId="4424"/>
    <cellStyle name="_Master Data_Entries Passed in Conso for profit on sale of invRevised 30.07.08_IREL_3000_08-09 2" xfId="4425"/>
    <cellStyle name="_Master Data_Entries Passed in Conso for profit on sale of invRevised 30.07.08_IREL_3000_08-09 stage 3" xfId="4426"/>
    <cellStyle name="_Master Data_Entries Passed in Conso for profit on sale of invRevised 30.07.08_IREL_3000_08-09 stage 3_IREL_3000_08-09" xfId="4427"/>
    <cellStyle name="_Master Data_Entries Passed in Conso for profit on sale of invRevised 30.07.08_IREL_3000_08-09 stage 3_IREL_3000_08-09 2" xfId="4428"/>
    <cellStyle name="_Master Data_Entries Passed in Conso for profit on sale of invRevised 30.07.08_IREL_3000_08-09_IBREAL_BS PACK-Version.02" xfId="4429"/>
    <cellStyle name="_Master Data_Entries Passed in Conso for profit on sale of invRevised 30.07.08_IREL_3000_08-09_IBREAL_BS PACK-Version.02 2" xfId="4430"/>
    <cellStyle name="_Master Data_Entries Passed in Conso for profit on sale of invRevised 30.07.08_IREL_3000_08-09_IBREAL_BS PACK-Version.02_IBREAL_BS PACK-Version.03" xfId="4431"/>
    <cellStyle name="_Master Data_Entries Passed in Conso for profit on sale of invRevised 30.07.08_IREL_3000_08-09_IBREAL_BS PACK-Version.02_IBREAL_BS PACK-Version.03 2" xfId="4432"/>
    <cellStyle name="_Master Data_Entries Passed in Conso for profit on sale of invRevised 30.07.08_IREL_3000_08-09_IBREAL_BS PACK-Version.02_IBREAL_BS PACK-Version.03_IBREAL_BS PACK-Version.07" xfId="4433"/>
    <cellStyle name="_Master Data_Entries Passed in Conso for profit on sale of invRevised 30.07.08_IREL_3000_08-09_IBREAL_BS PACK-Version.02_IBREAL_BS PACK-Version.03_IBREAL_BS PACK-Version.07 2" xfId="4434"/>
    <cellStyle name="_Master Data_Fornax" xfId="4435"/>
    <cellStyle name="_Master Data_IREL_3000_08-09" xfId="4436"/>
    <cellStyle name="_Master Data_Land Control Sheet Aug 31.08 - Recon" xfId="4437"/>
    <cellStyle name="_Master Data_Land Control Sheet Sep 26.08" xfId="4438"/>
    <cellStyle name="_Master sheet of Q1 FY11 projection" xfId="994"/>
    <cellStyle name="_Master sheet of Q1 FY11 projection_Balance Sheet_DUL_Power Division_Sept10_v4_23.10.10_final" xfId="995"/>
    <cellStyle name="_Master sheet of Q1 FY11 projection_DHDL_Financial_31.03.2011" xfId="996"/>
    <cellStyle name="_Master sheet of Q1 FY11 projection_DHDL_Merged_Financial_31 03 2011" xfId="997"/>
    <cellStyle name="_Master sheet of Q1 FY11 projection_DHDL_Notes RPD_March 2011" xfId="998"/>
    <cellStyle name="_Master sheet of Q1 FY11 projection_DLFU_Business plan_10-13( 26.3.10)_new3_TARIFF @8.95 FROM AUGUSTv1 updated 30 August_sent to wcc_15.10.10" xfId="999"/>
    <cellStyle name="_Master sheet of Q1 FY11 projection_DLFU_Business plan_10-13( 26.3.10)_projected profitability _4 years" xfId="1000"/>
    <cellStyle name="_Master Sheet_Updated till 20 July 2010 Reset" xfId="5739"/>
    <cellStyle name="_may month interest -Big ticket" xfId="5740"/>
    <cellStyle name="_MF - CP &amp; PTC Date Wise (08-May-2009)" xfId="5741"/>
    <cellStyle name="_MF - CP &amp; PTC Date Wise (08-May-2009) 2" xfId="5742"/>
    <cellStyle name="_MF - CP &amp; PTC Date Wise (08-May-2009) 2_Processinfees-DLF-30092011" xfId="5743"/>
    <cellStyle name="_MF - CP &amp; PTC Date Wise (08-May-2009) 2_Upfront &amp; Processing fee- DLF Group- Q1+Q2" xfId="5744"/>
    <cellStyle name="_MF - CP &amp; PTC Date Wise (08-May-2009) 3" xfId="5745"/>
    <cellStyle name="_MF - CP &amp; PTC Date Wise (08-May-2009) 3_Processinfees-DLF-30092011" xfId="5746"/>
    <cellStyle name="_MF - CP &amp; PTC Date Wise (08-May-2009) 3_Upfront &amp; Processing fee- DLF Group- Q1+Q2" xfId="5747"/>
    <cellStyle name="_MF - CP &amp; PTC Date Wise (08-May-2009) 4" xfId="5748"/>
    <cellStyle name="_MF - CP &amp; PTC Date Wise (08-May-2009) 4_Processinfees-DLF-30092011" xfId="5749"/>
    <cellStyle name="_MF - CP &amp; PTC Date Wise (08-May-2009) 4_Upfront &amp; Processing fee- DLF Group- Q1+Q2" xfId="5750"/>
    <cellStyle name="_MF - CP &amp; PTC Date Wise (08-May-2009) 5" xfId="5751"/>
    <cellStyle name="_MF - CP &amp; PTC Date Wise (08-May-2009) 5_Processinfees-DLF-30092011" xfId="5752"/>
    <cellStyle name="_MF - CP &amp; PTC Date Wise (08-May-2009) 5_Upfront &amp; Processing fee- DLF Group- Q1+Q2" xfId="5753"/>
    <cellStyle name="_MF - CP &amp; PTC Date Wise (08-May-2009) 6" xfId="5754"/>
    <cellStyle name="_MF - CP &amp; PTC Date Wise (08-May-2009) 6_Processinfees-DLF-30092011" xfId="5755"/>
    <cellStyle name="_MF - CP &amp; PTC Date Wise (08-May-2009) 6_Upfront &amp; Processing fee- DLF Group- Q1+Q2" xfId="5756"/>
    <cellStyle name="_MF - CP &amp; PTC Date Wise (08-May-2009) 7" xfId="5757"/>
    <cellStyle name="_MF - CP &amp; PTC Date Wise (08-May-2009) 7_Processinfees-DLF-30092011" xfId="5758"/>
    <cellStyle name="_MF - CP &amp; PTC Date Wise (08-May-2009) 7_Upfront &amp; Processing fee- DLF Group- Q1+Q2" xfId="5759"/>
    <cellStyle name="_MF - Status Report (28-May-2009)" xfId="5760"/>
    <cellStyle name="_MF - Status Report (28-May-2009) 2" xfId="5761"/>
    <cellStyle name="_MF - Status Report (28-May-2009) 2_Processinfees-DLF-30092011" xfId="5762"/>
    <cellStyle name="_MF - Status Report (28-May-2009) 2_Upfront &amp; Processing fee- DLF Group- Q1+Q2" xfId="5763"/>
    <cellStyle name="_MF - Status Report (28-May-2009) 3" xfId="5764"/>
    <cellStyle name="_MF - Status Report (28-May-2009) 3_Processinfees-DLF-30092011" xfId="5765"/>
    <cellStyle name="_MF - Status Report (28-May-2009) 3_Upfront &amp; Processing fee- DLF Group- Q1+Q2" xfId="5766"/>
    <cellStyle name="_MF - Status Report (28-May-2009) 4" xfId="5767"/>
    <cellStyle name="_MF - Status Report (28-May-2009) 4_Processinfees-DLF-30092011" xfId="5768"/>
    <cellStyle name="_MF - Status Report (28-May-2009) 4_Upfront &amp; Processing fee- DLF Group- Q1+Q2" xfId="5769"/>
    <cellStyle name="_MF - Status Report (28-May-2009) 5" xfId="5770"/>
    <cellStyle name="_MF - Status Report (28-May-2009) 5_Processinfees-DLF-30092011" xfId="5771"/>
    <cellStyle name="_MF - Status Report (28-May-2009) 5_Upfront &amp; Processing fee- DLF Group- Q1+Q2" xfId="5772"/>
    <cellStyle name="_MF - Status Report (28-May-2009) 6" xfId="5773"/>
    <cellStyle name="_MF - Status Report (28-May-2009) 6_Processinfees-DLF-30092011" xfId="5774"/>
    <cellStyle name="_MF - Status Report (28-May-2009) 6_Upfront &amp; Processing fee- DLF Group- Q1+Q2" xfId="5775"/>
    <cellStyle name="_MF - Status Report (28-May-2009) 7" xfId="5776"/>
    <cellStyle name="_MF - Status Report (28-May-2009) 7_Processinfees-DLF-30092011" xfId="5777"/>
    <cellStyle name="_MF - Status Report (28-May-2009) 7_Upfront &amp; Processing fee- DLF Group- Q1+Q2" xfId="5778"/>
    <cellStyle name="_MICO Chennai" xfId="1001"/>
    <cellStyle name="_MIS Jitendra" xfId="5779"/>
    <cellStyle name="_Miscellaneous income" xfId="1002"/>
    <cellStyle name="_Miscellaneous income_Balance Sheet_DUL_Power Division_Sept10_v4_23.10.10_final" xfId="1003"/>
    <cellStyle name="_Miscellaneous income_DHDL_Financial_31.03.2011" xfId="1004"/>
    <cellStyle name="_Miscellaneous income_DHDL_Interest Expense_30.09.2010" xfId="1005"/>
    <cellStyle name="_Miscellaneous income_DHDL_Interest Expense_30.09.2010_Fomats for Data collation" xfId="1006"/>
    <cellStyle name="_Miscellaneous income_DHDL_Interest Expense_31.03.2011" xfId="1007"/>
    <cellStyle name="_Miscellaneous income_DHDL_Interest Expense_31.03.2011_Fomats for Data collation" xfId="1008"/>
    <cellStyle name="_Miscellaneous income_DHDL_Interest Expense_June-11" xfId="1009"/>
    <cellStyle name="_Miscellaneous income_DHDL_Merged_Financial_31 03 2011" xfId="1010"/>
    <cellStyle name="_Miscellaneous income_DHDL_Merged_Financial_31.03.2011" xfId="1011"/>
    <cellStyle name="_Miscellaneous income_DHDL_Notes RPD_March 2011" xfId="1012"/>
    <cellStyle name="_Miscellaneous income_DLFU_Business plan_10-13( 26.3.10)_new3_TARIFF @8.95 FROM AUGUSTv1 updated 30 August_sent to wcc_15.10.10" xfId="1013"/>
    <cellStyle name="_Miscellaneous income_DLFU_Business plan_10-13( 26.3.10)_projected profitability _4 years" xfId="1014"/>
    <cellStyle name="_Monthly Return_Mar'07_final" xfId="5780"/>
    <cellStyle name="_Monthly templates - Mall Manager_Final" xfId="1015"/>
    <cellStyle name="_Monthly templates - Mall Manager_Final_Balance Sheet_DUL_Power Division_Sept10_v4_23.10.10_final" xfId="1016"/>
    <cellStyle name="_Monthly templates - Mall Manager_Final_DHDL_Financial_31.03.2011" xfId="1017"/>
    <cellStyle name="_Monthly templates - Mall Manager_Final_DHDL_Merged_Financial_31 03 2011" xfId="1018"/>
    <cellStyle name="_Monthly templates - Mall Manager_Final_DHDL_Notes RPD_March 2011" xfId="1019"/>
    <cellStyle name="_Monthly templates - Mall Manager_Final_DLFU_Business plan_10-13( 26.3.10)_new3_TARIFF @8.95 FROM AUGUSTv1 updated 30 August_sent to wcc_15.10.10" xfId="1020"/>
    <cellStyle name="_Monthly templates - Mall Manager_Final_DLFU_Business plan_10-13( 26.3.10)_projected profitability _4 years" xfId="1021"/>
    <cellStyle name="_Multiple" xfId="1022"/>
    <cellStyle name="_MultipleSpace" xfId="1023"/>
    <cellStyle name="_networth" xfId="4439"/>
    <cellStyle name="_networth 2" xfId="4440"/>
    <cellStyle name="_networth 3" xfId="4441"/>
    <cellStyle name="_networth 4" xfId="4442"/>
    <cellStyle name="_networth 5" xfId="4443"/>
    <cellStyle name="_networth_detail" xfId="4444"/>
    <cellStyle name="_New DSL_Variance Workpaper_March 2010" xfId="1024"/>
    <cellStyle name="_New DSL_Variance Workpaper_March 2010_DHDL_Financial_31.03.2011" xfId="1025"/>
    <cellStyle name="_New DSL_Variance Workpaper_March 2010_DHDL_Financial_31.03.2011_DHDL_Merged_Financial_31 03 2011" xfId="1026"/>
    <cellStyle name="_New DSL_Variance Workpaper_March 2010_DHDL_Linked Financials_March 2010_Vers. 2" xfId="1027"/>
    <cellStyle name="_New DSL_Variance Workpaper_March 2010_DHDL_Linked Financials_March 2010_Vers. 2_DHDL_Merged_Financial_31 03 2011" xfId="1028"/>
    <cellStyle name="_New DSL_Variance Workpaper_March 2010_DHDL_Merged_Financial_31 03 2011" xfId="1029"/>
    <cellStyle name="_New DSL_Variance Workpaper_March 2010_DHDL_Merged_Financial_31.03.2011" xfId="1030"/>
    <cellStyle name="_New DSL_Variance Workpaper_March 2010_FA_DHDL CORP FB1_30 06 2011" xfId="1031"/>
    <cellStyle name="_New DSL_Variance Workpaper_March 2010_Fomats for Data collation" xfId="1032"/>
    <cellStyle name="_New DSL_Variance Workpaper_March 2010_Related Parties-DRBPL Mar-11" xfId="1033"/>
    <cellStyle name="_New-cash-Flows-BP_commercial" xfId="1034"/>
    <cellStyle name="_NFCPL 10.09.2006" xfId="4445"/>
    <cellStyle name="_NFCPL 10.09.2006 2" xfId="4446"/>
    <cellStyle name="_NFCPL 10.09.2006_Abstract-2007-08" xfId="4447"/>
    <cellStyle name="_NFCPL 10.09.2006_Book1 (2)" xfId="4448"/>
    <cellStyle name="_NFCPL 10.09.2006_Entries Passed in Conso for profit on sale of invRevised 30.07.08" xfId="4449"/>
    <cellStyle name="_NFCPL 10.09.2006_Entries Passed in Conso for profit on sale of invRevised 30.07.08_IREL_3000_08-09" xfId="4450"/>
    <cellStyle name="_NFCPL 10.09.2006_Entries Passed in Conso for profit on sale of invRevised 30.07.08_IREL_3000_08-09 2" xfId="4451"/>
    <cellStyle name="_NFCPL 10.09.2006_Entries Passed in Conso for profit on sale of invRevised 30.07.08_IREL_3000_08-09 stage 3" xfId="4452"/>
    <cellStyle name="_NFCPL 10.09.2006_Entries Passed in Conso for profit on sale of invRevised 30.07.08_IREL_3000_08-09 stage 3_IREL_3000_08-09" xfId="4453"/>
    <cellStyle name="_NFCPL 10.09.2006_Entries Passed in Conso for profit on sale of invRevised 30.07.08_IREL_3000_08-09 stage 3_IREL_3000_08-09 2" xfId="4454"/>
    <cellStyle name="_NFCPL 10.09.2006_Entries Passed in Conso for profit on sale of invRevised 30.07.08_IREL_3000_08-09_IBREAL_BS PACK-Version.02" xfId="4455"/>
    <cellStyle name="_NFCPL 10.09.2006_Entries Passed in Conso for profit on sale of invRevised 30.07.08_IREL_3000_08-09_IBREAL_BS PACK-Version.02 2" xfId="4456"/>
    <cellStyle name="_NFCPL 10.09.2006_Entries Passed in Conso for profit on sale of invRevised 30.07.08_IREL_3000_08-09_IBREAL_BS PACK-Version.02_IBREAL_BS PACK-Version.03" xfId="4457"/>
    <cellStyle name="_NFCPL 10.09.2006_Entries Passed in Conso for profit on sale of invRevised 30.07.08_IREL_3000_08-09_IBREAL_BS PACK-Version.02_IBREAL_BS PACK-Version.03 2" xfId="4458"/>
    <cellStyle name="_NFCPL 10.09.2006_Entries Passed in Conso for profit on sale of invRevised 30.07.08_IREL_3000_08-09_IBREAL_BS PACK-Version.02_IBREAL_BS PACK-Version.03_IBREAL_BS PACK-Version.07" xfId="4459"/>
    <cellStyle name="_NFCPL 10.09.2006_Entries Passed in Conso for profit on sale of invRevised 30.07.08_IREL_3000_08-09_IBREAL_BS PACK-Version.02_IBREAL_BS PACK-Version.03_IBREAL_BS PACK-Version.07 2" xfId="4460"/>
    <cellStyle name="_NFCPL 10.09.2006_IREL_3000_08-09" xfId="4461"/>
    <cellStyle name="_NHB Data-11th Jan'07" xfId="5781"/>
    <cellStyle name="_NIL  10.09.2006" xfId="4462"/>
    <cellStyle name="_NIL  10.09.2006 2" xfId="4463"/>
    <cellStyle name="_NIL  10.09.2006_Abstract-2007-08" xfId="4464"/>
    <cellStyle name="_NIL  10.09.2006_Book1 (2)" xfId="4465"/>
    <cellStyle name="_NIL  10.09.2006_Entries Passed in Conso for profit on sale of invRevised 30.07.08" xfId="4466"/>
    <cellStyle name="_NIL  10.09.2006_Entries Passed in Conso for profit on sale of invRevised 30.07.08_IREL_3000_08-09" xfId="4467"/>
    <cellStyle name="_NIL  10.09.2006_Entries Passed in Conso for profit on sale of invRevised 30.07.08_IREL_3000_08-09 2" xfId="4468"/>
    <cellStyle name="_NIL  10.09.2006_Entries Passed in Conso for profit on sale of invRevised 30.07.08_IREL_3000_08-09 stage 3" xfId="4469"/>
    <cellStyle name="_NIL  10.09.2006_Entries Passed in Conso for profit on sale of invRevised 30.07.08_IREL_3000_08-09 stage 3_IREL_3000_08-09" xfId="4470"/>
    <cellStyle name="_NIL  10.09.2006_Entries Passed in Conso for profit on sale of invRevised 30.07.08_IREL_3000_08-09 stage 3_IREL_3000_08-09 2" xfId="4471"/>
    <cellStyle name="_NIL  10.09.2006_Entries Passed in Conso for profit on sale of invRevised 30.07.08_IREL_3000_08-09_IBREAL_BS PACK-Version.02" xfId="4472"/>
    <cellStyle name="_NIL  10.09.2006_Entries Passed in Conso for profit on sale of invRevised 30.07.08_IREL_3000_08-09_IBREAL_BS PACK-Version.02 2" xfId="4473"/>
    <cellStyle name="_NIL  10.09.2006_Entries Passed in Conso for profit on sale of invRevised 30.07.08_IREL_3000_08-09_IBREAL_BS PACK-Version.02_IBREAL_BS PACK-Version.03" xfId="4474"/>
    <cellStyle name="_NIL  10.09.2006_Entries Passed in Conso for profit on sale of invRevised 30.07.08_IREL_3000_08-09_IBREAL_BS PACK-Version.02_IBREAL_BS PACK-Version.03 2" xfId="4475"/>
    <cellStyle name="_NIL  10.09.2006_Entries Passed in Conso for profit on sale of invRevised 30.07.08_IREL_3000_08-09_IBREAL_BS PACK-Version.02_IBREAL_BS PACK-Version.03_IBREAL_BS PACK-Version.07" xfId="4476"/>
    <cellStyle name="_NIL  10.09.2006_Entries Passed in Conso for profit on sale of invRevised 30.07.08_IREL_3000_08-09_IBREAL_BS PACK-Version.02_IBREAL_BS PACK-Version.03_IBREAL_BS PACK-Version.07 2" xfId="4477"/>
    <cellStyle name="_NIL  10.09.2006_IREL_3000_08-09" xfId="4478"/>
    <cellStyle name="_NLDPL 10.09.2006" xfId="4479"/>
    <cellStyle name="_NLDPL 10.09.2006 2" xfId="4480"/>
    <cellStyle name="_NLDPL 10.09.2006_Abstract-2007-08" xfId="4481"/>
    <cellStyle name="_NLDPL 10.09.2006_Book1 (2)" xfId="4482"/>
    <cellStyle name="_NLDPL 10.09.2006_Entries Passed in Conso for profit on sale of invRevised 30.07.08" xfId="4483"/>
    <cellStyle name="_NLDPL 10.09.2006_Entries Passed in Conso for profit on sale of invRevised 30.07.08_IREL_3000_08-09" xfId="4484"/>
    <cellStyle name="_NLDPL 10.09.2006_Entries Passed in Conso for profit on sale of invRevised 30.07.08_IREL_3000_08-09 2" xfId="4485"/>
    <cellStyle name="_NLDPL 10.09.2006_Entries Passed in Conso for profit on sale of invRevised 30.07.08_IREL_3000_08-09 stage 3" xfId="4486"/>
    <cellStyle name="_NLDPL 10.09.2006_Entries Passed in Conso for profit on sale of invRevised 30.07.08_IREL_3000_08-09 stage 3_IREL_3000_08-09" xfId="4487"/>
    <cellStyle name="_NLDPL 10.09.2006_Entries Passed in Conso for profit on sale of invRevised 30.07.08_IREL_3000_08-09 stage 3_IREL_3000_08-09 2" xfId="4488"/>
    <cellStyle name="_NLDPL 10.09.2006_Entries Passed in Conso for profit on sale of invRevised 30.07.08_IREL_3000_08-09_IBREAL_BS PACK-Version.02" xfId="4489"/>
    <cellStyle name="_NLDPL 10.09.2006_Entries Passed in Conso for profit on sale of invRevised 30.07.08_IREL_3000_08-09_IBREAL_BS PACK-Version.02 2" xfId="4490"/>
    <cellStyle name="_NLDPL 10.09.2006_Entries Passed in Conso for profit on sale of invRevised 30.07.08_IREL_3000_08-09_IBREAL_BS PACK-Version.02_IBREAL_BS PACK-Version.03" xfId="4491"/>
    <cellStyle name="_NLDPL 10.09.2006_Entries Passed in Conso for profit on sale of invRevised 30.07.08_IREL_3000_08-09_IBREAL_BS PACK-Version.02_IBREAL_BS PACK-Version.03 2" xfId="4492"/>
    <cellStyle name="_NLDPL 10.09.2006_Entries Passed in Conso for profit on sale of invRevised 30.07.08_IREL_3000_08-09_IBREAL_BS PACK-Version.02_IBREAL_BS PACK-Version.03_IBREAL_BS PACK-Version.07" xfId="4493"/>
    <cellStyle name="_NLDPL 10.09.2006_Entries Passed in Conso for profit on sale of invRevised 30.07.08_IREL_3000_08-09_IBREAL_BS PACK-Version.02_IBREAL_BS PACK-Version.03_IBREAL_BS PACK-Version.07 2" xfId="4494"/>
    <cellStyle name="_NLDPL 10.09.2006_IREL_3000_08-09" xfId="4495"/>
    <cellStyle name="_NLHL 10.09.2006" xfId="4496"/>
    <cellStyle name="_NLHL 10.09.2006 2" xfId="4497"/>
    <cellStyle name="_NLHL 10.09.2006_Abstract-2007-08" xfId="4498"/>
    <cellStyle name="_NLHL 10.09.2006_Book1 (2)" xfId="4499"/>
    <cellStyle name="_NLHL 10.09.2006_Entries Passed in Conso for profit on sale of invRevised 30.07.08" xfId="4500"/>
    <cellStyle name="_NLHL 10.09.2006_Entries Passed in Conso for profit on sale of invRevised 30.07.08_IREL_3000_08-09" xfId="4501"/>
    <cellStyle name="_NLHL 10.09.2006_Entries Passed in Conso for profit on sale of invRevised 30.07.08_IREL_3000_08-09 2" xfId="4502"/>
    <cellStyle name="_NLHL 10.09.2006_Entries Passed in Conso for profit on sale of invRevised 30.07.08_IREL_3000_08-09 stage 3" xfId="4503"/>
    <cellStyle name="_NLHL 10.09.2006_Entries Passed in Conso for profit on sale of invRevised 30.07.08_IREL_3000_08-09 stage 3_IREL_3000_08-09" xfId="4504"/>
    <cellStyle name="_NLHL 10.09.2006_Entries Passed in Conso for profit on sale of invRevised 30.07.08_IREL_3000_08-09 stage 3_IREL_3000_08-09 2" xfId="4505"/>
    <cellStyle name="_NLHL 10.09.2006_Entries Passed in Conso for profit on sale of invRevised 30.07.08_IREL_3000_08-09_IBREAL_BS PACK-Version.02" xfId="4506"/>
    <cellStyle name="_NLHL 10.09.2006_Entries Passed in Conso for profit on sale of invRevised 30.07.08_IREL_3000_08-09_IBREAL_BS PACK-Version.02 2" xfId="4507"/>
    <cellStyle name="_NLHL 10.09.2006_Entries Passed in Conso for profit on sale of invRevised 30.07.08_IREL_3000_08-09_IBREAL_BS PACK-Version.02_IBREAL_BS PACK-Version.03" xfId="4508"/>
    <cellStyle name="_NLHL 10.09.2006_Entries Passed in Conso for profit on sale of invRevised 30.07.08_IREL_3000_08-09_IBREAL_BS PACK-Version.02_IBREAL_BS PACK-Version.03 2" xfId="4509"/>
    <cellStyle name="_NLHL 10.09.2006_Entries Passed in Conso for profit on sale of invRevised 30.07.08_IREL_3000_08-09_IBREAL_BS PACK-Version.02_IBREAL_BS PACK-Version.03_IBREAL_BS PACK-Version.07" xfId="4510"/>
    <cellStyle name="_NLHL 10.09.2006_Entries Passed in Conso for profit on sale of invRevised 30.07.08_IREL_3000_08-09_IBREAL_BS PACK-Version.02_IBREAL_BS PACK-Version.03_IBREAL_BS PACK-Version.07 2" xfId="4511"/>
    <cellStyle name="_NLHL 10.09.2006_IREL_3000_08-09" xfId="4512"/>
    <cellStyle name="_NLL  10.09.2006" xfId="4513"/>
    <cellStyle name="_NLL  10.09.2006 2" xfId="4514"/>
    <cellStyle name="_NLL  10.09.2006_Abstract-2007-08" xfId="4515"/>
    <cellStyle name="_NLL  10.09.2006_Book1 (2)" xfId="4516"/>
    <cellStyle name="_NLL  10.09.2006_Entries Passed in Conso for profit on sale of invRevised 30.07.08" xfId="4517"/>
    <cellStyle name="_NLL  10.09.2006_Entries Passed in Conso for profit on sale of invRevised 30.07.08_IREL_3000_08-09" xfId="4518"/>
    <cellStyle name="_NLL  10.09.2006_Entries Passed in Conso for profit on sale of invRevised 30.07.08_IREL_3000_08-09 2" xfId="4519"/>
    <cellStyle name="_NLL  10.09.2006_Entries Passed in Conso for profit on sale of invRevised 30.07.08_IREL_3000_08-09 stage 3" xfId="4520"/>
    <cellStyle name="_NLL  10.09.2006_Entries Passed in Conso for profit on sale of invRevised 30.07.08_IREL_3000_08-09 stage 3_IREL_3000_08-09" xfId="4521"/>
    <cellStyle name="_NLL  10.09.2006_Entries Passed in Conso for profit on sale of invRevised 30.07.08_IREL_3000_08-09 stage 3_IREL_3000_08-09 2" xfId="4522"/>
    <cellStyle name="_NLL  10.09.2006_Entries Passed in Conso for profit on sale of invRevised 30.07.08_IREL_3000_08-09_IBREAL_BS PACK-Version.02" xfId="4523"/>
    <cellStyle name="_NLL  10.09.2006_Entries Passed in Conso for profit on sale of invRevised 30.07.08_IREL_3000_08-09_IBREAL_BS PACK-Version.02 2" xfId="4524"/>
    <cellStyle name="_NLL  10.09.2006_Entries Passed in Conso for profit on sale of invRevised 30.07.08_IREL_3000_08-09_IBREAL_BS PACK-Version.02_IBREAL_BS PACK-Version.03" xfId="4525"/>
    <cellStyle name="_NLL  10.09.2006_Entries Passed in Conso for profit on sale of invRevised 30.07.08_IREL_3000_08-09_IBREAL_BS PACK-Version.02_IBREAL_BS PACK-Version.03 2" xfId="4526"/>
    <cellStyle name="_NLL  10.09.2006_Entries Passed in Conso for profit on sale of invRevised 30.07.08_IREL_3000_08-09_IBREAL_BS PACK-Version.02_IBREAL_BS PACK-Version.03_IBREAL_BS PACK-Version.07" xfId="4527"/>
    <cellStyle name="_NLL  10.09.2006_Entries Passed in Conso for profit on sale of invRevised 30.07.08_IREL_3000_08-09_IBREAL_BS PACK-Version.02_IBREAL_BS PACK-Version.03_IBREAL_BS PACK-Version.07 2" xfId="4528"/>
    <cellStyle name="_NLL  10.09.2006_IREL_3000_08-09" xfId="4529"/>
    <cellStyle name="_Notes Work(irecpl)" xfId="4530"/>
    <cellStyle name="_Notes Work(irecpl) 2" xfId="4531"/>
    <cellStyle name="_Notes Work(irecpl) 3" xfId="4532"/>
    <cellStyle name="_Notes Work(irecpl) 4" xfId="4533"/>
    <cellStyle name="_Notes Work(irecpl) 5" xfId="4534"/>
    <cellStyle name="_Notes Work(irecpl)_Abstract-2007-08" xfId="4535"/>
    <cellStyle name="_Notes Work(irecpl)_Book1 (2)" xfId="4536"/>
    <cellStyle name="_O  expenses _ 08-09" xfId="1035"/>
    <cellStyle name="_O  expenses _ 08-09_DHDL_Financial_30.06.2011 (Q1)" xfId="1036"/>
    <cellStyle name="_O  expenses _ 08-09_DHDL_Merged_Financial_31 03 2011" xfId="1037"/>
    <cellStyle name="_O  expenses _ 08-09_Fomats for Data collation" xfId="1038"/>
    <cellStyle name="_O  expenses _ 08-09_Related Parties-DRBPL Mar-11" xfId="1039"/>
    <cellStyle name="_O  expenses _ 08-09_ROI Segmant Trial 30 06 2011" xfId="1040"/>
    <cellStyle name="_O&amp;M and Indirect expenses" xfId="1041"/>
    <cellStyle name="_O&amp;M and Indirect expenses_Balance Sheet_DUL_Power Division_Sept10_v4_23.10.10_final" xfId="1042"/>
    <cellStyle name="_O&amp;M and Indirect expenses_DHDL_Financial_31.03.2011" xfId="1043"/>
    <cellStyle name="_O&amp;M and Indirect expenses_DHDL_Merged_Financial_31 03 2011" xfId="1044"/>
    <cellStyle name="_O&amp;M and Indirect expenses_DHDL_Notes RPD_March 2011" xfId="1045"/>
    <cellStyle name="_O&amp;M and Indirect expenses_DLFU_Business plan_10-13( 26.3.10)_new3_TARIFF @8.95 FROM AUGUSTv1 updated 30 August_sent to wcc_15.10.10" xfId="1046"/>
    <cellStyle name="_O&amp;M and Indirect expenses_DLFU_Business plan_10-13( 26.3.10)_projected profitability _4 years" xfId="1047"/>
    <cellStyle name="_O4.7 Unrecorded liab RLL 1000 Q1 07" xfId="1048"/>
    <cellStyle name="_O4.7 Unrecorded liab RLL 1000 Q1 07_B-5  30.09.2010 " xfId="1049"/>
    <cellStyle name="_O4.7 Unrecorded liab RLL 1000 Q1 07_DHDL_Merged_Financial_31 03 2011" xfId="1050"/>
    <cellStyle name="_O4.7 Unrecorded liab RLL 1000 Q1 07_DHDL_Notes RPD_March 2011" xfId="1051"/>
    <cellStyle name="_O4.7 Unrecorded liab RLL 1000 Q1 07_Silokhera Capitalisation sheet 30.09.2010" xfId="1052"/>
    <cellStyle name="_O4.8 Unrecorded liab RLL 2000 Q1 07" xfId="1053"/>
    <cellStyle name="_O4.8 Unrecorded liab RLL 2000 Q1 07_B-5  30.09.2010 " xfId="1054"/>
    <cellStyle name="_O4.8 Unrecorded liab RLL 2000 Q1 07_DHDL_Merged_Financial_31 03 2011" xfId="1055"/>
    <cellStyle name="_O4.8 Unrecorded liab RLL 2000 Q1 07_DHDL_Notes RPD_March 2011" xfId="1056"/>
    <cellStyle name="_O4.8 Unrecorded liab RLL 2000 Q1 07_Silokhera Capitalisation sheet 30.09.2010" xfId="1057"/>
    <cellStyle name="_Opening Bal2904" xfId="1058"/>
    <cellStyle name="_Opening Bal2904 2" xfId="5782"/>
    <cellStyle name="_Opening Bal2904 2_Processinfees-DLF-30092011" xfId="5783"/>
    <cellStyle name="_Opening Bal2904 2_Upfront &amp; Processing fee- DLF Group- Q1+Q2" xfId="5784"/>
    <cellStyle name="_Opening Bal2904 3" xfId="5785"/>
    <cellStyle name="_Opening Bal2904 3_Processinfees-DLF-30092011" xfId="5786"/>
    <cellStyle name="_Opening Bal2904 3_Upfront &amp; Processing fee- DLF Group- Q1+Q2" xfId="5787"/>
    <cellStyle name="_Opening Bal2904 4" xfId="5788"/>
    <cellStyle name="_Opening Bal2904 4_Processinfees-DLF-30092011" xfId="5789"/>
    <cellStyle name="_Opening Bal2904 4_Upfront &amp; Processing fee- DLF Group- Q1+Q2" xfId="5790"/>
    <cellStyle name="_Opening Bal2904 5" xfId="5791"/>
    <cellStyle name="_Opening Bal2904 5_Processinfees-DLF-30092011" xfId="5792"/>
    <cellStyle name="_Opening Bal2904 5_Upfront &amp; Processing fee- DLF Group- Q1+Q2" xfId="5793"/>
    <cellStyle name="_Opening Bal2904 6" xfId="5794"/>
    <cellStyle name="_Opening Bal2904 6_Processinfees-DLF-30092011" xfId="5795"/>
    <cellStyle name="_Opening Bal2904 6_Upfront &amp; Processing fee- DLF Group- Q1+Q2" xfId="5796"/>
    <cellStyle name="_Opening Bal2904 7" xfId="5797"/>
    <cellStyle name="_Opening Bal2904 7_Processinfees-DLF-30092011" xfId="5798"/>
    <cellStyle name="_Opening Bal2904 7_Upfront &amp; Processing fee- DLF Group- Q1+Q2" xfId="5799"/>
    <cellStyle name="_Opening Bal2904_Balance Sheet_DUL_Power Division_Sept10_v4_23.10.10_final" xfId="1059"/>
    <cellStyle name="_Opening Bal2904_DHDL_Financial_31.03.2011" xfId="1060"/>
    <cellStyle name="_Opening Bal2904_DHDL_Merged_Financial_31 03 2011" xfId="1061"/>
    <cellStyle name="_Opening Bal2904_DHDL_Notes RPD_March 2011" xfId="1062"/>
    <cellStyle name="_Opening Bal2904_DLFU_Business plan_10-13( 26.3.10)_new3_TARIFF @8.95 FROM AUGUSTv1 updated 30 August_sent to wcc_15.10.10" xfId="1063"/>
    <cellStyle name="_Opening Bal2904_DLFU_Business plan_10-13( 26.3.10)_projected profitability _4 years" xfId="1064"/>
    <cellStyle name="_Opening Bal2904_RS Vytilla Sold unsold 311211" xfId="1065"/>
    <cellStyle name="_operating expenses-june 2010" xfId="5800"/>
    <cellStyle name="_operative  expenses _ 08-09" xfId="1066"/>
    <cellStyle name="_operative  expenses _ 08-09_DHDL_Financial_30.06.2011 (Q1)" xfId="1067"/>
    <cellStyle name="_operative  expenses _ 08-09_DHDL_Merged_Financial_31 03 2011" xfId="1068"/>
    <cellStyle name="_operative  expenses _ 08-09_Fomats for Data collation" xfId="1069"/>
    <cellStyle name="_operative  expenses _ 08-09_Related Parties-DRBPL Mar-11" xfId="1070"/>
    <cellStyle name="_operative  expenses _ 08-09_ROI Segmant Trial 30 06 2011" xfId="1071"/>
    <cellStyle name="_OPex _DLF Garden City indore_31.03.2009." xfId="1072"/>
    <cellStyle name="_OPex _DLF Garden City indore_31.03.2009._DHDL_Financial_30.06.2011 (Q1)" xfId="1073"/>
    <cellStyle name="_OPex _DLF Garden City indore_31.03.2009._DHDL_Merged_Financial_31 03 2011" xfId="1074"/>
    <cellStyle name="_OPex _DLF Garden City indore_31.03.2009._ROI Segmant Trial 30 06 2011" xfId="1075"/>
    <cellStyle name="_OS as on Jun 06 &amp; 07" xfId="5801"/>
    <cellStyle name="_Other Liability_Amount Recoverable" xfId="1076"/>
    <cellStyle name="_P&amp;l and Cashflow" xfId="1077"/>
    <cellStyle name="_P&amp;l and Cashflow 2" xfId="5802"/>
    <cellStyle name="_P&amp;l and Cashflow 2_Processinfees-DLF-30092011" xfId="5803"/>
    <cellStyle name="_P&amp;l and Cashflow 2_Upfront &amp; Processing fee- DLF Group- Q1+Q2" xfId="5804"/>
    <cellStyle name="_P&amp;l and Cashflow 3" xfId="5805"/>
    <cellStyle name="_P&amp;l and Cashflow 3_Processinfees-DLF-30092011" xfId="5806"/>
    <cellStyle name="_P&amp;l and Cashflow 3_Upfront &amp; Processing fee- DLF Group- Q1+Q2" xfId="5807"/>
    <cellStyle name="_P&amp;l and Cashflow 4" xfId="5808"/>
    <cellStyle name="_P&amp;l and Cashflow 4_Processinfees-DLF-30092011" xfId="5809"/>
    <cellStyle name="_P&amp;l and Cashflow 4_Upfront &amp; Processing fee- DLF Group- Q1+Q2" xfId="5810"/>
    <cellStyle name="_P&amp;l and Cashflow 5" xfId="5811"/>
    <cellStyle name="_P&amp;l and Cashflow 5_Processinfees-DLF-30092011" xfId="5812"/>
    <cellStyle name="_P&amp;l and Cashflow 5_Upfront &amp; Processing fee- DLF Group- Q1+Q2" xfId="5813"/>
    <cellStyle name="_P&amp;l and Cashflow 6" xfId="5814"/>
    <cellStyle name="_P&amp;l and Cashflow 6_Processinfees-DLF-30092011" xfId="5815"/>
    <cellStyle name="_P&amp;l and Cashflow 6_Upfront &amp; Processing fee- DLF Group- Q1+Q2" xfId="5816"/>
    <cellStyle name="_P&amp;l and Cashflow 7" xfId="5817"/>
    <cellStyle name="_P&amp;l and Cashflow 7_Processinfees-DLF-30092011" xfId="5818"/>
    <cellStyle name="_P&amp;l and Cashflow 7_Upfront &amp; Processing fee- DLF Group- Q1+Q2" xfId="5819"/>
    <cellStyle name="_Payroll Dec-09" xfId="1078"/>
    <cellStyle name="_Percent" xfId="1079"/>
    <cellStyle name="_PercentSpace" xfId="1080"/>
    <cellStyle name="_Plant wise profitabilityv3_5.2.09" xfId="1081"/>
    <cellStyle name="_Plant wise profitabilityv3_5.2.09_Balance Sheet_DUL_Power Division_Sept10_v4_23.10.10_final" xfId="1082"/>
    <cellStyle name="_Plant wise profitabilityv3_5.2.09_DHDL_Financial_31.03.2011" xfId="1083"/>
    <cellStyle name="_Plant wise profitabilityv3_5.2.09_DHDL_Merged_Financial_31 03 2011" xfId="1084"/>
    <cellStyle name="_Plant wise profitabilityv3_5.2.09_DHDL_Notes RPD_March 2011" xfId="1085"/>
    <cellStyle name="_Plant wise profitabilityv3_5.2.09_DLFU_Business plan_10-13( 26.3.10)_new3_TARIFF @8.95 FROM AUGUSTv1 updated 30 August_sent to wcc_15.10.10" xfId="1086"/>
    <cellStyle name="_Plant wise profitabilityv3_5.2.09_DLFU_Business plan_10-13( 26.3.10)_projected profitability _4 years" xfId="1087"/>
    <cellStyle name="_POCM" xfId="1088"/>
    <cellStyle name="_PoCM - Projects Received -Oct 2010" xfId="5820"/>
    <cellStyle name="_PoCM _Sept10" xfId="5821"/>
    <cellStyle name="_POCM 2" xfId="5822"/>
    <cellStyle name="_POCM 2 2" xfId="5823"/>
    <cellStyle name="_POCM 3" xfId="5824"/>
    <cellStyle name="_POCM 3 2" xfId="5825"/>
    <cellStyle name="_POCM 4" xfId="5826"/>
    <cellStyle name="_POCM 4 2" xfId="5827"/>
    <cellStyle name="_POCM 5" xfId="5828"/>
    <cellStyle name="_POCM 5 2" xfId="5829"/>
    <cellStyle name="_POCM -5671cash inflow" xfId="1089"/>
    <cellStyle name="_POCM -5671cash inflow 2" xfId="5830"/>
    <cellStyle name="_POCM -5671cash inflow 2 2" xfId="5831"/>
    <cellStyle name="_POCM -5671cash inflow 3" xfId="5832"/>
    <cellStyle name="_POCM -5671cash inflow 3 2" xfId="5833"/>
    <cellStyle name="_POCM -5671cash inflow 4" xfId="5834"/>
    <cellStyle name="_POCM -5671cash inflow 4 2" xfId="5835"/>
    <cellStyle name="_POCM -5671cash inflow 5" xfId="5836"/>
    <cellStyle name="_POCM -5671cash inflow 5 2" xfId="5837"/>
    <cellStyle name="_POCM -5671cash inflow 6" xfId="5838"/>
    <cellStyle name="_POCM -5671cash inflow 6 2" xfId="5839"/>
    <cellStyle name="_POCM -5671cash inflow 7" xfId="5840"/>
    <cellStyle name="_POCM -5671cash inflow 7 2" xfId="5841"/>
    <cellStyle name="_POCM -5671cash inflow 8" xfId="5842"/>
    <cellStyle name="_POCM 6" xfId="5843"/>
    <cellStyle name="_POCM 6 2" xfId="5844"/>
    <cellStyle name="_POCM 7" xfId="5845"/>
    <cellStyle name="_POCM 7 2" xfId="5846"/>
    <cellStyle name="_POCM 8" xfId="5847"/>
    <cellStyle name="_POCM effect of price reset" xfId="1090"/>
    <cellStyle name="_POCM July 2008 " xfId="1091"/>
    <cellStyle name="_POCM July 2008  2" xfId="5848"/>
    <cellStyle name="_POCM July 2008  2 2" xfId="5849"/>
    <cellStyle name="_POCM July 2008  3" xfId="5850"/>
    <cellStyle name="_POCM July 2008  3 2" xfId="5851"/>
    <cellStyle name="_POCM July 2008  4" xfId="5852"/>
    <cellStyle name="_POCM July 2008  4 2" xfId="5853"/>
    <cellStyle name="_POCM July 2008  5" xfId="5854"/>
    <cellStyle name="_POCM July 2008  5 2" xfId="5855"/>
    <cellStyle name="_POCM July 2008  6" xfId="5856"/>
    <cellStyle name="_POCM July 2008  6 2" xfId="5857"/>
    <cellStyle name="_POCM July 2008  7" xfId="5858"/>
    <cellStyle name="_POCM July 2008  7 2" xfId="5859"/>
    <cellStyle name="_POCM July 2008  8" xfId="5860"/>
    <cellStyle name="_pocm Q1-10 20090727" xfId="1092"/>
    <cellStyle name="_POCM Rajarhat-Kolkata 30 6 09" xfId="1093"/>
    <cellStyle name="_POCM Rajarhat-Kolkata 30 6 09_Fomats for Data collation" xfId="1094"/>
    <cellStyle name="_POCM Rajarhat-Kolkata 30 6 09_Related party_2010" xfId="1095"/>
    <cellStyle name="_POCM Rajarhat-Kolkata 30 6 09_Related party_2010_DHDL_Financial_31.03.2011" xfId="1096"/>
    <cellStyle name="_POCM Rajarhat-Kolkata 30 6 09_Related party_2010_DHDL_Merged_Financial_31 03 2011" xfId="1097"/>
    <cellStyle name="_POCM Rajarhat-Kolkata 30 6 09_Related party_2010_DHDL_Notes RPD_March 2011" xfId="1098"/>
    <cellStyle name="_POCM Rajarhat-Kolkata 31(1)(1).3.09" xfId="1099"/>
    <cellStyle name="_POCM Rajarhat-Kolkata_Q2" xfId="5861"/>
    <cellStyle name="_POCM Revised based on const spent mail from puneet1" xfId="1100"/>
    <cellStyle name="_PPL - Mar 08" xfId="5862"/>
    <cellStyle name="_PPR Aug 2006 IHFL" xfId="5863"/>
    <cellStyle name="_Principal n foreclosure Run off" xfId="5864"/>
    <cellStyle name="_printing" xfId="5865"/>
    <cellStyle name="_printing07" xfId="5866"/>
    <cellStyle name="_Profitability 2010-11_80ia" xfId="1101"/>
    <cellStyle name="_Profitability 2010-11_80ia_DHDL_Financial_30.06.2011 (Q1)" xfId="1102"/>
    <cellStyle name="_Profitability 2010-11_80ia_DHDL_Merged_Financial_31 03 2011" xfId="1103"/>
    <cellStyle name="_Profitability 2010-11_80ia_Fomats for Data collation" xfId="1104"/>
    <cellStyle name="_Profitability 2010-11_80ia_ROI Segmant Trial 30 06 2011" xfId="1105"/>
    <cellStyle name="_Project dropped list- comparisionv2" xfId="1106"/>
    <cellStyle name="_Project dropped list- comparisionv2_Balance Sheet_DUL_Power Division_Sept10_v4_23.10.10_final" xfId="1107"/>
    <cellStyle name="_Project dropped list- comparisionv2_DHDL_Financial_31.03.2011" xfId="1108"/>
    <cellStyle name="_Project dropped list- comparisionv2_DHDL_Merged_Financial_31 03 2011" xfId="1109"/>
    <cellStyle name="_Project dropped list- comparisionv2_DHDL_Notes RPD_March 2011" xfId="1110"/>
    <cellStyle name="_Project dropped list- comparisionv2_DLFU_Business plan_10-13( 26.3.10)_new3_TARIFF @8.95 FROM AUGUSTv1 updated 30 August_sent to wcc_15.10.10" xfId="1111"/>
    <cellStyle name="_Project dropped list- comparisionv2_DLFU_Business plan_10-13( 26.3.10)_projected profitability _4 years" xfId="1112"/>
    <cellStyle name="_projection for BTU &amp; BTS cases" xfId="5867"/>
    <cellStyle name="_projection may" xfId="5868"/>
    <cellStyle name="_projection may n june- may working" xfId="5869"/>
    <cellStyle name="_Projection of Interest_Mar08_v3" xfId="5870"/>
    <cellStyle name="_Projections Q4_28 Jan" xfId="5871"/>
    <cellStyle name="_PROV DEC 07" xfId="5872"/>
    <cellStyle name="_PROV NOV 07" xfId="5873"/>
    <cellStyle name="_PROV OCT 07" xfId="5874"/>
    <cellStyle name="_PROV SEPT 07 (Detailed Working)" xfId="5875"/>
    <cellStyle name="_PROV SEPT 07 FOR OTHER PRODUCTS" xfId="5876"/>
    <cellStyle name="_PROV SEPT 07(SAP Working)" xfId="5877"/>
    <cellStyle name="_Prov.Depreciation Schedule_DUL_Aug09" xfId="1113"/>
    <cellStyle name="_Prov.Depreciation Schedule_DUL_Aug09_B-5  30.09.2010 " xfId="1114"/>
    <cellStyle name="_Prov.Depreciation Schedule_DUL_Aug09_Balance Sheet_DUL_Power Division_Sept10_v2" xfId="1115"/>
    <cellStyle name="_Prov.Depreciation Schedule_DUL_Aug09_Computation of deferred taxfinal_23.10.10" xfId="1116"/>
    <cellStyle name="_Prov.Depreciation Schedule_DUL_Aug09_DHDL_Financial_31.03.2011" xfId="1117"/>
    <cellStyle name="_Prov.Depreciation Schedule_DUL_Aug09_DHDL_Merged_Financial_31 03 2011" xfId="1118"/>
    <cellStyle name="_Prov.Depreciation Schedule_DUL_Aug09_DHDL_Notes RPD_March 2011" xfId="1119"/>
    <cellStyle name="_Prov.Depreciation Schedule_DUL_Aug09_DLFU_Business plan_10-13( 26.3.10)_new3_TARIFF @8.95 FROM AUGUSTv1 updated 30 August_sent to wcc_15.10.10" xfId="1120"/>
    <cellStyle name="_Prov.Depreciation Schedule_DUL_Aug09_Silokhera Capitalisation sheet 30.09.2010" xfId="1121"/>
    <cellStyle name="_Provident fund" xfId="1122"/>
    <cellStyle name="_Provident fund_jkBalance Sheet_DUL_Power Division_Sept10_v1" xfId="1123"/>
    <cellStyle name="_Provident fund_jkBalance Sheet_DUL_Power Division_Sept10_v1_Computation of deferred taxfinal_23.10.10" xfId="1124"/>
    <cellStyle name="_Provident fund_jkBalance Sheet_DUL_Power Division_Sept10_v1_Sheet1" xfId="1125"/>
    <cellStyle name="_PROVISION BEFOR 20TH MAY(Amrit)" xfId="5878"/>
    <cellStyle name="_Provision Data for the month " xfId="5879"/>
    <cellStyle name="_Provision Data for the month of February-08 ---- (7)" xfId="5880"/>
    <cellStyle name="_Provision Data for the month of January08 ----" xfId="5881"/>
    <cellStyle name="_Provision Dec_fci_fcu" xfId="5882"/>
    <cellStyle name="_Provision Detail - IHFL as on Aug06 (1)" xfId="5883"/>
    <cellStyle name="_Provision Feb_fci_fcu" xfId="5884"/>
    <cellStyle name="_Provision for security &amp; House keeping" xfId="5885"/>
    <cellStyle name="_PROVISION FOR THE MO MAY07 (Amrit)" xfId="5886"/>
    <cellStyle name="_Provision Jan_fci_fcu" xfId="5887"/>
    <cellStyle name="_PROVISION NOV" xfId="5888"/>
    <cellStyle name="_Provision Star Tower" xfId="5889"/>
    <cellStyle name="_Provisioning - IHFL -Feb2007" xfId="5890"/>
    <cellStyle name="_Provisioning (4)" xfId="5891"/>
    <cellStyle name="_Provisioning Format - IHFL" xfId="5892"/>
    <cellStyle name="_Provisioning Format (Branches)- ICSL" xfId="5893"/>
    <cellStyle name="_Provisioning- IHFL- Mar2007 final" xfId="5894"/>
    <cellStyle name="_Provisioning Oct'07-Master" xfId="5895"/>
    <cellStyle name="_Provisioning_Oct'07_OTHER" xfId="5896"/>
    <cellStyle name="_Provisions final IHFL Dec 07" xfId="5897"/>
    <cellStyle name="_Provisions IHFL JAN'08" xfId="5898"/>
    <cellStyle name="_Provisions IHFL JAN'08 (2)" xfId="5899"/>
    <cellStyle name="_Provisions Jan SBL (4)" xfId="5900"/>
    <cellStyle name="_Provsion sheet (2)" xfId="5901"/>
    <cellStyle name="_Provsion sheetnov" xfId="5902"/>
    <cellStyle name="_Q4Intt  Exp off Q4_09-10" xfId="1126"/>
    <cellStyle name="_Q4Intt  Exp off Q4_09-10_Balance Sheet_DUL_Power Division_Sept10_v4_23.10.10_final" xfId="1127"/>
    <cellStyle name="_Q4Intt  Exp off Q4_09-10_DHDL_Financial_31.03.2011" xfId="1128"/>
    <cellStyle name="_Q4Intt  Exp off Q4_09-10_DHDL_Merged_Financial_31 03 2011" xfId="1129"/>
    <cellStyle name="_Q4Intt  Exp off Q4_09-10_DHDL_Notes RPD_March 2011" xfId="1130"/>
    <cellStyle name="_Q4Intt  Exp off Q4_09-10_DLFU_Business plan_10-13( 26.3.10)_new3_TARIFF @8.95 FROM AUGUSTv1 updated 30 August_sent to wcc_15.10.10" xfId="1131"/>
    <cellStyle name="_Q4Intt  Exp off Q4_09-10_DLFU_Business plan_10-13( 26.3.10)_projected profitability _4 years" xfId="1132"/>
    <cellStyle name="_Reco.Electricity 23.11.07" xfId="5903"/>
    <cellStyle name="_Reco.HCFL Electricity 26.10.07" xfId="5904"/>
    <cellStyle name="_Regionwise Recovery 5th April" xfId="1133"/>
    <cellStyle name="_Related Party Disclosures" xfId="5905"/>
    <cellStyle name="_Related Party Disclosures-2008" xfId="5906"/>
    <cellStyle name="_RELIANCE POWER LIMITED(Final Amita)" xfId="5907"/>
    <cellStyle name="_Rent Division - final 23 march" xfId="1134"/>
    <cellStyle name="_Rent Division - final 23 march 2" xfId="5908"/>
    <cellStyle name="_Rent division- Bank wp" xfId="1135"/>
    <cellStyle name="_Rent division- Bank wp_jkBalance Sheet_DUL_Power Division_Sept10_v1" xfId="1136"/>
    <cellStyle name="_Rent division- Bank wp_jkBalance Sheet_DUL_Power Division_Sept10_v1_Computation of deferred taxfinal_23.10.10" xfId="1137"/>
    <cellStyle name="_Rent division- Bank wp_jkBalance Sheet_DUL_Power Division_Sept10_v1_Sheet1" xfId="1138"/>
    <cellStyle name="_Rent Income_08-09 (3)" xfId="1139"/>
    <cellStyle name="_Rent Income_08-09 (3) 2" xfId="5909"/>
    <cellStyle name="_Rent Income_08-09 (3) 2_Processinfees-DLF-30092011" xfId="5910"/>
    <cellStyle name="_Rent Income_08-09 (3) 2_Upfront &amp; Processing fee- DLF Group- Q1+Q2" xfId="5911"/>
    <cellStyle name="_Rent Income_08-09 (3) 3" xfId="5912"/>
    <cellStyle name="_Rent Income_08-09 (3) 3_Processinfees-DLF-30092011" xfId="5913"/>
    <cellStyle name="_Rent Income_08-09 (3) 3_Upfront &amp; Processing fee- DLF Group- Q1+Q2" xfId="5914"/>
    <cellStyle name="_Rent Income_08-09 (3) 4" xfId="5915"/>
    <cellStyle name="_Rent Income_08-09 (3) 4_Processinfees-DLF-30092011" xfId="5916"/>
    <cellStyle name="_Rent Income_08-09 (3) 4_Upfront &amp; Processing fee- DLF Group- Q1+Q2" xfId="5917"/>
    <cellStyle name="_Rent Income_08-09 (3) 5" xfId="5918"/>
    <cellStyle name="_Rent Income_08-09 (3) 5_Processinfees-DLF-30092011" xfId="5919"/>
    <cellStyle name="_Rent Income_08-09 (3) 5_Upfront &amp; Processing fee- DLF Group- Q1+Q2" xfId="5920"/>
    <cellStyle name="_Rent Income_08-09 (3) 6" xfId="5921"/>
    <cellStyle name="_Rent Income_08-09 (3) 6_Processinfees-DLF-30092011" xfId="5922"/>
    <cellStyle name="_Rent Income_08-09 (3) 6_Upfront &amp; Processing fee- DLF Group- Q1+Q2" xfId="5923"/>
    <cellStyle name="_Rent Income_08-09 (3) 7" xfId="5924"/>
    <cellStyle name="_Rent Income_08-09 (3) 7_Processinfees-DLF-30092011" xfId="5925"/>
    <cellStyle name="_Rent Income_08-09 (3) 7_Upfront &amp; Processing fee- DLF Group- Q1+Q2" xfId="5926"/>
    <cellStyle name="_Rent Income_08-09 (3)_Balance Sheet_DUL_Power Division_Sept10_v4_23.10.10_final" xfId="1140"/>
    <cellStyle name="_Rent Income_08-09 (3)_DHDL_Financial_31.03.2011" xfId="1141"/>
    <cellStyle name="_Rent Income_08-09 (3)_DHDL_Merged_Financial_31 03 2011" xfId="1142"/>
    <cellStyle name="_Rent Income_08-09 (3)_DHDL_Notes RPD_March 2011" xfId="1143"/>
    <cellStyle name="_Rent Income_08-09 (3)_DLFU_Business plan_10-13( 26.3.10)_new3_TARIFF @8.95 FROM AUGUSTv1 updated 30 August_sent to wcc_15.10.10" xfId="1144"/>
    <cellStyle name="_Rent Income_08-09 (3)_DLFU_Business plan_10-13( 26.3.10)_projected profitability _4 years" xfId="1145"/>
    <cellStyle name="_Rent Income_08-09 (3)_RS Vytilla Sold unsold 311211" xfId="1146"/>
    <cellStyle name="_Rent_WP" xfId="1147"/>
    <cellStyle name="_Rental income" xfId="1148"/>
    <cellStyle name="_Rental Income-DLF Limited Rent division" xfId="1149"/>
    <cellStyle name="_Rental-R" xfId="1150"/>
    <cellStyle name="_Repaymnet of BTBTUCC" xfId="5927"/>
    <cellStyle name="_Repaymnet schedule of bigtickect loans version 2" xfId="5928"/>
    <cellStyle name="_Results 0.30" xfId="4537"/>
    <cellStyle name="_Results 0.30 2" xfId="4538"/>
    <cellStyle name="_Results 0.30 3" xfId="4539"/>
    <cellStyle name="_Results 0.30 4" xfId="4540"/>
    <cellStyle name="_Results 0.30 5" xfId="4541"/>
    <cellStyle name="_Results 0.30_Abstract-2007-08" xfId="4542"/>
    <cellStyle name="_Results 0.30_ACL_3402_2008-09" xfId="4543"/>
    <cellStyle name="_Results 0.30_ADL_3373_2008-09" xfId="4544"/>
    <cellStyle name="_Results 0.30_Book1 (2)" xfId="4545"/>
    <cellStyle name="_Results 0.30_CIL_3415_2008-09" xfId="4546"/>
    <cellStyle name="_Results 0.30_IBL_3441_2008-09" xfId="4547"/>
    <cellStyle name="_Results 0.30_IEL_3210_ 2007-2008" xfId="4548"/>
    <cellStyle name="_Results 0.30_IEL_3210_ 2007-2008_260508" xfId="4549"/>
    <cellStyle name="_Results 0.30_Land  CWIP status" xfId="4550"/>
    <cellStyle name="_Retirement Benefits_Dec 2010 Shweta" xfId="1151"/>
    <cellStyle name="_Retirement Benefits_Dec 2010 Shweta_Fomats for Data collation" xfId="1152"/>
    <cellStyle name="_Revenue" xfId="5929"/>
    <cellStyle name="_revenue break up (1)" xfId="5930"/>
    <cellStyle name="_revenue break up_IFSL" xfId="5931"/>
    <cellStyle name="_Revenue Break-up" xfId="4551"/>
    <cellStyle name="_Revenue Break-up 2" xfId="4552"/>
    <cellStyle name="_Revenue Break-up 3" xfId="4553"/>
    <cellStyle name="_Revenue Break-up 4" xfId="4554"/>
    <cellStyle name="_Revenue Break-up 5" xfId="4555"/>
    <cellStyle name="_Revenue Break-up_detail" xfId="4556"/>
    <cellStyle name="_Revenue from constructed properties" xfId="1153"/>
    <cellStyle name="_Revised intt working0910_4.9.09" xfId="1154"/>
    <cellStyle name="_Revised intt working0910_4.9.09_Balance Sheet_DUL_Power Division_Sept10_v4_23.10.10_final" xfId="1155"/>
    <cellStyle name="_Revised intt working0910_4.9.09_DHDL_Financial_31.03.2011" xfId="1156"/>
    <cellStyle name="_Revised intt working0910_4.9.09_DHDL_Merged_Financial_31 03 2011" xfId="1157"/>
    <cellStyle name="_Revised intt working0910_4.9.09_DHDL_Notes RPD_March 2011" xfId="1158"/>
    <cellStyle name="_Revised intt working0910_4.9.09_DLFU_Business plan_10-13( 26.3.10)_new3_TARIFF @8.95 FROM AUGUSTv1 updated 30 August_sent to wcc_15.10.10" xfId="1159"/>
    <cellStyle name="_Revised intt working0910_4.9.09_DLFU_Business plan_10-13( 26.3.10)_projected profitability _4 years" xfId="1160"/>
    <cellStyle name="_Revised Schedule II_31st March '07" xfId="5932"/>
    <cellStyle name="_Rohinton" xfId="5933"/>
    <cellStyle name="_ROI Segmant Trial 30 06 2011" xfId="1161"/>
    <cellStyle name="_RPD- CONSOLIDATED Financials_September 2008_28.12.08" xfId="1162"/>
    <cellStyle name="_RPD- CONSOLIDATED Financials_September 2008_28.12.08_Fomats for Data collation" xfId="1163"/>
    <cellStyle name="_RPD- CONSOLIDATED Financials_September 2008_28.12.08_Related party_2010" xfId="1164"/>
    <cellStyle name="_RPD- CONSOLIDATED Financials_September 2008_28.12.08_Related party_2010_DHDL_Financial_31.03.2011" xfId="1165"/>
    <cellStyle name="_RPD- CONSOLIDATED Financials_September 2008_28.12.08_Related party_2010_DHDL_Merged_Financial_31 03 2011" xfId="1166"/>
    <cellStyle name="_RPD- CONSOLIDATED Financials_September 2008_28.12.08_Related party_2010_DHDL_Notes RPD_March 2011" xfId="1167"/>
    <cellStyle name="_RPS of DLF limited ( Rate reset on 20th Oct 2009)  &amp; TDS @ 10% on 30th Oct 2009" xfId="5934"/>
    <cellStyle name="_RPT" xfId="1168"/>
    <cellStyle name="_RPT_Related Parties-DRBPL Mar-11" xfId="1169"/>
    <cellStyle name="_RS 041010Final DHDL 2010_Merged financial_exclud share" xfId="1170"/>
    <cellStyle name="_RS Vytilla Sold unsold 311211" xfId="1171"/>
    <cellStyle name="_S2 Pitch Backup Data" xfId="1172"/>
    <cellStyle name="_S2 Pitch Backup Data_DHDL_Financial_30.06.2011 (Q1)" xfId="1173"/>
    <cellStyle name="_S2 Pitch Backup Data_DHDL_Merged_Financial_31 03 2011" xfId="1174"/>
    <cellStyle name="_S2 Pitch Backup Data_Fomats for Data collation" xfId="1175"/>
    <cellStyle name="_S2 Pitch Backup Data_Related Parties-DRBPL Mar-11" xfId="1176"/>
    <cellStyle name="_S2 Pitch Backup Data_ROI Segmant Trial 30 06 2011" xfId="1177"/>
    <cellStyle name="_S2 Summary - wip" xfId="1178"/>
    <cellStyle name="_S2'05 Summary" xfId="1179"/>
    <cellStyle name="_S2'05 Summary_DHDL_Financial_30.06.2011 (Q1)" xfId="1180"/>
    <cellStyle name="_S2'05 Summary_DHDL_Merged_Financial_31 03 2011" xfId="1181"/>
    <cellStyle name="_S2'05 Summary_Fomats for Data collation" xfId="1182"/>
    <cellStyle name="_S2'05 Summary_Related Parties-DRBPL Mar-11" xfId="1183"/>
    <cellStyle name="_S2'05 Summary_ROI Segmant Trial 30 06 2011" xfId="1184"/>
    <cellStyle name="_Salary" xfId="1185"/>
    <cellStyle name="_Salary Sheet -IHFL-FINAL_Aug06" xfId="5935"/>
    <cellStyle name="_Salary_jkBalance Sheet_DUL_Power Division_Sept10_v1" xfId="1186"/>
    <cellStyle name="_Salary_jkBalance Sheet_DUL_Power Division_Sept10_v1_Computation of deferred taxfinal_23.10.10" xfId="1187"/>
    <cellStyle name="_Salary_jkBalance Sheet_DUL_Power Division_Sept10_v1_Sheet1" xfId="1188"/>
    <cellStyle name="_Sale of Assets" xfId="5936"/>
    <cellStyle name="_Sale of development right" xfId="1189"/>
    <cellStyle name="_SBM_FSI_09.07.2009" xfId="1190"/>
    <cellStyle name="_Schedule II_sent by auditors" xfId="1191"/>
    <cellStyle name="_Schedule II_sent by auditors 2" xfId="4557"/>
    <cellStyle name="_Schedule II_sent by auditors_1-Projections_DUL_Q1" xfId="1192"/>
    <cellStyle name="_Schedule II_sent by auditors_4.Projected_cash Flow_2010-11_2012_2013_26.3.10" xfId="1193"/>
    <cellStyle name="_Schedule II_sent by auditors_4.Projected_cash Flow_2010-11_2012_2013_26.3.10_DLFU_Business plan_10-13( 26.3.10)_new3_TARIFF @8.95 FROM AUGUSTv1 updated 30 August_sent to wcc_15.10.10" xfId="1194"/>
    <cellStyle name="_Schedule II_sent by auditors_4.Projected_cash Flow_2010-11_2012_2013_26.3.10_Working of Tax Shield and Interst utility division_3 8 10" xfId="1195"/>
    <cellStyle name="_Schedule II_sent by auditors_4.Projected_cash Flow_2010-11_2012_2013_26.3.10_Working of Tax Shield and Interst utility division_3 8 10_DLFU_Business plan_10-13( 26.3.10)_new3_TARIFF @8.95 FROM AUGUSTv1 updated 30 August_sent to wcc_15.10.10" xfId="1196"/>
    <cellStyle name="_Schedule II_sent by auditors_Abstract-2007-08" xfId="4558"/>
    <cellStyle name="_Schedule II_sent by auditors_Aug consl backup-land adv &amp; Ext ICD" xfId="4559"/>
    <cellStyle name="_Schedule II_sent by auditors_Balance Sheet_DUL_Power Division_June10_v2" xfId="1197"/>
    <cellStyle name="_Schedule II_sent by auditors_Balance Sheet_DUL_Power Division_June10_v2_B-5  30.09.2010 " xfId="1198"/>
    <cellStyle name="_Schedule II_sent by auditors_Balance Sheet_DUL_Power Division_June10_v2_Balance Sheet_DUL_Power Division_Sept10_v2" xfId="1199"/>
    <cellStyle name="_Schedule II_sent by auditors_Balance Sheet_DUL_Power Division_June10_v2_Computation of deferred taxfinal_23.10.10" xfId="1200"/>
    <cellStyle name="_Schedule II_sent by auditors_Balance Sheet_DUL_Power Division_June10_v2_DLFU_Business plan_10-13( 26.3.10)_new3_TARIFF @8.95 FROM AUGUSTv1 updated 30 August_sent to wcc_15.10.10" xfId="1201"/>
    <cellStyle name="_Schedule II_sent by auditors_Balance Sheet_DUL_Power Division_June10_v2_jkBalance Sheet_DUL_Power Division_Sept10_v1" xfId="1202"/>
    <cellStyle name="_Schedule II_sent by auditors_Balance Sheet_DUL_Power Division_June10_v2_Sheet1" xfId="1203"/>
    <cellStyle name="_Schedule II_sent by auditors_Balance Sheet_DUL_Power Division_June10_v2_Silokhera Capitalisation sheet 30.09.2010" xfId="1204"/>
    <cellStyle name="_Schedule II_sent by auditors_Balance Sheet_DUL_Power Division_Sept10_v2" xfId="1205"/>
    <cellStyle name="_Schedule II_sent by auditors_Book1" xfId="4560"/>
    <cellStyle name="_Schedule II_sent by auditors_Book1_EPS working" xfId="4561"/>
    <cellStyle name="_Schedule II_sent by auditors_Book1_EPS working 2" xfId="4562"/>
    <cellStyle name="_Schedule II_sent by auditors_Book1_IREL_3000_08-09" xfId="4563"/>
    <cellStyle name="_Schedule II_sent by auditors_Book1_IREL_3000_08-09 2" xfId="4564"/>
    <cellStyle name="_Schedule II_sent by auditors_Book1_IREL_3000_2009-29_July2009  Final Shahi" xfId="4565"/>
    <cellStyle name="_Schedule II_sent by auditors_Book1_IREL_3000_2009-29_July2009  Final Shahi 2" xfId="4566"/>
    <cellStyle name="_Schedule II_sent by auditors_Consolidated_Balance_Sheet_DUL_June_10_V1" xfId="1206"/>
    <cellStyle name="_Schedule II_sent by auditors_Consolidated_Balance_Sheet_DUL_June_10_V1_Sheet1" xfId="1207"/>
    <cellStyle name="_Schedule II_sent by auditors_Deferred Tax Working_2010-2013_26.3.10_V2" xfId="1208"/>
    <cellStyle name="_Schedule II_sent by auditors_Deferred Tax Working_2010-2013_26.3.10_V2_DLFU_Business plan_10-13( 26.3.10)_new3_TARIFF @8.95 FROM AUGUSTv1 updated 30 August_sent to wcc_15.10.10" xfId="1209"/>
    <cellStyle name="_Schedule II_sent by auditors_Deferred Tax Working_2010-2013_26.3.10_V2_Working of Tax Shield and Interst utility division_3 8 10" xfId="1210"/>
    <cellStyle name="_Schedule II_sent by auditors_Deferred Tax Working_2010-2013_26.3.10_V2_Working of Tax Shield and Interst utility division_3 8 10_DLFU_Business plan_10-13( 26.3.10)_new3_TARIFF @8.95 FROM AUGUSTv1 updated 30 August_sent to wcc_15.10.10" xfId="1211"/>
    <cellStyle name="_Schedule II_sent by auditors_Depreciation_2010_11" xfId="1212"/>
    <cellStyle name="_Schedule II_sent by auditors_Depreciation_2010_11_DLFU_Business plan_10-13( 26.3.10)_new3_TARIFF @8.95 FROM AUGUSTv1 updated 30 August_sent to wcc_15.10.10" xfId="1213"/>
    <cellStyle name="_Schedule II_sent by auditors_detail" xfId="4567"/>
    <cellStyle name="_Schedule II_sent by auditors_Dividend working" xfId="4568"/>
    <cellStyle name="_Schedule II_sent by auditors_Dividend working 2" xfId="4569"/>
    <cellStyle name="_Schedule II_sent by auditors_Dividend working_EPS working" xfId="4570"/>
    <cellStyle name="_Schedule II_sent by auditors_Dividend working_EPS working 2" xfId="4571"/>
    <cellStyle name="_Schedule II_sent by auditors_Dividend working_EPS working_IBREAL_BS PACK-Version.02" xfId="4572"/>
    <cellStyle name="_Schedule II_sent by auditors_Dividend working_EPS working_IBREAL_BS PACK-Version.02 2" xfId="4573"/>
    <cellStyle name="_Schedule II_sent by auditors_Dividend working_EPS working_IBREAL_BS PACK-Version.02_IBREAL_BS PACK-Version.03" xfId="4574"/>
    <cellStyle name="_Schedule II_sent by auditors_Dividend working_EPS working_IBREAL_BS PACK-Version.02_IBREAL_BS PACK-Version.03 2" xfId="4575"/>
    <cellStyle name="_Schedule II_sent by auditors_Dividend working_EPS working_IBREAL_BS PACK-Version.02_IBREAL_BS PACK-Version.03_IBREAL_BS PACK-Version.07" xfId="4576"/>
    <cellStyle name="_Schedule II_sent by auditors_Dividend working_EPS working_IBREAL_BS PACK-Version.02_IBREAL_BS PACK-Version.03_IBREAL_BS PACK-Version.07 2" xfId="4577"/>
    <cellStyle name="_Schedule II_sent by auditors_Dividend working_IREL_3000_08-09" xfId="4578"/>
    <cellStyle name="_Schedule II_sent by auditors_Dividend working_IREL_3000_08-09 stage 3" xfId="4579"/>
    <cellStyle name="_Schedule II_sent by auditors_Dividend working_IREL_3000_08-09 stage 3_IREL_3000_08-09" xfId="4580"/>
    <cellStyle name="_Schedule II_sent by auditors_Dividend working_IREL_3000_08-09 stage 3_IREL_3000_08-09 2" xfId="4581"/>
    <cellStyle name="_Schedule II_sent by auditors_Dividend working_IREL_3000_08-09_1" xfId="4582"/>
    <cellStyle name="_Schedule II_sent by auditors_Dividend working_IREL_3000_08-09_1 2" xfId="4583"/>
    <cellStyle name="_Schedule II_sent by auditors_Dividend working_IREL_3000_08-09_1_IBREAL_BS PACK-Version.02" xfId="4584"/>
    <cellStyle name="_Schedule II_sent by auditors_Dividend working_IREL_3000_08-09_1_IBREAL_BS PACK-Version.02 2" xfId="4585"/>
    <cellStyle name="_Schedule II_sent by auditors_Dividend working_IREL_3000_08-09_1_IBREAL_BS PACK-Version.02_IBREAL_BS PACK-Version.03" xfId="4586"/>
    <cellStyle name="_Schedule II_sent by auditors_Dividend working_IREL_3000_08-09_1_IBREAL_BS PACK-Version.02_IBREAL_BS PACK-Version.03 2" xfId="4587"/>
    <cellStyle name="_Schedule II_sent by auditors_Dividend working_IREL_3000_08-09_1_IBREAL_BS PACK-Version.02_IBREAL_BS PACK-Version.03_IBREAL_BS PACK-Version.07" xfId="4588"/>
    <cellStyle name="_Schedule II_sent by auditors_Dividend working_IREL_3000_08-09_1_IBREAL_BS PACK-Version.02_IBREAL_BS PACK-Version.03_IBREAL_BS PACK-Version.07 2" xfId="4589"/>
    <cellStyle name="_Schedule II_sent by auditors_Dividend working_IREL_3000_2009-29_July2009  Final Shahi" xfId="4590"/>
    <cellStyle name="_Schedule II_sent by auditors_Dividend working_IREL_3000_2009-29_July2009  Final Shahi 2" xfId="4591"/>
    <cellStyle name="_Schedule II_sent by auditors_Dividend working_IREL_3000_2009-29_July2009  Final Shahi_IBREAL_BS PACK-Version.02" xfId="4592"/>
    <cellStyle name="_Schedule II_sent by auditors_Dividend working_IREL_3000_2009-29_July2009  Final Shahi_IBREAL_BS PACK-Version.02 2" xfId="4593"/>
    <cellStyle name="_Schedule II_sent by auditors_Dividend working_IREL_3000_2009-29_July2009  Final Shahi_IBREAL_BS PACK-Version.02_IBREAL_BS PACK-Version.03" xfId="4594"/>
    <cellStyle name="_Schedule II_sent by auditors_Dividend working_IREL_3000_2009-29_July2009  Final Shahi_IBREAL_BS PACK-Version.02_IBREAL_BS PACK-Version.03 2" xfId="4595"/>
    <cellStyle name="_Schedule II_sent by auditors_Dividend working_IREL_3000_2009-29_July2009  Final Shahi_IBREAL_BS PACK-Version.02_IBREAL_BS PACK-Version.03_IBREAL_BS PACK-Version.07" xfId="4596"/>
    <cellStyle name="_Schedule II_sent by auditors_Dividend working_IREL_3000_2009-29_July2009  Final Shahi_IBREAL_BS PACK-Version.02_IBREAL_BS PACK-Version.03_IBREAL_BS PACK-Version.07 2" xfId="4597"/>
    <cellStyle name="_Schedule II_sent by auditors_DLF 30th June wind" xfId="1214"/>
    <cellStyle name="_Schedule II_sent by auditors_DLF Utilities _Consolidated_Mar'09_Final4_08.07.09(80%)" xfId="1215"/>
    <cellStyle name="_Schedule II_sent by auditors_DLF Utilities _Consolidated_Mar'09_Final4_08.07.09(80%)_B-5  30.09.2010 " xfId="1216"/>
    <cellStyle name="_Schedule II_sent by auditors_DLF Utilities _Consolidated_Mar'09_Final4_08.07.09(80%)_Balance Sheet_DUL_Power Division_Sept10_v2" xfId="1217"/>
    <cellStyle name="_Schedule II_sent by auditors_DLF Utilities _Consolidated_Mar'09_Final4_08.07.09(80%)_Computation of deferred taxfinal_23.10.10" xfId="1218"/>
    <cellStyle name="_Schedule II_sent by auditors_DLF Utilities _Consolidated_Mar'09_Final4_08.07.09(80%)_Consolidated_Balance_Sheet_DUL_June_10_V1" xfId="1219"/>
    <cellStyle name="_Schedule II_sent by auditors_DLF Utilities _Consolidated_Mar'09_Final4_08.07.09(80%)_DLF 30th June wind" xfId="1220"/>
    <cellStyle name="_Schedule II_sent by auditors_DLF Utilities _Consolidated_Mar'09_Final4_08.07.09(80%)_DLFU_Business plan_10-13( 26.3.10)_new3_TARIFF @8.95 FROM AUGUSTv1 updated 30 August_sent to wcc_15.10.10" xfId="1221"/>
    <cellStyle name="_Schedule II_sent by auditors_DLF Utilities _Consolidated_Mar'09_Final4_08.07.09(80%)_jkBalance Sheet_DUL_Power Division_Sept10_v1" xfId="1222"/>
    <cellStyle name="_Schedule II_sent by auditors_DLF Utilities _Consolidated_Mar'09_Final4_08.07.09(80%)_Sheet1" xfId="1223"/>
    <cellStyle name="_Schedule II_sent by auditors_DLF Utilities _Consolidated_Mar'09_Final4_08.07.09(80%)_Silokhera Capitalisation sheet 30.09.2010" xfId="1224"/>
    <cellStyle name="_Schedule II_sent by auditors_DLF Utilities _Consolidated_Mar'09_Final4_08.07.09(80%)_Wind_31 7 10" xfId="1225"/>
    <cellStyle name="_Schedule II_sent by auditors_DLF Utilities _Consolidated_Mar'09_Final4_08.07.09(80%)_Wind_31 7 10_DLFU_Business plan_10-13( 26.3.10)_new3_TARIFF @8.95 FROM AUGUSTv1 updated 30 August_sent to wcc_15.10.10" xfId="1226"/>
    <cellStyle name="_Schedule II_sent by auditors_DLF Utilities _Consolidated_Mar'09_Final4_08.07.09(80%)_Working of Tax Shield and Interst utility division_3 8 10" xfId="1227"/>
    <cellStyle name="_Schedule II_sent by auditors_DLF Utilities _Consolidated_Mar'09_Final4_08.07.09(80%)_Working of Tax Shield and Interst utility division_3 8 10_DLFU_Business plan_10-13( 26.3.10)_new3_TARIFF @8.95 FROM AUGUSTv1 updated 30 August_sent to wcc_15.10.10" xfId="1228"/>
    <cellStyle name="_Schedule II_sent by auditors_DLF Utilities _Consolidated_Mar'09_Final4_10.06.09(80%)" xfId="1229"/>
    <cellStyle name="_Schedule II_sent by auditors_DLF Utilities _Consolidated_Mar'09_Final4_10.06.09(80%)_B-5  30.09.2010 " xfId="1230"/>
    <cellStyle name="_Schedule II_sent by auditors_DLF Utilities _Consolidated_Mar'09_Final4_10.06.09(80%)_Balance Sheet_DUL_Power Division_Sept10_v2" xfId="1231"/>
    <cellStyle name="_Schedule II_sent by auditors_DLF Utilities _Consolidated_Mar'09_Final4_10.06.09(80%)_Computation of deferred taxfinal_23.10.10" xfId="1232"/>
    <cellStyle name="_Schedule II_sent by auditors_DLF Utilities _Consolidated_Mar'09_Final4_10.06.09(80%)_Consolidated_Balance_Sheet_DUL_June_10_V1" xfId="1233"/>
    <cellStyle name="_Schedule II_sent by auditors_DLF Utilities _Consolidated_Mar'09_Final4_10.06.09(80%)_DLFU_Business plan_10-13( 26.3.10)_new3_TARIFF @8.95 FROM AUGUSTv1 updated 30 August_sent to wcc_15.10.10" xfId="1234"/>
    <cellStyle name="_Schedule II_sent by auditors_DLF Utilities _Consolidated_Mar'09_Final4_10.06.09(80%)_jkBalance Sheet_DUL_Power Division_Sept10_v1" xfId="1235"/>
    <cellStyle name="_Schedule II_sent by auditors_DLF Utilities _Consolidated_Mar'09_Final4_10.06.09(80%)_Sheet1" xfId="1236"/>
    <cellStyle name="_Schedule II_sent by auditors_DLF Utilities _Consolidated_Mar'09_Final4_10.06.09(80%)_Silokhera Capitalisation sheet 30.09.2010" xfId="1237"/>
    <cellStyle name="_Schedule II_sent by auditors_DLF Utilities _Consolidated_Mar'09_Final4_10.06.09(80%)_Working of Tax Shield and Interst utility division_3 8 10" xfId="1238"/>
    <cellStyle name="_Schedule II_sent by auditors_DLF Utilities _Consolidated_Mar'09_Final4_10.06.09(80%)_Working of Tax Shield and Interst utility division_3 8 10_DLFU_Business plan_10-13( 26.3.10)_new3_TARIFF @8.95 FROM AUGUSTv1 updated 30 August_sent to wcc_15.10.10" xfId="1239"/>
    <cellStyle name="_Schedule II_sent by auditors_DLFU_Business plan_10-13( 26.3.10) working " xfId="1240"/>
    <cellStyle name="_Schedule II_sent by auditors_DLFU_Business plan_10-13( 26.3.10) working _DLFU_Business plan_10-13( 26.3.10)_new3_TARIFF @8.95 FROM AUGUSTv1 updated 30 August_sent to wcc_15.10.10" xfId="1241"/>
    <cellStyle name="_Schedule II_sent by auditors_DLFU_Business plan_10-13( 26.3.10)_new3_TARIFF @8.95 FROM AUGUSTv1 updated 30 August_sent to wcc_15.10.10" xfId="1242"/>
    <cellStyle name="_Schedule II_sent by auditors_Final_BS _ PD_DUL-310310(070710) final" xfId="1243"/>
    <cellStyle name="_Schedule II_sent by auditors_Final_BS _ PD_DUL-310310(070710) final_Balance Sheet_DUL_Power Division_June10_v2" xfId="1244"/>
    <cellStyle name="_Schedule II_sent by auditors_Final_BS _ PD_DUL-310310(070710) final_Balance Sheet_DUL_Power Division_June10_v2_B-5  30.09.2010 " xfId="1245"/>
    <cellStyle name="_Schedule II_sent by auditors_Final_BS _ PD_DUL-310310(070710) final_Balance Sheet_DUL_Power Division_June10_v2_Computation of deferred taxfinal_23.10.10" xfId="1246"/>
    <cellStyle name="_Schedule II_sent by auditors_Final_BS _ PD_DUL-310310(070710) final_Balance Sheet_DUL_Power Division_June10_v2_jkBalance Sheet_DUL_Power Division_Sept10_v1" xfId="1247"/>
    <cellStyle name="_Schedule II_sent by auditors_Final_BS _ PD_DUL-310310(070710) final_Balance Sheet_DUL_Power Division_June10_v2_Sheet1" xfId="1248"/>
    <cellStyle name="_Schedule II_sent by auditors_Final_BS _ PD_DUL-310310(070710) final_Balance Sheet_DUL_Power Division_June10_v2_Silokhera Capitalisation sheet 30.09.2010" xfId="1249"/>
    <cellStyle name="_Schedule II_sent by auditors_Final_BS _ PD_DUL-310310(070710) final_Balance Sheet_DUL_Power Division_Sept10_v2" xfId="1250"/>
    <cellStyle name="_Schedule II_sent by auditors_Final_BS _ PD_DUL-310310(070710) final_DLFU_Business plan_10-13( 26.3.10)_new3_TARIFF @8.95 FROM AUGUSTv1 updated 30 August_sent to wcc_15.10.10" xfId="1251"/>
    <cellStyle name="_Schedule II_sent by auditors_Final_BS _ PD_DUL-310310(070710) final_jkBalance Sheet_DUL_Power Division_Sept10_v1" xfId="1252"/>
    <cellStyle name="_Schedule II_sent by auditors_Final_BS _ PD_DUL-310310(070710) final_jkBalance Sheet_DUL_Power Division_Sept10_v1_Computation of deferred taxfinal_23.10.10" xfId="1253"/>
    <cellStyle name="_Schedule II_sent by auditors_Final_BS _ PD_DUL-310310(070710) final_jkBalance Sheet_DUL_Power Division_Sept10_v1_Sheet1" xfId="1254"/>
    <cellStyle name="_Schedule II_sent by auditors_Fornax" xfId="4598"/>
    <cellStyle name="_Schedule II_sent by auditors_Gas Status (2)" xfId="1255"/>
    <cellStyle name="_Schedule II_sent by auditors_Gas Status (2)_DLF 30th June wind" xfId="1256"/>
    <cellStyle name="_Schedule II_sent by auditors_Gas Status (2)_DLFU_Business plan_10-13( 26.3.10)_new3_TARIFF @8.95 FROM AUGUSTv1 updated 30 August_sent to wcc_15.10.10" xfId="1257"/>
    <cellStyle name="_Schedule II_sent by auditors_ICD Detail External from IBREL 23Jun'08" xfId="4599"/>
    <cellStyle name="_Schedule II_sent by auditors_ICD Detail External from IBREL 23Jun'08 2" xfId="4600"/>
    <cellStyle name="_Schedule II_sent by auditors_ICD_Int Working" xfId="4601"/>
    <cellStyle name="_Schedule II_sent by auditors_ICD_Int Working_EPS working" xfId="4602"/>
    <cellStyle name="_Schedule II_sent by auditors_ICD_Int Working_EPS working 2" xfId="4603"/>
    <cellStyle name="_Schedule II_sent by auditors_ICD_Int Working_EPS working_IBREAL_BS PACK-Version.02" xfId="4604"/>
    <cellStyle name="_Schedule II_sent by auditors_ICD_Int Working_EPS working_IBREAL_BS PACK-Version.02 2" xfId="4605"/>
    <cellStyle name="_Schedule II_sent by auditors_ICD_Int Working_EPS working_IBREAL_BS PACK-Version.02_IBREAL_BS PACK-Version.03" xfId="4606"/>
    <cellStyle name="_Schedule II_sent by auditors_ICD_Int Working_EPS working_IBREAL_BS PACK-Version.02_IBREAL_BS PACK-Version.03 2" xfId="4607"/>
    <cellStyle name="_Schedule II_sent by auditors_ICD_Int Working_EPS working_IBREAL_BS PACK-Version.02_IBREAL_BS PACK-Version.03_IBREAL_BS PACK-Version.07" xfId="4608"/>
    <cellStyle name="_Schedule II_sent by auditors_ICD_Int Working_EPS working_IBREAL_BS PACK-Version.02_IBREAL_BS PACK-Version.03_IBREAL_BS PACK-Version.07 2" xfId="4609"/>
    <cellStyle name="_Schedule II_sent by auditors_ICD_Int Working_IREL_3000_08-09" xfId="4610"/>
    <cellStyle name="_Schedule II_sent by auditors_ICD_Int Working_IREL_3000_08-09 2" xfId="4611"/>
    <cellStyle name="_Schedule II_sent by auditors_ICD_Int Working_IREL_3000_08-09 stage 3" xfId="4612"/>
    <cellStyle name="_Schedule II_sent by auditors_ICD_Int Working_IREL_3000_08-09 stage 3_IREL_3000_08-09" xfId="4613"/>
    <cellStyle name="_Schedule II_sent by auditors_ICD_Int Working_IREL_3000_08-09 stage 3_IREL_3000_08-09 2" xfId="4614"/>
    <cellStyle name="_Schedule II_sent by auditors_ICD_Int Working_IREL_3000_08-09_IBREAL_BS PACK-Version.02" xfId="4615"/>
    <cellStyle name="_Schedule II_sent by auditors_ICD_Int Working_IREL_3000_08-09_IBREAL_BS PACK-Version.02 2" xfId="4616"/>
    <cellStyle name="_Schedule II_sent by auditors_ICD_Int Working_IREL_3000_08-09_IBREAL_BS PACK-Version.02_IBREAL_BS PACK-Version.03" xfId="4617"/>
    <cellStyle name="_Schedule II_sent by auditors_ICD_Int Working_IREL_3000_08-09_IBREAL_BS PACK-Version.02_IBREAL_BS PACK-Version.03 2" xfId="4618"/>
    <cellStyle name="_Schedule II_sent by auditors_ICD_Int Working_IREL_3000_08-09_IBREAL_BS PACK-Version.02_IBREAL_BS PACK-Version.03_IBREAL_BS PACK-Version.07" xfId="4619"/>
    <cellStyle name="_Schedule II_sent by auditors_ICD_Int Working_IREL_3000_08-09_IBREAL_BS PACK-Version.02_IBREAL_BS PACK-Version.03_IBREAL_BS PACK-Version.07 2" xfId="4620"/>
    <cellStyle name="_Schedule II_sent by auditors_ICD_Int Working_IREL_3000_2009-29_July2009  Final Shahi" xfId="4621"/>
    <cellStyle name="_Schedule II_sent by auditors_ICD_Int Working_IREL_3000_2009-29_July2009  Final Shahi 2" xfId="4622"/>
    <cellStyle name="_Schedule II_sent by auditors_ICD_Int Working_IREL_3000_2009-29_July2009  Final Shahi_IBREAL_BS PACK-Version.02" xfId="4623"/>
    <cellStyle name="_Schedule II_sent by auditors_ICD_Int Working_IREL_3000_2009-29_July2009  Final Shahi_IBREAL_BS PACK-Version.02 2" xfId="4624"/>
    <cellStyle name="_Schedule II_sent by auditors_ICD_Int Working_IREL_3000_2009-29_July2009  Final Shahi_IBREAL_BS PACK-Version.02_IBREAL_BS PACK-Version.03" xfId="4625"/>
    <cellStyle name="_Schedule II_sent by auditors_ICD_Int Working_IREL_3000_2009-29_July2009  Final Shahi_IBREAL_BS PACK-Version.02_IBREAL_BS PACK-Version.03 2" xfId="4626"/>
    <cellStyle name="_Schedule II_sent by auditors_ICD_Int Working_IREL_3000_2009-29_July2009  Final Shahi_IBREAL_BS PACK-Version.02_IBREAL_BS PACK-Version.03_IBREAL_BS PACK-Version.07" xfId="4627"/>
    <cellStyle name="_Schedule II_sent by auditors_ICD_Int Working_IREL_3000_2009-29_July2009  Final Shahi_IBREAL_BS PACK-Version.02_IBREAL_BS PACK-Version.03_IBREAL_BS PACK-Version.07 2" xfId="4628"/>
    <cellStyle name="_Schedule II_sent by auditors_IEL net worth as on 31st March 2007." xfId="4629"/>
    <cellStyle name="_Schedule II_sent by auditors_IEL_3210_ 2007-2008" xfId="4630"/>
    <cellStyle name="_Schedule II_sent by auditors_IEL_3210_ 2007-2008_260508" xfId="4631"/>
    <cellStyle name="_Schedule II_sent by auditors_IIL_3220_2007-08" xfId="4632"/>
    <cellStyle name="_Schedule II_sent by auditors_IREL(Conso)_2007-08_March_Revised" xfId="4633"/>
    <cellStyle name="_Schedule II_sent by auditors_IREL(Conso)_2007-08_March_Revised_IREL_3000_08-09" xfId="4634"/>
    <cellStyle name="_Schedule II_sent by auditors_IREL(Conso)_2007-08_March_Revised_IREL_3000_08-09 2" xfId="4635"/>
    <cellStyle name="_Schedule II_sent by auditors_IREL(Conso)_2007-08_March_Revised_IREL_3000_08-09 stage 3" xfId="4636"/>
    <cellStyle name="_Schedule II_sent by auditors_IREL(Conso)_2007-08_March_Revised_IREL_3000_08-09 stage 3_IREL_3000_08-09" xfId="4637"/>
    <cellStyle name="_Schedule II_sent by auditors_IREL(Conso)_2007-08_March_Revised_IREL_3000_08-09 stage 3_IREL_3000_08-09 2" xfId="4638"/>
    <cellStyle name="_Schedule II_sent by auditors_IREL(Conso)_2007-08_March_Revised_IREL_3000_08-09_IBREAL_BS PACK-Version.02" xfId="4639"/>
    <cellStyle name="_Schedule II_sent by auditors_IREL(Conso)_2007-08_March_Revised_IREL_3000_08-09_IBREAL_BS PACK-Version.02 2" xfId="4640"/>
    <cellStyle name="_Schedule II_sent by auditors_IREL(Conso)_2007-08_March_Revised_IREL_3000_08-09_IBREAL_BS PACK-Version.02_IBREAL_BS PACK-Version.03" xfId="4641"/>
    <cellStyle name="_Schedule II_sent by auditors_IREL(Conso)_2007-08_March_Revised_IREL_3000_08-09_IBREAL_BS PACK-Version.02_IBREAL_BS PACK-Version.03 2" xfId="4642"/>
    <cellStyle name="_Schedule II_sent by auditors_IREL(Conso)_2007-08_March_Revised_IREL_3000_08-09_IBREAL_BS PACK-Version.02_IBREAL_BS PACK-Version.03_IBREAL_BS PACK-Version.07" xfId="4643"/>
    <cellStyle name="_Schedule II_sent by auditors_IREL(Conso)_2007-08_March_Revised_IREL_3000_08-09_IBREAL_BS PACK-Version.02_IBREAL_BS PACK-Version.03_IBREAL_BS PACK-Version.07 2" xfId="4644"/>
    <cellStyle name="_Schedule II_sent by auditors_IREL(Conso)_2007-08_November-1" xfId="4645"/>
    <cellStyle name="_Schedule II_sent by auditors_IREL(Conso)_2007-08_November-1 2" xfId="4646"/>
    <cellStyle name="_Schedule II_sent by auditors_IREL(Conso)_2007-08_November-1_Abstract-2007-08" xfId="4647"/>
    <cellStyle name="_Schedule II_sent by auditors_IREL(Conso)_2007-08_November-1_Aug consl backup-land adv &amp; Ext ICD" xfId="4648"/>
    <cellStyle name="_Schedule II_sent by auditors_IREL(Conso)_2007-08_November-1_Fornax" xfId="4649"/>
    <cellStyle name="_Schedule II_sent by auditors_IREL(Conso)_2007-08_November-1_IREL_3000_08-09" xfId="4650"/>
    <cellStyle name="_Schedule II_sent by auditors_IREL(Conso)_June_07-08_30-07-08" xfId="4651"/>
    <cellStyle name="_Schedule II_sent by auditors_IREL(Conso)_June_07-08_30-07-08_IREL_3000_08-09" xfId="4652"/>
    <cellStyle name="_Schedule II_sent by auditors_IREL(Conso)_June_07-08_30-07-08_IREL_3000_08-09 2" xfId="4653"/>
    <cellStyle name="_Schedule II_sent by auditors_IREL(Conso)_June_07-08_30-07-08_IREL_3000_08-09 stage 3" xfId="4654"/>
    <cellStyle name="_Schedule II_sent by auditors_IREL(Conso)_June_07-08_30-07-08_IREL_3000_08-09 stage 3_IREL_3000_08-09" xfId="4655"/>
    <cellStyle name="_Schedule II_sent by auditors_IREL(Conso)_June_07-08_30-07-08_IREL_3000_08-09 stage 3_IREL_3000_08-09 2" xfId="4656"/>
    <cellStyle name="_Schedule II_sent by auditors_IREL(Conso)_June_07-08_30-07-08_IREL_3000_08-09_IBREAL_BS PACK-Version.02" xfId="4657"/>
    <cellStyle name="_Schedule II_sent by auditors_IREL(Conso)_June_07-08_30-07-08_IREL_3000_08-09_IBREAL_BS PACK-Version.02 2" xfId="4658"/>
    <cellStyle name="_Schedule II_sent by auditors_IREL(Conso)_June_07-08_30-07-08_IREL_3000_08-09_IBREAL_BS PACK-Version.02_IBREAL_BS PACK-Version.03" xfId="4659"/>
    <cellStyle name="_Schedule II_sent by auditors_IREL(Conso)_June_07-08_30-07-08_IREL_3000_08-09_IBREAL_BS PACK-Version.02_IBREAL_BS PACK-Version.03 2" xfId="4660"/>
    <cellStyle name="_Schedule II_sent by auditors_IREL(Conso)_June_07-08_30-07-08_IREL_3000_08-09_IBREAL_BS PACK-Version.02_IBREAL_BS PACK-Version.03_IBREAL_BS PACK-Version.07" xfId="4661"/>
    <cellStyle name="_Schedule II_sent by auditors_IREL(Conso)_June_07-08_30-07-08_IREL_3000_08-09_IBREAL_BS PACK-Version.02_IBREAL_BS PACK-Version.03_IBREAL_BS PACK-Version.07 2" xfId="4662"/>
    <cellStyle name="_Schedule II_sent by auditors_IREL_3000_08-09" xfId="4663"/>
    <cellStyle name="_Schedule II_sent by auditors_IREL_3000_2007-08" xfId="4664"/>
    <cellStyle name="_Schedule II_sent by auditors_IREL_3000_2007-08 2" xfId="4665"/>
    <cellStyle name="_Schedule II_sent by auditors_IREL_3000_2007-08_IREL_3000_08-09" xfId="4666"/>
    <cellStyle name="_Schedule II_sent by auditors_jkBalance Sheet_DUL_Power Division_Sept10_v1" xfId="1258"/>
    <cellStyle name="_Schedule II_sent by auditors_jkBalance Sheet_DUL_Power Division_Sept10_v1_Computation of deferred taxfinal_23.10.10" xfId="1259"/>
    <cellStyle name="_Schedule II_sent by auditors_jkBalance Sheet_DUL_Power Division_Sept10_v1_Sheet1" xfId="1260"/>
    <cellStyle name="_Schedule II_sent by auditors_Land  CWIP status" xfId="4667"/>
    <cellStyle name="_Schedule II_sent by auditors_Land Control Sheet Aug 31.08 - Recon" xfId="4668"/>
    <cellStyle name="_Schedule II_sent by auditors_Land Control Sheet Sep 26.08" xfId="4669"/>
    <cellStyle name="_Schedule II_sent by auditors_Results  Format - Sep 30" xfId="4670"/>
    <cellStyle name="_Schedule II_sent by auditors_Results  Format - Sep 30_EPS working" xfId="4671"/>
    <cellStyle name="_Schedule II_sent by auditors_Results  Format - Sep 30_EPS working 2" xfId="4672"/>
    <cellStyle name="_Schedule II_sent by auditors_Results  Format - Sep 30_EPS working_IBREAL_BS PACK-Version.02" xfId="4673"/>
    <cellStyle name="_Schedule II_sent by auditors_Results  Format - Sep 30_EPS working_IBREAL_BS PACK-Version.02 2" xfId="4674"/>
    <cellStyle name="_Schedule II_sent by auditors_Results  Format - Sep 30_EPS working_IBREAL_BS PACK-Version.02_IBREAL_BS PACK-Version.03" xfId="4675"/>
    <cellStyle name="_Schedule II_sent by auditors_Results  Format - Sep 30_EPS working_IBREAL_BS PACK-Version.02_IBREAL_BS PACK-Version.03 2" xfId="4676"/>
    <cellStyle name="_Schedule II_sent by auditors_Results  Format - Sep 30_EPS working_IBREAL_BS PACK-Version.02_IBREAL_BS PACK-Version.03_IBREAL_BS PACK-Version.07" xfId="4677"/>
    <cellStyle name="_Schedule II_sent by auditors_Results  Format - Sep 30_EPS working_IBREAL_BS PACK-Version.02_IBREAL_BS PACK-Version.03_IBREAL_BS PACK-Version.07 2" xfId="4678"/>
    <cellStyle name="_Schedule II_sent by auditors_Results  Format - Sep 30_IREL_3000_08-09" xfId="4679"/>
    <cellStyle name="_Schedule II_sent by auditors_Results  Format - Sep 30_IREL_3000_08-09 2" xfId="4680"/>
    <cellStyle name="_Schedule II_sent by auditors_Results  Format - Sep 30_IREL_3000_08-09 stage 3" xfId="4681"/>
    <cellStyle name="_Schedule II_sent by auditors_Results  Format - Sep 30_IREL_3000_08-09 stage 3_IREL_3000_08-09" xfId="4682"/>
    <cellStyle name="_Schedule II_sent by auditors_Results  Format - Sep 30_IREL_3000_08-09 stage 3_IREL_3000_08-09 2" xfId="4683"/>
    <cellStyle name="_Schedule II_sent by auditors_Results  Format - Sep 30_IREL_3000_08-09_IBREAL_BS PACK-Version.02" xfId="4684"/>
    <cellStyle name="_Schedule II_sent by auditors_Results  Format - Sep 30_IREL_3000_08-09_IBREAL_BS PACK-Version.02 2" xfId="4685"/>
    <cellStyle name="_Schedule II_sent by auditors_Results  Format - Sep 30_IREL_3000_08-09_IBREAL_BS PACK-Version.02_IBREAL_BS PACK-Version.03" xfId="4686"/>
    <cellStyle name="_Schedule II_sent by auditors_Results  Format - Sep 30_IREL_3000_08-09_IBREAL_BS PACK-Version.02_IBREAL_BS PACK-Version.03 2" xfId="4687"/>
    <cellStyle name="_Schedule II_sent by auditors_Results  Format - Sep 30_IREL_3000_08-09_IBREAL_BS PACK-Version.02_IBREAL_BS PACK-Version.03_IBREAL_BS PACK-Version.07" xfId="4688"/>
    <cellStyle name="_Schedule II_sent by auditors_Results  Format - Sep 30_IREL_3000_08-09_IBREAL_BS PACK-Version.02_IBREAL_BS PACK-Version.03_IBREAL_BS PACK-Version.07 2" xfId="4689"/>
    <cellStyle name="_Schedule II_sent by auditors_Results  Format - Sep 30_IREL_3000_2009-29_July2009  Final Shahi" xfId="4690"/>
    <cellStyle name="_Schedule II_sent by auditors_Results  Format - Sep 30_IREL_3000_2009-29_July2009  Final Shahi 2" xfId="4691"/>
    <cellStyle name="_Schedule II_sent by auditors_Results  Format - Sep 30_IREL_3000_2009-29_July2009  Final Shahi_IBREAL_BS PACK-Version.02" xfId="4692"/>
    <cellStyle name="_Schedule II_sent by auditors_Results  Format - Sep 30_IREL_3000_2009-29_July2009  Final Shahi_IBREAL_BS PACK-Version.02 2" xfId="4693"/>
    <cellStyle name="_Schedule II_sent by auditors_Results  Format - Sep 30_IREL_3000_2009-29_July2009  Final Shahi_IBREAL_BS PACK-Version.02_IBREAL_BS PACK-Version.03" xfId="4694"/>
    <cellStyle name="_Schedule II_sent by auditors_Results  Format - Sep 30_IREL_3000_2009-29_July2009  Final Shahi_IBREAL_BS PACK-Version.02_IBREAL_BS PACK-Version.03 2" xfId="4695"/>
    <cellStyle name="_Schedule II_sent by auditors_Results  Format - Sep 30_IREL_3000_2009-29_July2009  Final Shahi_IBREAL_BS PACK-Version.02_IBREAL_BS PACK-Version.03_IBREAL_BS PACK-Version.07" xfId="4696"/>
    <cellStyle name="_Schedule II_sent by auditors_Results  Format - Sep 30_IREL_3000_2009-29_July2009  Final Shahi_IBREAL_BS PACK-Version.02_IBREAL_BS PACK-Version.03_IBREAL_BS PACK-Version.07 2" xfId="4697"/>
    <cellStyle name="_Schedule II_sent by auditors_Wind_31 7 10" xfId="1261"/>
    <cellStyle name="_Schedule II_sent by auditors_Wind_31 7 10_Balance Sheet_DUL_Power Division_Sept10_v4_23.10.10_final" xfId="1262"/>
    <cellStyle name="_Schedule II_sent by auditors_Wind_31 7 10_DLFU_Business plan_10-13( 26.3.10)_new3_TARIFF @8.95 FROM AUGUSTv1 updated 30 August_sent to wcc_15.10.10" xfId="1263"/>
    <cellStyle name="_Schedule II_sent by auditors_Working of Tax Shield and Interst utility division_3.8.10" xfId="1264"/>
    <cellStyle name="_Schedule II_sent by auditors_Working of Tax Shield and Interst utility division_3.8.10_DLFU_Business plan_10-13( 26.3.10)_new3_TARIFF @8.95 FROM AUGUSTv1 updated 30 August_sent to wcc_15.10.10" xfId="1265"/>
    <cellStyle name="_Schedule III" xfId="5937"/>
    <cellStyle name="_Scrap Sales" xfId="1266"/>
    <cellStyle name="_securitisation details nhb report nov" xfId="5938"/>
    <cellStyle name="_security Charges final tracker" xfId="5939"/>
    <cellStyle name="_SERVICE TAX FEB-07" xfId="1267"/>
    <cellStyle name="_SERVICE TAX FEB-07_DHDL_Financial_30.06.2011 (Q1)" xfId="1268"/>
    <cellStyle name="_SERVICE TAX FEB-07_DHDL_Merged_Financial_31 03 2011" xfId="1269"/>
    <cellStyle name="_SERVICE TAX FEB-07_ROI Segmant Trial 30 06 2011" xfId="1270"/>
    <cellStyle name="_SERVICE TAX JAN-07" xfId="1271"/>
    <cellStyle name="_SERVICE TAX JAN-07_DHDL_Financial_30.06.2011 (Q1)" xfId="1272"/>
    <cellStyle name="_SERVICE TAX JAN-07_DHDL_Merged_Financial_31 03 2011" xfId="1273"/>
    <cellStyle name="_SERVICE TAX JAN-07_ROI Segmant Trial 30 06 2011" xfId="1274"/>
    <cellStyle name="_SERVICE TAX MAR-07" xfId="1275"/>
    <cellStyle name="_SERVICE TAX MAR-07_DHDL_Financial_30.06.2011 (Q1)" xfId="1276"/>
    <cellStyle name="_SERVICE TAX MAR-07_DHDL_Merged_Financial_31 03 2011" xfId="1277"/>
    <cellStyle name="_SERVICE TAX MAR-07_ROI Segmant Trial 30 06 2011" xfId="1278"/>
    <cellStyle name="_SEZ pocm" xfId="1279"/>
    <cellStyle name="_SEZ pocm 2" xfId="5940"/>
    <cellStyle name="_SEZ silokhera June10" xfId="5941"/>
    <cellStyle name="_SEZ silokhera June10 2" xfId="5942"/>
    <cellStyle name="_SFUL" xfId="1280"/>
    <cellStyle name="_SFUL_jkBalance Sheet_DUL_Power Division_Sept10_v1" xfId="1281"/>
    <cellStyle name="_SFUL_jkBalance Sheet_DUL_Power Division_Sept10_v1_Computation of deferred taxfinal_23.10.10" xfId="1282"/>
    <cellStyle name="_SFUL_jkBalance Sheet_DUL_Power Division_Sept10_v1_Sheet1" xfId="1283"/>
    <cellStyle name="_SFUL-n" xfId="1284"/>
    <cellStyle name="_SFUL-n_B-5  30.09.2010 " xfId="1285"/>
    <cellStyle name="_SFUL-n_Silokhera Capitalisation sheet 30.09.2010" xfId="1286"/>
    <cellStyle name="_Sheet1" xfId="1287"/>
    <cellStyle name="_Sheet1_B-5  30.09.2010 " xfId="1288"/>
    <cellStyle name="_Sheet1_DHDL_Merged_Financial_31 03 2011" xfId="1289"/>
    <cellStyle name="_Sheet1_DHDL_Notes RPD_March 2011" xfId="1290"/>
    <cellStyle name="_Sheet1_Silokhera Capitalisation sheet 30.09.2010" xfId="1291"/>
    <cellStyle name="_Sheet3" xfId="5943"/>
    <cellStyle name="_Sheet4" xfId="1292"/>
    <cellStyle name="_Sheet4_DHDL_Merged_Financial_31 03 2011" xfId="1293"/>
    <cellStyle name="_Sheet4_DHDL_Notes RPD_March 2011" xfId="1294"/>
    <cellStyle name="_Statement of Equity" xfId="5944"/>
    <cellStyle name="_Statement of Equity 2" xfId="5945"/>
    <cellStyle name="_Status Reports - CP &amp; PTC (14-February-2009)" xfId="5946"/>
    <cellStyle name="_Status Reports - CP &amp; PTC (14-February-2009) 2" xfId="5947"/>
    <cellStyle name="_Status Reports - CP &amp; PTC (14-February-2009) 2_Processinfees-DLF-30092011" xfId="5948"/>
    <cellStyle name="_Status Reports - CP &amp; PTC (14-February-2009) 2_Upfront &amp; Processing fee- DLF Group- Q1+Q2" xfId="5949"/>
    <cellStyle name="_Status Reports - CP &amp; PTC (14-February-2009) 3" xfId="5950"/>
    <cellStyle name="_Status Reports - CP &amp; PTC (14-February-2009) 3_Processinfees-DLF-30092011" xfId="5951"/>
    <cellStyle name="_Status Reports - CP &amp; PTC (14-February-2009) 3_Upfront &amp; Processing fee- DLF Group- Q1+Q2" xfId="5952"/>
    <cellStyle name="_Status Reports - CP &amp; PTC (14-February-2009) 4" xfId="5953"/>
    <cellStyle name="_Status Reports - CP &amp; PTC (14-February-2009) 4_Processinfees-DLF-30092011" xfId="5954"/>
    <cellStyle name="_Status Reports - CP &amp; PTC (14-February-2009) 4_Upfront &amp; Processing fee- DLF Group- Q1+Q2" xfId="5955"/>
    <cellStyle name="_Status Reports - CP &amp; PTC (14-February-2009) 5" xfId="5956"/>
    <cellStyle name="_Status Reports - CP &amp; PTC (14-February-2009) 5_Processinfees-DLF-30092011" xfId="5957"/>
    <cellStyle name="_Status Reports - CP &amp; PTC (14-February-2009) 5_Upfront &amp; Processing fee- DLF Group- Q1+Q2" xfId="5958"/>
    <cellStyle name="_Status Reports - CP &amp; PTC (14-February-2009) 6" xfId="5959"/>
    <cellStyle name="_Status Reports - CP &amp; PTC (14-February-2009) 6_Processinfees-DLF-30092011" xfId="5960"/>
    <cellStyle name="_Status Reports - CP &amp; PTC (14-February-2009) 6_Upfront &amp; Processing fee- DLF Group- Q1+Q2" xfId="5961"/>
    <cellStyle name="_Status Reports - CP &amp; PTC (14-February-2009) 7" xfId="5962"/>
    <cellStyle name="_Status Reports - CP &amp; PTC (14-February-2009) 7_Processinfees-DLF-30092011" xfId="5963"/>
    <cellStyle name="_Status Reports - CP &amp; PTC (14-February-2009) 7_Upfront &amp; Processing fee- DLF Group- Q1+Q2" xfId="5964"/>
    <cellStyle name="_Statutory dues_DNGH_March 31, 2010" xfId="1295"/>
    <cellStyle name="_ST-Comp.sheet" xfId="1296"/>
    <cellStyle name="_ST-Comp.sheet_DHDL_Financial_30.06.2011 (Q1)" xfId="1297"/>
    <cellStyle name="_ST-Comp.sheet_DHDL_Financial_31.12.2010" xfId="1298"/>
    <cellStyle name="_ST-Comp.sheet_DHDL_Merged_Financial_31 03 2011" xfId="1299"/>
    <cellStyle name="_ST-Comp.sheet_Fomats for Data collation" xfId="1300"/>
    <cellStyle name="_ST-Comp.sheet_Loans &amp; Advances_March 2010" xfId="1301"/>
    <cellStyle name="_ST-Comp.sheet_Loans &amp; Advances_March 2010_DHDL_Financial_31.03.2011" xfId="1302"/>
    <cellStyle name="_ST-Comp.sheet_Loans &amp; Advances_March 2010_DHDL_Linked Financials_March 2010_Vers. 2" xfId="1303"/>
    <cellStyle name="_ST-Comp.sheet_Loans &amp; Advances_March 2010_DHDL_Merged_Financial_31 03 2011" xfId="1304"/>
    <cellStyle name="_ST-Comp.sheet_Loans &amp; Advances_March 2010_DHDL_Merged_Financial_31.03.2011" xfId="1305"/>
    <cellStyle name="_ST-Comp.sheet_Loans &amp; Advances_March 2010_FA_DHDL CORP FB1_30 06 2011" xfId="1306"/>
    <cellStyle name="_ST-Comp.sheet_Loans &amp; Advances_March 2010_Fomats for Data collation" xfId="1307"/>
    <cellStyle name="_ST-Comp.sheet_Related Parties-DRBPL Mar-11" xfId="1308"/>
    <cellStyle name="_ST-Comp.sheet_ROI Segmant Trial 30 06 2011" xfId="1309"/>
    <cellStyle name="_Summary" xfId="4698"/>
    <cellStyle name="_Summary 2" xfId="4699"/>
    <cellStyle name="_Summary_Abstract-2007-08" xfId="4700"/>
    <cellStyle name="_Summary_Book1 (2)" xfId="4701"/>
    <cellStyle name="_Summary_Entries Passed in Conso for profit on sale of invRevised 30.07.08" xfId="4702"/>
    <cellStyle name="_Summary_Entries Passed in Conso for profit on sale of invRevised 30.07.08_IREL_3000_08-09" xfId="4703"/>
    <cellStyle name="_Summary_Entries Passed in Conso for profit on sale of invRevised 30.07.08_IREL_3000_08-09 2" xfId="4704"/>
    <cellStyle name="_Summary_Entries Passed in Conso for profit on sale of invRevised 30.07.08_IREL_3000_08-09 stage 3" xfId="4705"/>
    <cellStyle name="_Summary_Entries Passed in Conso for profit on sale of invRevised 30.07.08_IREL_3000_08-09 stage 3_IREL_3000_08-09" xfId="4706"/>
    <cellStyle name="_Summary_Entries Passed in Conso for profit on sale of invRevised 30.07.08_IREL_3000_08-09 stage 3_IREL_3000_08-09 2" xfId="4707"/>
    <cellStyle name="_Summary_Entries Passed in Conso for profit on sale of invRevised 30.07.08_IREL_3000_08-09_IBREAL_BS PACK-Version.02" xfId="4708"/>
    <cellStyle name="_Summary_Entries Passed in Conso for profit on sale of invRevised 30.07.08_IREL_3000_08-09_IBREAL_BS PACK-Version.02 2" xfId="4709"/>
    <cellStyle name="_Summary_Entries Passed in Conso for profit on sale of invRevised 30.07.08_IREL_3000_08-09_IBREAL_BS PACK-Version.02_IBREAL_BS PACK-Version.03" xfId="4710"/>
    <cellStyle name="_Summary_Entries Passed in Conso for profit on sale of invRevised 30.07.08_IREL_3000_08-09_IBREAL_BS PACK-Version.02_IBREAL_BS PACK-Version.03 2" xfId="4711"/>
    <cellStyle name="_Summary_Entries Passed in Conso for profit on sale of invRevised 30.07.08_IREL_3000_08-09_IBREAL_BS PACK-Version.02_IBREAL_BS PACK-Version.03_IBREAL_BS PACK-Version.07" xfId="4712"/>
    <cellStyle name="_Summary_Entries Passed in Conso for profit on sale of invRevised 30.07.08_IREL_3000_08-09_IBREAL_BS PACK-Version.02_IBREAL_BS PACK-Version.03_IBREAL_BS PACK-Version.07 2" xfId="4713"/>
    <cellStyle name="_Summary_IREL_3000_08-09" xfId="4714"/>
    <cellStyle name="_Sundry creditors" xfId="1310"/>
    <cellStyle name="_Sundry creditors_DHDL_Financial_31.03.2011" xfId="1311"/>
    <cellStyle name="_Sundry creditors_DHDL_Financial_31.03.2011_DHDL_Merged_Financial_31 03 2011" xfId="1312"/>
    <cellStyle name="_Sundry creditors_DHDL_Linked Financials_March 2010_Vers. 2" xfId="1313"/>
    <cellStyle name="_Sundry creditors_DHDL_Linked Financials_March 2010_Vers. 2_DHDL_Merged_Financial_31 03 2011" xfId="1314"/>
    <cellStyle name="_Sundry creditors_DHDL_Merged_Financial_31 03 2011" xfId="1315"/>
    <cellStyle name="_Sundry creditors_DHDL_Merged_Financial_31.03.2011" xfId="1316"/>
    <cellStyle name="_Sundry creditors_FA_DHDL CORP FB1_30 06 2011" xfId="1317"/>
    <cellStyle name="_Sundry creditors_Fomats for Data collation" xfId="1318"/>
    <cellStyle name="_Tax breaskup" xfId="1319"/>
    <cellStyle name="_Tax breaskup_B-5  30.09.2010 " xfId="1320"/>
    <cellStyle name="_Tax breaskup_Balance Sheet_DUL_Power Division_Sept10_v2" xfId="1321"/>
    <cellStyle name="_Tax breaskup_Computation of deferred taxfinal_23.10.10" xfId="1322"/>
    <cellStyle name="_Tax breaskup_DHCL March 09-1_Version 4-unlinked" xfId="1323"/>
    <cellStyle name="_Tax breaskup_DHDL_Financial_31.03.2011" xfId="1324"/>
    <cellStyle name="_Tax breaskup_DHDL_Merged_Financial_31 03 2011" xfId="1325"/>
    <cellStyle name="_Tax breaskup_DHDL_Notes RPD_March 2011" xfId="1326"/>
    <cellStyle name="_Tax breaskup_DLFU_Business plan_10-13( 26.3.10)_new3_TARIFF @8.95 FROM AUGUSTv1 updated 30 August_sent to wcc_15.10.10" xfId="1327"/>
    <cellStyle name="_Tax breaskup_Silokhera Capitalisation sheet 30.09.2010" xfId="1328"/>
    <cellStyle name="_Tax Invoice From 1st April 2009-2010" xfId="5965"/>
    <cellStyle name="_Tax Refund" xfId="1329"/>
    <cellStyle name="_TB" xfId="1330"/>
    <cellStyle name="_TB Mar-07" xfId="5966"/>
    <cellStyle name="_TB_DHDL_Merged_Financial_31 03 2011" xfId="1331"/>
    <cellStyle name="_TB_DHDL_Notes RPD_March 2011" xfId="1332"/>
    <cellStyle name="_TCPL_2007_Form3CD" xfId="1333"/>
    <cellStyle name="_TDS  WCT Format" xfId="1334"/>
    <cellStyle name="_TDS  WCT-DCDL" xfId="1335"/>
    <cellStyle name="_tds &amp; sERVICE tAX ens ocT 07" xfId="1336"/>
    <cellStyle name="_TDS Summary (2)" xfId="4715"/>
    <cellStyle name="_TDS Summary (2) 2" xfId="4716"/>
    <cellStyle name="_TDS Summary (2) 3" xfId="4717"/>
    <cellStyle name="_TDS Summary (2) 4" xfId="4718"/>
    <cellStyle name="_TDS Summary (2) 5" xfId="4719"/>
    <cellStyle name="_TDS_reasonability" xfId="1337"/>
    <cellStyle name="_TDS_reasonability_DHDL_Financial_30.06.2011 (Q1)" xfId="1338"/>
    <cellStyle name="_TDS_reasonability_DHDL_Financial_31.12.2010" xfId="1339"/>
    <cellStyle name="_TDS_reasonability_DHDL_Merged_Financial_31 03 2011" xfId="1340"/>
    <cellStyle name="_TDS_reasonability_Fomats for Data collation" xfId="1341"/>
    <cellStyle name="_TDS_reasonability_Loans &amp; Advances_March 2010" xfId="1342"/>
    <cellStyle name="_TDS_reasonability_Loans &amp; Advances_March 2010_DHDL_Financial_31.03.2011" xfId="1343"/>
    <cellStyle name="_TDS_reasonability_Loans &amp; Advances_March 2010_DHDL_Linked Financials_March 2010_Vers. 2" xfId="1344"/>
    <cellStyle name="_TDS_reasonability_Loans &amp; Advances_March 2010_DHDL_Merged_Financial_31 03 2011" xfId="1345"/>
    <cellStyle name="_TDS_reasonability_Loans &amp; Advances_March 2010_DHDL_Merged_Financial_31.03.2011" xfId="1346"/>
    <cellStyle name="_TDS_reasonability_Loans &amp; Advances_March 2010_FA_DHDL CORP FB1_30 06 2011" xfId="1347"/>
    <cellStyle name="_TDS_reasonability_Loans &amp; Advances_March 2010_Fomats for Data collation" xfId="1348"/>
    <cellStyle name="_TDS_reasonability_Related Parties-DRBPL Mar-11" xfId="1349"/>
    <cellStyle name="_TDS_reasonability_ROI Segmant Trial 30 06 2011" xfId="1350"/>
    <cellStyle name="_TDS-Cons Div-Beverly" xfId="1351"/>
    <cellStyle name="_TIP" xfId="1352"/>
    <cellStyle name="_TIP_DHDL_Financial_30.06.2011 (Q1)" xfId="1353"/>
    <cellStyle name="_TIP_DHDL_Merged_Financial_31 03 2011" xfId="1354"/>
    <cellStyle name="_TIP_ROI Segmant Trial 30 06 2011" xfId="1355"/>
    <cellStyle name="_UHEL - TB Oct'06 with reply1" xfId="5967"/>
    <cellStyle name="_UHEL TB 31.03.07 (13.04.07)" xfId="5968"/>
    <cellStyle name="_Undisbursed - Mar'06-Apr'07" xfId="5969"/>
    <cellStyle name="_Undisbursed - Mar'06-Mar'07" xfId="5970"/>
    <cellStyle name="_Undisbursed amt. of Housing loans_Nikunj" xfId="5971"/>
    <cellStyle name="_Unsecured Loan and Interest" xfId="1356"/>
    <cellStyle name="_Unsecured Loan and Interest_B-5  30.09.2010 " xfId="1357"/>
    <cellStyle name="_Unsecured Loan and Interest_Silokhera Capitalisation sheet 30.09.2010" xfId="1358"/>
    <cellStyle name="_Updated Aug file" xfId="4720"/>
    <cellStyle name="_Updated Aug file 2" xfId="4721"/>
    <cellStyle name="_Updated Aug file 3" xfId="4722"/>
    <cellStyle name="_Updated Aug file 4" xfId="4723"/>
    <cellStyle name="_Updated Aug file 5" xfId="4724"/>
    <cellStyle name="_Utilities Cash Flow-30.09.2008" xfId="1359"/>
    <cellStyle name="_Utilities Cash Flow-30.09.2008 2" xfId="5972"/>
    <cellStyle name="_Utilities Cash Flow-30.09.2008 2_Processinfees-DLF-30092011" xfId="5973"/>
    <cellStyle name="_Utilities Cash Flow-30.09.2008 2_Upfront &amp; Processing fee- DLF Group- Q1+Q2" xfId="5974"/>
    <cellStyle name="_Utilities Cash Flow-30.09.2008 3" xfId="5975"/>
    <cellStyle name="_Utilities Cash Flow-30.09.2008 3_Processinfees-DLF-30092011" xfId="5976"/>
    <cellStyle name="_Utilities Cash Flow-30.09.2008 3_Upfront &amp; Processing fee- DLF Group- Q1+Q2" xfId="5977"/>
    <cellStyle name="_Utilities Cash Flow-30.09.2008 4" xfId="5978"/>
    <cellStyle name="_Utilities Cash Flow-30.09.2008 4_Processinfees-DLF-30092011" xfId="5979"/>
    <cellStyle name="_Utilities Cash Flow-30.09.2008 4_Upfront &amp; Processing fee- DLF Group- Q1+Q2" xfId="5980"/>
    <cellStyle name="_Utilities Cash Flow-30.09.2008 5" xfId="5981"/>
    <cellStyle name="_Utilities Cash Flow-30.09.2008 5_Processinfees-DLF-30092011" xfId="5982"/>
    <cellStyle name="_Utilities Cash Flow-30.09.2008 5_Upfront &amp; Processing fee- DLF Group- Q1+Q2" xfId="5983"/>
    <cellStyle name="_Utilities Cash Flow-30.09.2008 6" xfId="5984"/>
    <cellStyle name="_Utilities Cash Flow-30.09.2008 6_Processinfees-DLF-30092011" xfId="5985"/>
    <cellStyle name="_Utilities Cash Flow-30.09.2008 6_Upfront &amp; Processing fee- DLF Group- Q1+Q2" xfId="5986"/>
    <cellStyle name="_Utilities Cash Flow-30.09.2008 7" xfId="5987"/>
    <cellStyle name="_Utilities Cash Flow-30.09.2008 7_Processinfees-DLF-30092011" xfId="5988"/>
    <cellStyle name="_Utilities Cash Flow-30.09.2008 7_Upfront &amp; Processing fee- DLF Group- Q1+Q2" xfId="5989"/>
    <cellStyle name="_V240_2904_SCB" xfId="5990"/>
    <cellStyle name="_Variance Analysis - Rod-Dec-08" xfId="1360"/>
    <cellStyle name="_Variance Analysis June 2008 and March 2008" xfId="1361"/>
    <cellStyle name="_Variance Analysis_DLF City Centre_June 30, 2010" xfId="1362"/>
    <cellStyle name="_Variance Analysis_DLF City Centre_June 30, 2010_jkBalance Sheet_DUL_Power Division_Sept10_v1" xfId="1363"/>
    <cellStyle name="_Variance Analysis_DLF City Centre_June 30, 2010_jkBalance Sheet_DUL_Power Division_Sept10_v1_Computation of deferred taxfinal_23.10.10" xfId="1364"/>
    <cellStyle name="_Variance Analysis_DLF City Centre_June 30, 2010_jkBalance Sheet_DUL_Power Division_Sept10_v1_Sheet1" xfId="1365"/>
    <cellStyle name="_Variance EDWARD" xfId="1366"/>
    <cellStyle name="_Variance EDWARD_B-5  30.09.2010 " xfId="1367"/>
    <cellStyle name="_Variance EDWARD_Balance Sheet_DUL_Power Division_Sept10_v2" xfId="1368"/>
    <cellStyle name="_Variance EDWARD_Computation of deferred taxfinal_23.10.10" xfId="1369"/>
    <cellStyle name="_Variance EDWARD_DHCL March 09-1_Version 4-unlinked" xfId="1370"/>
    <cellStyle name="_Variance EDWARD_DHDL_Financial_31.03.2011" xfId="1371"/>
    <cellStyle name="_Variance EDWARD_DHDL_Merged_Financial_31 03 2011" xfId="1372"/>
    <cellStyle name="_Variance EDWARD_DHDL_Notes RPD_March 2011" xfId="1373"/>
    <cellStyle name="_Variance EDWARD_DLFU_Business plan_10-13( 26.3.10)_new3_TARIFF @8.95 FROM AUGUSTv1 updated 30 August_sent to wcc_15.10.10" xfId="1374"/>
    <cellStyle name="_Variance EDWARD_Silokhera Capitalisation sheet 30.09.2010" xfId="1375"/>
    <cellStyle name="_vatika atrium" xfId="1376"/>
    <cellStyle name="_vatika atrium_DHDL_Financial_30.06.2011 (Q1)" xfId="1377"/>
    <cellStyle name="_vatika atrium_DHDL_Merged_Financial_31 03 2011" xfId="1378"/>
    <cellStyle name="_vatika atrium_Fomats for Data collation" xfId="1379"/>
    <cellStyle name="_vatika atrium_Related Parties-DRBPL Mar-11" xfId="1380"/>
    <cellStyle name="_vatika atrium_ROI Segmant Trial 30 06 2011" xfId="1381"/>
    <cellStyle name="_VC -Pack" xfId="1382"/>
    <cellStyle name="_VC -Pack_Balance Sheet_DUL_Power Division_Sept10_v4_23.10.10_final" xfId="1383"/>
    <cellStyle name="_VC -Pack_DHDL_Financial_31.03.2011" xfId="1384"/>
    <cellStyle name="_VC -Pack_DHDL_Merged_Financial_31 03 2011" xfId="1385"/>
    <cellStyle name="_VC -Pack_DHDL_Notes RPD_March 2011" xfId="1386"/>
    <cellStyle name="_VC -Pack_DLFU_Business plan_10-13( 26.3.10)_new3_TARIFF @8.95 FROM AUGUSTv1 updated 30 August_sent to wcc_15.10.10" xfId="1387"/>
    <cellStyle name="_VC -Pack_DLFU_Business plan_10-13( 26.3.10)_projected profitability _4 years" xfId="1388"/>
    <cellStyle name="_VC Review- Offices-Financials notified area" xfId="1389"/>
    <cellStyle name="_VC Review- Offices-Financials notified area 2" xfId="5991"/>
    <cellStyle name="_VC Review- Offices-Financials notified area 2_Processinfees-DLF-30092011" xfId="5992"/>
    <cellStyle name="_VC Review- Offices-Financials notified area 2_Upfront &amp; Processing fee- DLF Group- Q1+Q2" xfId="5993"/>
    <cellStyle name="_VC Review- Offices-Financials notified area 3" xfId="5994"/>
    <cellStyle name="_VC Review- Offices-Financials notified area 3_Processinfees-DLF-30092011" xfId="5995"/>
    <cellStyle name="_VC Review- Offices-Financials notified area 3_Upfront &amp; Processing fee- DLF Group- Q1+Q2" xfId="5996"/>
    <cellStyle name="_VC Review- Offices-Financials notified area 4" xfId="5997"/>
    <cellStyle name="_VC Review- Offices-Financials notified area 4_Processinfees-DLF-30092011" xfId="5998"/>
    <cellStyle name="_VC Review- Offices-Financials notified area 4_Upfront &amp; Processing fee- DLF Group- Q1+Q2" xfId="5999"/>
    <cellStyle name="_VC Review- Offices-Financials notified area 5" xfId="6000"/>
    <cellStyle name="_VC Review- Offices-Financials notified area 5_Processinfees-DLF-30092011" xfId="6001"/>
    <cellStyle name="_VC Review- Offices-Financials notified area 5_Upfront &amp; Processing fee- DLF Group- Q1+Q2" xfId="6002"/>
    <cellStyle name="_VC Review- Offices-Financials notified area 6" xfId="6003"/>
    <cellStyle name="_VC Review- Offices-Financials notified area 6_Processinfees-DLF-30092011" xfId="6004"/>
    <cellStyle name="_VC Review- Offices-Financials notified area 6_Upfront &amp; Processing fee- DLF Group- Q1+Q2" xfId="6005"/>
    <cellStyle name="_VC Review- Offices-Financials notified area 7" xfId="6006"/>
    <cellStyle name="_VC Review- Offices-Financials notified area 7_Processinfees-DLF-30092011" xfId="6007"/>
    <cellStyle name="_VC Review- Offices-Financials notified area 7_Upfront &amp; Processing fee- DLF Group- Q1+Q2" xfId="6008"/>
    <cellStyle name="_VC Review- Offices-Financials notified area_Balance Sheet_DUL_Power Division_Sept10_v4_23.10.10_final" xfId="1390"/>
    <cellStyle name="_VC Review- Offices-Financials notified area_DHDL_Financial_31.03.2011" xfId="1391"/>
    <cellStyle name="_VC Review- Offices-Financials notified area_DHDL_Merged_Financial_31 03 2011" xfId="1392"/>
    <cellStyle name="_VC Review- Offices-Financials notified area_DHDL_Notes RPD_March 2011" xfId="1393"/>
    <cellStyle name="_VC Review- Offices-Financials notified area_DLFU_Business plan_10-13( 26.3.10)_new3_TARIFF @8.95 FROM AUGUSTv1 updated 30 August_sent to wcc_15.10.10" xfId="1394"/>
    <cellStyle name="_VC Review- Offices-Financials notified area_DLFU_Business plan_10-13( 26.3.10)_projected profitability _4 years" xfId="1395"/>
    <cellStyle name="_VC Review- Offices-Financials notified area_RS Vytilla Sold unsold 311211" xfId="1396"/>
    <cellStyle name="_VC Review- Offices-Financials notified areaV2" xfId="1397"/>
    <cellStyle name="_VC Review- Offices-Financials notified areaV2 2" xfId="6009"/>
    <cellStyle name="_VC Review- Offices-Financials notified areaV2 2_Processinfees-DLF-30092011" xfId="6010"/>
    <cellStyle name="_VC Review- Offices-Financials notified areaV2 2_Upfront &amp; Processing fee- DLF Group- Q1+Q2" xfId="6011"/>
    <cellStyle name="_VC Review- Offices-Financials notified areaV2 3" xfId="6012"/>
    <cellStyle name="_VC Review- Offices-Financials notified areaV2 3_Processinfees-DLF-30092011" xfId="6013"/>
    <cellStyle name="_VC Review- Offices-Financials notified areaV2 3_Upfront &amp; Processing fee- DLF Group- Q1+Q2" xfId="6014"/>
    <cellStyle name="_VC Review- Offices-Financials notified areaV2 4" xfId="6015"/>
    <cellStyle name="_VC Review- Offices-Financials notified areaV2 4_Processinfees-DLF-30092011" xfId="6016"/>
    <cellStyle name="_VC Review- Offices-Financials notified areaV2 4_Upfront &amp; Processing fee- DLF Group- Q1+Q2" xfId="6017"/>
    <cellStyle name="_VC Review- Offices-Financials notified areaV2 5" xfId="6018"/>
    <cellStyle name="_VC Review- Offices-Financials notified areaV2 5_Processinfees-DLF-30092011" xfId="6019"/>
    <cellStyle name="_VC Review- Offices-Financials notified areaV2 5_Upfront &amp; Processing fee- DLF Group- Q1+Q2" xfId="6020"/>
    <cellStyle name="_VC Review- Offices-Financials notified areaV2 6" xfId="6021"/>
    <cellStyle name="_VC Review- Offices-Financials notified areaV2 6_Processinfees-DLF-30092011" xfId="6022"/>
    <cellStyle name="_VC Review- Offices-Financials notified areaV2 6_Upfront &amp; Processing fee- DLF Group- Q1+Q2" xfId="6023"/>
    <cellStyle name="_VC Review- Offices-Financials notified areaV2 7" xfId="6024"/>
    <cellStyle name="_VC Review- Offices-Financials notified areaV2 7_Processinfees-DLF-30092011" xfId="6025"/>
    <cellStyle name="_VC Review- Offices-Financials notified areaV2 7_Upfront &amp; Processing fee- DLF Group- Q1+Q2" xfId="6026"/>
    <cellStyle name="_VC Review- Offices-Financials notified areaV2_Balance Sheet_DUL_Power Division_Sept10_v4_23.10.10_final" xfId="1398"/>
    <cellStyle name="_VC Review- Offices-Financials notified areaV2_DHDL_Financial_31.03.2011" xfId="1399"/>
    <cellStyle name="_VC Review- Offices-Financials notified areaV2_DHDL_Merged_Financial_31 03 2011" xfId="1400"/>
    <cellStyle name="_VC Review- Offices-Financials notified areaV2_DHDL_Notes RPD_March 2011" xfId="1401"/>
    <cellStyle name="_VC Review- Offices-Financials notified areaV2_DLFU_Business plan_10-13( 26.3.10)_new3_TARIFF @8.95 FROM AUGUSTv1 updated 30 August_sent to wcc_15.10.10" xfId="1402"/>
    <cellStyle name="_VC Review- Offices-Financials notified areaV2_DLFU_Business plan_10-13( 26.3.10)_projected profitability _4 years" xfId="1403"/>
    <cellStyle name="_VC Review- Offices-Financials notified areaV2_RS Vytilla Sold unsold 311211" xfId="1404"/>
    <cellStyle name="_vendor pro" xfId="6027"/>
    <cellStyle name="_Version 1 DHDL_Lakhs_Balance Sheet_30062009" xfId="1405"/>
    <cellStyle name="_Version 1 DHDL_Lakhs_Balance Sheet_30062009_DHDL_Financial_31.03.2011" xfId="1406"/>
    <cellStyle name="_Version 1 DHDL_Lakhs_Balance Sheet_30062009_DHDL_Financial_31.03.2011_DHDL_Merged_Financial_31 03 2011" xfId="1407"/>
    <cellStyle name="_Version 1 DHDL_Lakhs_Balance Sheet_30062009_DHDL_Linked Financials_March 2010_Vers. 2" xfId="1408"/>
    <cellStyle name="_Version 1 DHDL_Lakhs_Balance Sheet_30062009_DHDL_Linked Financials_March 2010_Vers. 2_DHDL_Merged_Financial_31 03 2011" xfId="1409"/>
    <cellStyle name="_Version 1 DHDL_Lakhs_Balance Sheet_30062009_DHDL_Merged_Financial_31 03 2011" xfId="1410"/>
    <cellStyle name="_Version 1 DHDL_Lakhs_Balance Sheet_30062009_DHDL_Merged_Financial_31.03.2011" xfId="1411"/>
    <cellStyle name="_Version 1 DHDL_Lakhs_Balance Sheet_30062009_FA_DHDL CORP FB1_30 06 2011" xfId="1412"/>
    <cellStyle name="_Version 1 DHDL_Lakhs_Balance Sheet_30062009_Fomats for Data collation" xfId="1413"/>
    <cellStyle name="_Version 10  DHDL_Lakhs_Balance Sheet_31122008" xfId="1414"/>
    <cellStyle name="_Version 10  DHDL_Lakhs_Balance Sheet_31122008_DHDL_Financial_31.03.2011" xfId="1415"/>
    <cellStyle name="_Version 10  DHDL_Lakhs_Balance Sheet_31122008_DHDL_Financial_31.03.2011_DHDL_Merged_Financial_31 03 2011" xfId="1416"/>
    <cellStyle name="_Version 10  DHDL_Lakhs_Balance Sheet_31122008_DHDL_Linked Financials_March 2010_Vers. 2" xfId="1417"/>
    <cellStyle name="_Version 10  DHDL_Lakhs_Balance Sheet_31122008_DHDL_Linked Financials_March 2010_Vers. 2_DHDL_Merged_Financial_31 03 2011" xfId="1418"/>
    <cellStyle name="_Version 10  DHDL_Lakhs_Balance Sheet_31122008_DHDL_Merged_Financial_31 03 2011" xfId="1419"/>
    <cellStyle name="_Version 10  DHDL_Lakhs_Balance Sheet_31122008_DHDL_Merged_Financial_31.03.2011" xfId="1420"/>
    <cellStyle name="_Version 10  DHDL_Lakhs_Balance Sheet_31122008_FA_DHDL CORP FB1_30 06 2011" xfId="1421"/>
    <cellStyle name="_Version 10  DHDL_Lakhs_Balance Sheet_31122008_Fomats for Data collation" xfId="1422"/>
    <cellStyle name="_VIP-FBD" xfId="1423"/>
    <cellStyle name="_VIP-FBD_DHDL_Financial_30.06.2011 (Q1)" xfId="1424"/>
    <cellStyle name="_VIP-FBD_DHDL_Merged_Financial_31 03 2011" xfId="1425"/>
    <cellStyle name="_VIP-FBD_Fomats for Data collation" xfId="1426"/>
    <cellStyle name="_VIP-FBD_Related Parties-DRBPL Mar-11" xfId="1427"/>
    <cellStyle name="_VIP-FBD_ROI Segmant Trial 30 06 2011" xfId="1428"/>
    <cellStyle name="_V-Mart_Final linked financials_March 2010" xfId="1429"/>
    <cellStyle name="_V-Mart_Final linked financials_March 2010_DHDL_Merged_Financial_31 03 2011" xfId="1430"/>
    <cellStyle name="_V-Mart_Final linked financials_March 2010_DHDL_Notes RPD_March 2011" xfId="1431"/>
    <cellStyle name="_V-Mart_Financials_March 2010" xfId="1432"/>
    <cellStyle name="_V-Mart_Financials_March 2010_DHDL_Merged_Financial_31 03 2011" xfId="1433"/>
    <cellStyle name="_V-Mart_Financials_March 2010_DHDL_Notes RPD_March 2011" xfId="1434"/>
    <cellStyle name="_Wind _Plan_09-10_Q4_Draft " xfId="1435"/>
    <cellStyle name="_Wind _Plan_09-10_Q4_Draft _Balance Sheet_DUL_Power Division_Sept10_v4_23.10.10_final" xfId="1436"/>
    <cellStyle name="_Wind _Plan_09-10_Q4_Draft _DHDL_Financial_31.03.2011" xfId="1437"/>
    <cellStyle name="_Wind _Plan_09-10_Q4_Draft _DHDL_Merged_Financial_31 03 2011" xfId="1438"/>
    <cellStyle name="_Wind _Plan_09-10_Q4_Draft _DHDL_Notes RPD_March 2011" xfId="1439"/>
    <cellStyle name="_Wind_Plan09-10_Q4" xfId="1440"/>
    <cellStyle name="_Wind_Plan09-10_Q4_Balance Sheet_DUL_Power Division_Sept10_v4_23.10.10_final" xfId="1441"/>
    <cellStyle name="_Wind_Plan09-10_Q4_DHDL_Financial_31.03.2011" xfId="1442"/>
    <cellStyle name="_Wind_Plan09-10_Q4_DHDL_Merged_Financial_31 03 2011" xfId="1443"/>
    <cellStyle name="_Wind_Plan09-10_Q4_DHDL_Notes RPD_March 2011" xfId="1444"/>
    <cellStyle name="_Wind_Plan09-10_Q4_DLFU_Business plan_10-13( 26.3.10)_new3_TARIFF @8.95 FROM AUGUSTv1 updated 30 August_sent to wcc_15.10.10" xfId="1445"/>
    <cellStyle name="_Wind_Plan09-10_Q4_DLFU_Business plan_10-13( 26.3.10)_projected profitability _4 years" xfId="1446"/>
    <cellStyle name="_Wind_Plan10-11" xfId="1447"/>
    <cellStyle name="_Wind_Plan10-11_Balance Sheet_DUL_Power Division_Sept10_v4_23.10.10_final" xfId="1448"/>
    <cellStyle name="_Wind_Plan10-11_DHDL_Financial_31.03.2011" xfId="1449"/>
    <cellStyle name="_Wind_Plan10-11_DHDL_Merged_Financial_31 03 2011" xfId="1450"/>
    <cellStyle name="_Wind_Plan10-11_DHDL_Notes RPD_March 2011" xfId="1451"/>
    <cellStyle name="_Wind_Plan10-11_DLFU_Business plan_10-13( 26.3.10)_new3_TARIFF @8.95 FROM AUGUSTv1 updated 30 August_sent to wcc_15.10.10" xfId="1452"/>
    <cellStyle name="_Wind_Plan10-11_DLFU_Business plan_10-13( 26.3.10)_projected profitability _4 years" xfId="1453"/>
    <cellStyle name="_WIP 25(1).06.2010" xfId="6028"/>
    <cellStyle name="_Work paper- FA_29.02.08" xfId="1454"/>
    <cellStyle name="_Work paper- FA_29.02.08_Balance Sheet_DUL_Power Division_Sept10_v4_23.10.10_final" xfId="1455"/>
    <cellStyle name="_Work paper- FA_29.02.08_dep sch" xfId="6029"/>
    <cellStyle name="_Work paper- FA_29.02.08_DHDL_Financial_31.03.2011" xfId="1456"/>
    <cellStyle name="_Work paper- FA_29.02.08_DHDL_Interest Expense_30.09.2010" xfId="1457"/>
    <cellStyle name="_Work paper- FA_29.02.08_DHDL_Interest Expense_30.09.2010_Fomats for Data collation" xfId="1458"/>
    <cellStyle name="_Work paper- FA_29.02.08_DHDL_Interest Expense_31.03.2011" xfId="1459"/>
    <cellStyle name="_Work paper- FA_29.02.08_DHDL_Interest Expense_31.03.2011_Fomats for Data collation" xfId="1460"/>
    <cellStyle name="_Work paper- FA_29.02.08_DHDL_Interest Expense_June-11" xfId="1461"/>
    <cellStyle name="_Work paper- FA_29.02.08_DHDL_Merged_Financial_31 03 2011" xfId="1462"/>
    <cellStyle name="_Work paper- FA_29.02.08_DHDL_Merged_Financial_31.03.2011" xfId="1463"/>
    <cellStyle name="_Work paper- FA_29.02.08_DHDL_Notes RPD_March 2011" xfId="1464"/>
    <cellStyle name="_Work paper- FA_29.02.08_DLFU_Business plan_10-13( 26.3.10)_new3_TARIFF @8.95 FROM AUGUSTv1 updated 30 August_sent to wcc_15.10.10" xfId="1465"/>
    <cellStyle name="_Work paper- FA_29.02.08_DLFU_Business plan_10-13( 26.3.10)_projected profitability _4 years" xfId="1466"/>
    <cellStyle name="_working details" xfId="1467"/>
    <cellStyle name="_working details_Related Parties-DRBPL Mar-11" xfId="1468"/>
    <cellStyle name="_Workpaper on other current assets" xfId="1469"/>
    <cellStyle name="_Workpaper on salary rationalisation" xfId="1470"/>
    <cellStyle name="_WP _Sez" xfId="6030"/>
    <cellStyle name="_WP _Sez 2" xfId="6031"/>
    <cellStyle name="_WP Interest Income-Q3" xfId="1471"/>
    <cellStyle name="_WP Interest Income-Q3_Balance Sheet_DUL_Power Division_Sept10_v4_23.10.10_final" xfId="1472"/>
    <cellStyle name="_WP Interest Income-Q3_DHDL_Financial_31.03.2011" xfId="1473"/>
    <cellStyle name="_WP Interest Income-Q3_DHDL_Financial_June 2011" xfId="1474"/>
    <cellStyle name="_WP Interest Income-Q3_DHDL_Interest Expense_30.09.2010" xfId="1475"/>
    <cellStyle name="_WP Interest Income-Q3_DHDL_Interest Expense_30.09.2010_Fomats for Data collation" xfId="1476"/>
    <cellStyle name="_WP Interest Income-Q3_DHDL_Interest Expense_31.03.2011" xfId="1477"/>
    <cellStyle name="_WP Interest Income-Q3_DHDL_Interest Expense_31.03.2011_Fomats for Data collation" xfId="1478"/>
    <cellStyle name="_WP Interest Income-Q3_DHDL_Interest Expense_June-11" xfId="1479"/>
    <cellStyle name="_WP Interest Income-Q3_DHDL_Merged_Financial_31 03 2011" xfId="1480"/>
    <cellStyle name="_WP Interest Income-Q3_DHDL_Merged_Financial_31.03.2011" xfId="1481"/>
    <cellStyle name="_WP Interest Income-Q3_DHDL_Notes RPD_March 2011" xfId="1482"/>
    <cellStyle name="_WP Interest Income-Q3_DLFU_Business plan_10-13( 26.3.10)_new3_TARIFF @8.95 FROM AUGUSTv1 updated 30 August_sent to wcc_15.10.10" xfId="1483"/>
    <cellStyle name="_WP Interest Income-Q3_DLFU_Business plan_10-13( 26.3.10)_projected profitability _4 years" xfId="1484"/>
    <cellStyle name="_wp_Balance Sheet variance" xfId="1485"/>
    <cellStyle name="_wp_Balance Sheet variance_B-5  30.09.2010 " xfId="1486"/>
    <cellStyle name="_wp_Balance Sheet variance_Silokhera Capitalisation sheet 30.09.2010" xfId="1487"/>
    <cellStyle name="_WP_FD_DLF Ltd." xfId="1488"/>
    <cellStyle name="_WP_FD_DLF Ltd._Balance Sheet_DUL_Power Division_Sept10_v4_23.10.10_final" xfId="1489"/>
    <cellStyle name="_WP_FD_DLF Ltd._DHDL_Financial_31.03.2011" xfId="1490"/>
    <cellStyle name="_WP_FD_DLF Ltd._DHDL_Financial_June 2011" xfId="1491"/>
    <cellStyle name="_WP_FD_DLF Ltd._DHDL_Interest Expense_30.09.2010" xfId="1492"/>
    <cellStyle name="_WP_FD_DLF Ltd._DHDL_Interest Expense_30.09.2010_Fomats for Data collation" xfId="1493"/>
    <cellStyle name="_WP_FD_DLF Ltd._DHDL_Interest Expense_31.03.2011" xfId="1494"/>
    <cellStyle name="_WP_FD_DLF Ltd._DHDL_Interest Expense_31.03.2011_Fomats for Data collation" xfId="1495"/>
    <cellStyle name="_WP_FD_DLF Ltd._DHDL_Interest Expense_June-11" xfId="1496"/>
    <cellStyle name="_WP_FD_DLF Ltd._DHDL_Merged_Financial_31 03 2011" xfId="1497"/>
    <cellStyle name="_WP_FD_DLF Ltd._DHDL_Merged_Financial_31.03.2011" xfId="1498"/>
    <cellStyle name="_WP_FD_DLF Ltd._DHDL_Notes RPD_March 2011" xfId="1499"/>
    <cellStyle name="_WP_FD_DLF Ltd._DLFU_Business plan_10-13( 26.3.10)_new3_TARIFF @8.95 FROM AUGUSTv1 updated 30 August_sent to wcc_15.10.10" xfId="1500"/>
    <cellStyle name="_WP_FD_DLF Ltd._DLFU_Business plan_10-13( 26.3.10)_projected profitability _4 years" xfId="1501"/>
    <cellStyle name="_WP_Fixed assets_DLF (FINAL)" xfId="1502"/>
    <cellStyle name="_WP_Loans_DRBPL" xfId="1503"/>
    <cellStyle name="_wp_Revenue and operating expenses" xfId="6032"/>
    <cellStyle name="_WP_Vytilla_ March 2010" xfId="1504"/>
    <cellStyle name="_Yield Working -31st Jan 08-Gross Portfolio-Total POS" xfId="6033"/>
    <cellStyle name="`GENERAL" xfId="1505"/>
    <cellStyle name="’Ê‰Ý [0.00]_guyan" xfId="1506"/>
    <cellStyle name="’Ê‰Ý_guyan" xfId="1507"/>
    <cellStyle name="£ BP" xfId="1508"/>
    <cellStyle name="¥ JY" xfId="1509"/>
    <cellStyle name="=C:\WINDOWS\SYSTEM32\COMMAND.COM" xfId="6034"/>
    <cellStyle name="=C:\WINNT\SYSTEM32\COMMAND.COM" xfId="1510"/>
    <cellStyle name="=C:\WINNT\SYSTEM32\COMMAND.COM 2" xfId="1511"/>
    <cellStyle name="=C:\WINNT\SYSTEM32\COMMAND.COM_Book1 (18)" xfId="1512"/>
    <cellStyle name="•W_Fem.Pro" xfId="1513"/>
    <cellStyle name="0%" xfId="1514"/>
    <cellStyle name="0,0_x000d__x000a_NA_x000d__x000a_" xfId="6035"/>
    <cellStyle name="0.0%" xfId="1515"/>
    <cellStyle name="0.00%" xfId="1516"/>
    <cellStyle name="01_Page Heading" xfId="1517"/>
    <cellStyle name="04_Table text" xfId="1518"/>
    <cellStyle name="1" xfId="1519"/>
    <cellStyle name="1/100000" xfId="6036"/>
    <cellStyle name="1_DHDL_Financial_30.06.2011 (Q1)" xfId="1520"/>
    <cellStyle name="1_DHDL_Merged_Financial_31 03 2011" xfId="1521"/>
    <cellStyle name="1_ROI Segmant Trial 30 06 2011" xfId="1522"/>
    <cellStyle name="1_SHEET" xfId="1523"/>
    <cellStyle name="1_SHEET_DHDL_Financial_30.06.2011 (Q1)" xfId="1524"/>
    <cellStyle name="1_SHEET_DHDL_Merged_Financial_31 03 2011" xfId="1525"/>
    <cellStyle name="1_SHEET_ROI Segmant Trial 30 06 2011" xfId="1526"/>
    <cellStyle name="130299" xfId="1527"/>
    <cellStyle name="¹éºÐÀ²_±âÅ¸" xfId="1528"/>
    <cellStyle name="2" xfId="1529"/>
    <cellStyle name="2_DHDL_Financial_30.06.2011 (Q1)" xfId="1530"/>
    <cellStyle name="2_DHDL_Merged_Financial_31 03 2011" xfId="1531"/>
    <cellStyle name="2_ROI Segmant Trial 30 06 2011" xfId="1532"/>
    <cellStyle name="2_SHEET" xfId="1533"/>
    <cellStyle name="2_SHEET_DHDL_Financial_30.06.2011 (Q1)" xfId="1534"/>
    <cellStyle name="2_SHEET_DHDL_Merged_Financial_31 03 2011" xfId="1535"/>
    <cellStyle name="2_SHEET_ROI Segmant Trial 30 06 2011" xfId="1536"/>
    <cellStyle name="20% - Accent1 10" xfId="4725"/>
    <cellStyle name="20% - Accent1 11" xfId="4726"/>
    <cellStyle name="20% - Accent1 12" xfId="4727"/>
    <cellStyle name="20% - Accent1 13" xfId="4728"/>
    <cellStyle name="20% - Accent1 14" xfId="4729"/>
    <cellStyle name="20% - Accent1 15" xfId="4730"/>
    <cellStyle name="20% - Accent1 16" xfId="5220"/>
    <cellStyle name="20% - Accent1 2" xfId="1537"/>
    <cellStyle name="20% - Accent1 2 2" xfId="6037"/>
    <cellStyle name="20% - Accent1 3" xfId="1538"/>
    <cellStyle name="20% - Accent1 3 2" xfId="6038"/>
    <cellStyle name="20% - Accent1 4" xfId="4731"/>
    <cellStyle name="20% - Accent1 5" xfId="4732"/>
    <cellStyle name="20% - Accent1 6" xfId="4733"/>
    <cellStyle name="20% - Accent1 7" xfId="4734"/>
    <cellStyle name="20% - Accent1 8" xfId="4735"/>
    <cellStyle name="20% - Accent1 9" xfId="4736"/>
    <cellStyle name="20% - Accent2 10" xfId="4737"/>
    <cellStyle name="20% - Accent2 11" xfId="4738"/>
    <cellStyle name="20% - Accent2 12" xfId="4739"/>
    <cellStyle name="20% - Accent2 13" xfId="4740"/>
    <cellStyle name="20% - Accent2 14" xfId="4741"/>
    <cellStyle name="20% - Accent2 15" xfId="4742"/>
    <cellStyle name="20% - Accent2 16" xfId="5221"/>
    <cellStyle name="20% - Accent2 2" xfId="1539"/>
    <cellStyle name="20% - Accent2 2 2" xfId="6039"/>
    <cellStyle name="20% - Accent2 3" xfId="1540"/>
    <cellStyle name="20% - Accent2 3 2" xfId="6040"/>
    <cellStyle name="20% - Accent2 4" xfId="4743"/>
    <cellStyle name="20% - Accent2 5" xfId="4744"/>
    <cellStyle name="20% - Accent2 6" xfId="4745"/>
    <cellStyle name="20% - Accent2 7" xfId="4746"/>
    <cellStyle name="20% - Accent2 8" xfId="4747"/>
    <cellStyle name="20% - Accent2 9" xfId="4748"/>
    <cellStyle name="20% - Accent3 10" xfId="4749"/>
    <cellStyle name="20% - Accent3 11" xfId="4750"/>
    <cellStyle name="20% - Accent3 12" xfId="4751"/>
    <cellStyle name="20% - Accent3 13" xfId="4752"/>
    <cellStyle name="20% - Accent3 14" xfId="4753"/>
    <cellStyle name="20% - Accent3 15" xfId="4754"/>
    <cellStyle name="20% - Accent3 16" xfId="5222"/>
    <cellStyle name="20% - Accent3 2" xfId="1541"/>
    <cellStyle name="20% - Accent3 2 2" xfId="6041"/>
    <cellStyle name="20% - Accent3 3" xfId="1542"/>
    <cellStyle name="20% - Accent3 3 2" xfId="6042"/>
    <cellStyle name="20% - Accent3 4" xfId="4755"/>
    <cellStyle name="20% - Accent3 5" xfId="4756"/>
    <cellStyle name="20% - Accent3 6" xfId="4757"/>
    <cellStyle name="20% - Accent3 7" xfId="4758"/>
    <cellStyle name="20% - Accent3 8" xfId="4759"/>
    <cellStyle name="20% - Accent3 9" xfId="4760"/>
    <cellStyle name="20% - Accent4 10" xfId="4761"/>
    <cellStyle name="20% - Accent4 10 2" xfId="6043"/>
    <cellStyle name="20% - Accent4 10 2 2" xfId="6044"/>
    <cellStyle name="20% - Accent4 11" xfId="4762"/>
    <cellStyle name="20% - Accent4 11 2" xfId="6045"/>
    <cellStyle name="20% - Accent4 11 2 2" xfId="6046"/>
    <cellStyle name="20% - Accent4 12" xfId="4763"/>
    <cellStyle name="20% - Accent4 12 2" xfId="6047"/>
    <cellStyle name="20% - Accent4 12 2 2" xfId="6048"/>
    <cellStyle name="20% - Accent4 13" xfId="4764"/>
    <cellStyle name="20% - Accent4 13 2" xfId="6049"/>
    <cellStyle name="20% - Accent4 13 2 2" xfId="6050"/>
    <cellStyle name="20% - Accent4 14" xfId="4765"/>
    <cellStyle name="20% - Accent4 14 2" xfId="6051"/>
    <cellStyle name="20% - Accent4 14 2 2" xfId="6052"/>
    <cellStyle name="20% - Accent4 15" xfId="4766"/>
    <cellStyle name="20% - Accent4 15 2" xfId="6053"/>
    <cellStyle name="20% - Accent4 15 2 2" xfId="6054"/>
    <cellStyle name="20% - Accent4 16" xfId="5223"/>
    <cellStyle name="20% - Accent4 16 2" xfId="6055"/>
    <cellStyle name="20% - Accent4 16 2 2" xfId="6056"/>
    <cellStyle name="20% - Accent4 17" xfId="6057"/>
    <cellStyle name="20% - Accent4 17 2" xfId="6058"/>
    <cellStyle name="20% - Accent4 17 2 2" xfId="6059"/>
    <cellStyle name="20% - Accent4 18" xfId="6060"/>
    <cellStyle name="20% - Accent4 18 2" xfId="6061"/>
    <cellStyle name="20% - Accent4 18 2 2" xfId="6062"/>
    <cellStyle name="20% - Accent4 19" xfId="6063"/>
    <cellStyle name="20% - Accent4 19 2" xfId="6064"/>
    <cellStyle name="20% - Accent4 19 2 2" xfId="6065"/>
    <cellStyle name="20% - Accent4 2" xfId="1543"/>
    <cellStyle name="20% - Accent4 2 2" xfId="6066"/>
    <cellStyle name="20% - Accent4 2 2 2" xfId="6067"/>
    <cellStyle name="20% - Accent4 20" xfId="6068"/>
    <cellStyle name="20% - Accent4 20 2" xfId="6069"/>
    <cellStyle name="20% - Accent4 20 2 2" xfId="6070"/>
    <cellStyle name="20% - Accent4 21" xfId="6071"/>
    <cellStyle name="20% - Accent4 21 2" xfId="6072"/>
    <cellStyle name="20% - Accent4 21 2 2" xfId="6073"/>
    <cellStyle name="20% - Accent4 22" xfId="6074"/>
    <cellStyle name="20% - Accent4 22 2" xfId="6075"/>
    <cellStyle name="20% - Accent4 22 2 2" xfId="6076"/>
    <cellStyle name="20% - Accent4 23" xfId="6077"/>
    <cellStyle name="20% - Accent4 23 2" xfId="6078"/>
    <cellStyle name="20% - Accent4 23 2 2" xfId="6079"/>
    <cellStyle name="20% - Accent4 24" xfId="6080"/>
    <cellStyle name="20% - Accent4 24 2" xfId="6081"/>
    <cellStyle name="20% - Accent4 24 2 2" xfId="6082"/>
    <cellStyle name="20% - Accent4 25" xfId="6083"/>
    <cellStyle name="20% - Accent4 25 2" xfId="6084"/>
    <cellStyle name="20% - Accent4 25 2 2" xfId="6085"/>
    <cellStyle name="20% - Accent4 26" xfId="6086"/>
    <cellStyle name="20% - Accent4 26 2" xfId="6087"/>
    <cellStyle name="20% - Accent4 26 2 2" xfId="6088"/>
    <cellStyle name="20% - Accent4 27" xfId="6089"/>
    <cellStyle name="20% - Accent4 27 2" xfId="6090"/>
    <cellStyle name="20% - Accent4 27 2 2" xfId="6091"/>
    <cellStyle name="20% - Accent4 28" xfId="6092"/>
    <cellStyle name="20% - Accent4 28 2" xfId="6093"/>
    <cellStyle name="20% - Accent4 28 2 2" xfId="6094"/>
    <cellStyle name="20% - Accent4 29" xfId="6095"/>
    <cellStyle name="20% - Accent4 29 2" xfId="6096"/>
    <cellStyle name="20% - Accent4 29 2 2" xfId="6097"/>
    <cellStyle name="20% - Accent4 3" xfId="1544"/>
    <cellStyle name="20% - Accent4 3 2" xfId="6098"/>
    <cellStyle name="20% - Accent4 3 2 2" xfId="6099"/>
    <cellStyle name="20% - Accent4 30" xfId="6100"/>
    <cellStyle name="20% - Accent4 30 2" xfId="6101"/>
    <cellStyle name="20% - Accent4 30 2 2" xfId="6102"/>
    <cellStyle name="20% - Accent4 31" xfId="6103"/>
    <cellStyle name="20% - Accent4 31 2" xfId="6104"/>
    <cellStyle name="20% - Accent4 31 2 2" xfId="6105"/>
    <cellStyle name="20% - Accent4 32" xfId="6106"/>
    <cellStyle name="20% - Accent4 32 2" xfId="6107"/>
    <cellStyle name="20% - Accent4 32 2 2" xfId="6108"/>
    <cellStyle name="20% - Accent4 33" xfId="6109"/>
    <cellStyle name="20% - Accent4 33 2" xfId="6110"/>
    <cellStyle name="20% - Accent4 33 2 2" xfId="6111"/>
    <cellStyle name="20% - Accent4 34" xfId="6112"/>
    <cellStyle name="20% - Accent4 34 2" xfId="6113"/>
    <cellStyle name="20% - Accent4 34 2 2" xfId="6114"/>
    <cellStyle name="20% - Accent4 35" xfId="6115"/>
    <cellStyle name="20% - Accent4 35 2" xfId="6116"/>
    <cellStyle name="20% - Accent4 35 2 2" xfId="6117"/>
    <cellStyle name="20% - Accent4 36" xfId="6118"/>
    <cellStyle name="20% - Accent4 36 2" xfId="6119"/>
    <cellStyle name="20% - Accent4 36 2 2" xfId="6120"/>
    <cellStyle name="20% - Accent4 37" xfId="6121"/>
    <cellStyle name="20% - Accent4 37 2" xfId="6122"/>
    <cellStyle name="20% - Accent4 37 2 2" xfId="6123"/>
    <cellStyle name="20% - Accent4 38" xfId="6124"/>
    <cellStyle name="20% - Accent4 38 2" xfId="6125"/>
    <cellStyle name="20% - Accent4 38 2 2" xfId="6126"/>
    <cellStyle name="20% - Accent4 39" xfId="6127"/>
    <cellStyle name="20% - Accent4 39 2" xfId="6128"/>
    <cellStyle name="20% - Accent4 39 2 2" xfId="6129"/>
    <cellStyle name="20% - Accent4 4" xfId="4767"/>
    <cellStyle name="20% - Accent4 4 2" xfId="6130"/>
    <cellStyle name="20% - Accent4 4 2 2" xfId="6131"/>
    <cellStyle name="20% - Accent4 40" xfId="6132"/>
    <cellStyle name="20% - Accent4 40 2" xfId="6133"/>
    <cellStyle name="20% - Accent4 40 2 2" xfId="6134"/>
    <cellStyle name="20% - Accent4 41" xfId="6135"/>
    <cellStyle name="20% - Accent4 41 2" xfId="6136"/>
    <cellStyle name="20% - Accent4 41 2 2" xfId="6137"/>
    <cellStyle name="20% - Accent4 42" xfId="6138"/>
    <cellStyle name="20% - Accent4 42 2" xfId="6139"/>
    <cellStyle name="20% - Accent4 42 2 2" xfId="6140"/>
    <cellStyle name="20% - Accent4 43" xfId="6141"/>
    <cellStyle name="20% - Accent4 43 2" xfId="6142"/>
    <cellStyle name="20% - Accent4 43 2 2" xfId="6143"/>
    <cellStyle name="20% - Accent4 44" xfId="6144"/>
    <cellStyle name="20% - Accent4 44 2" xfId="6145"/>
    <cellStyle name="20% - Accent4 44 2 2" xfId="6146"/>
    <cellStyle name="20% - Accent4 45" xfId="6147"/>
    <cellStyle name="20% - Accent4 45 2" xfId="6148"/>
    <cellStyle name="20% - Accent4 45 2 2" xfId="6149"/>
    <cellStyle name="20% - Accent4 46" xfId="6150"/>
    <cellStyle name="20% - Accent4 46 2" xfId="6151"/>
    <cellStyle name="20% - Accent4 46 2 2" xfId="6152"/>
    <cellStyle name="20% - Accent4 47" xfId="6153"/>
    <cellStyle name="20% - Accent4 47 2" xfId="6154"/>
    <cellStyle name="20% - Accent4 47 2 2" xfId="6155"/>
    <cellStyle name="20% - Accent4 48" xfId="6156"/>
    <cellStyle name="20% - Accent4 48 2" xfId="6157"/>
    <cellStyle name="20% - Accent4 48 2 2" xfId="6158"/>
    <cellStyle name="20% - Accent4 49" xfId="6159"/>
    <cellStyle name="20% - Accent4 49 2" xfId="6160"/>
    <cellStyle name="20% - Accent4 49 2 2" xfId="6161"/>
    <cellStyle name="20% - Accent4 5" xfId="4768"/>
    <cellStyle name="20% - Accent4 5 2" xfId="6162"/>
    <cellStyle name="20% - Accent4 5 2 2" xfId="6163"/>
    <cellStyle name="20% - Accent4 50" xfId="6164"/>
    <cellStyle name="20% - Accent4 50 2" xfId="6165"/>
    <cellStyle name="20% - Accent4 50 2 2" xfId="6166"/>
    <cellStyle name="20% - Accent4 51" xfId="6167"/>
    <cellStyle name="20% - Accent4 51 2" xfId="6168"/>
    <cellStyle name="20% - Accent4 51 2 2" xfId="6169"/>
    <cellStyle name="20% - Accent4 52" xfId="6170"/>
    <cellStyle name="20% - Accent4 52 2" xfId="6171"/>
    <cellStyle name="20% - Accent4 52 2 2" xfId="6172"/>
    <cellStyle name="20% - Accent4 53" xfId="6173"/>
    <cellStyle name="20% - Accent4 53 2" xfId="6174"/>
    <cellStyle name="20% - Accent4 53 2 2" xfId="6175"/>
    <cellStyle name="20% - Accent4 54" xfId="6176"/>
    <cellStyle name="20% - Accent4 54 2" xfId="6177"/>
    <cellStyle name="20% - Accent4 54 2 2" xfId="6178"/>
    <cellStyle name="20% - Accent4 55" xfId="6179"/>
    <cellStyle name="20% - Accent4 55 2" xfId="6180"/>
    <cellStyle name="20% - Accent4 55 2 2" xfId="6181"/>
    <cellStyle name="20% - Accent4 56" xfId="6182"/>
    <cellStyle name="20% - Accent4 56 2" xfId="6183"/>
    <cellStyle name="20% - Accent4 56 2 2" xfId="6184"/>
    <cellStyle name="20% - Accent4 57" xfId="6185"/>
    <cellStyle name="20% - Accent4 57 2" xfId="6186"/>
    <cellStyle name="20% - Accent4 57 2 2" xfId="6187"/>
    <cellStyle name="20% - Accent4 58" xfId="6188"/>
    <cellStyle name="20% - Accent4 58 2" xfId="6189"/>
    <cellStyle name="20% - Accent4 58 2 2" xfId="6190"/>
    <cellStyle name="20% - Accent4 59" xfId="6191"/>
    <cellStyle name="20% - Accent4 59 2" xfId="6192"/>
    <cellStyle name="20% - Accent4 59 2 2" xfId="6193"/>
    <cellStyle name="20% - Accent4 6" xfId="4769"/>
    <cellStyle name="20% - Accent4 6 2" xfId="6194"/>
    <cellStyle name="20% - Accent4 6 2 2" xfId="6195"/>
    <cellStyle name="20% - Accent4 60" xfId="6196"/>
    <cellStyle name="20% - Accent4 60 2" xfId="6197"/>
    <cellStyle name="20% - Accent4 60 2 2" xfId="6198"/>
    <cellStyle name="20% - Accent4 61" xfId="6199"/>
    <cellStyle name="20% - Accent4 61 2" xfId="6200"/>
    <cellStyle name="20% - Accent4 61 2 2" xfId="6201"/>
    <cellStyle name="20% - Accent4 62" xfId="6202"/>
    <cellStyle name="20% - Accent4 62 2" xfId="6203"/>
    <cellStyle name="20% - Accent4 62 2 2" xfId="6204"/>
    <cellStyle name="20% - Accent4 63" xfId="6205"/>
    <cellStyle name="20% - Accent4 63 2" xfId="6206"/>
    <cellStyle name="20% - Accent4 63 2 2" xfId="6207"/>
    <cellStyle name="20% - Accent4 64" xfId="6208"/>
    <cellStyle name="20% - Accent4 64 2" xfId="6209"/>
    <cellStyle name="20% - Accent4 64 2 2" xfId="6210"/>
    <cellStyle name="20% - Accent4 65" xfId="6211"/>
    <cellStyle name="20% - Accent4 65 2" xfId="6212"/>
    <cellStyle name="20% - Accent4 65 2 2" xfId="6213"/>
    <cellStyle name="20% - Accent4 66" xfId="6214"/>
    <cellStyle name="20% - Accent4 66 2" xfId="6215"/>
    <cellStyle name="20% - Accent4 66 2 2" xfId="6216"/>
    <cellStyle name="20% - Accent4 67" xfId="6217"/>
    <cellStyle name="20% - Accent4 67 2" xfId="6218"/>
    <cellStyle name="20% - Accent4 67 2 2" xfId="6219"/>
    <cellStyle name="20% - Accent4 68" xfId="6220"/>
    <cellStyle name="20% - Accent4 68 2" xfId="6221"/>
    <cellStyle name="20% - Accent4 68 2 2" xfId="6222"/>
    <cellStyle name="20% - Accent4 69" xfId="6223"/>
    <cellStyle name="20% - Accent4 69 2" xfId="6224"/>
    <cellStyle name="20% - Accent4 69 2 2" xfId="6225"/>
    <cellStyle name="20% - Accent4 7" xfId="4770"/>
    <cellStyle name="20% - Accent4 7 2" xfId="6226"/>
    <cellStyle name="20% - Accent4 7 2 2" xfId="6227"/>
    <cellStyle name="20% - Accent4 70" xfId="6228"/>
    <cellStyle name="20% - Accent4 70 2" xfId="6229"/>
    <cellStyle name="20% - Accent4 70 2 2" xfId="6230"/>
    <cellStyle name="20% - Accent4 71" xfId="6231"/>
    <cellStyle name="20% - Accent4 71 2" xfId="6232"/>
    <cellStyle name="20% - Accent4 71 2 2" xfId="6233"/>
    <cellStyle name="20% - Accent4 72" xfId="6234"/>
    <cellStyle name="20% - Accent4 72 2" xfId="6235"/>
    <cellStyle name="20% - Accent4 72 2 2" xfId="6236"/>
    <cellStyle name="20% - Accent4 73" xfId="6237"/>
    <cellStyle name="20% - Accent4 73 2" xfId="6238"/>
    <cellStyle name="20% - Accent4 73 2 2" xfId="6239"/>
    <cellStyle name="20% - Accent4 74" xfId="6240"/>
    <cellStyle name="20% - Accent4 74 2" xfId="6241"/>
    <cellStyle name="20% - Accent4 74 2 2" xfId="6242"/>
    <cellStyle name="20% - Accent4 75" xfId="6243"/>
    <cellStyle name="20% - Accent4 75 2" xfId="6244"/>
    <cellStyle name="20% - Accent4 75 2 2" xfId="6245"/>
    <cellStyle name="20% - Accent4 76" xfId="6246"/>
    <cellStyle name="20% - Accent4 76 2" xfId="6247"/>
    <cellStyle name="20% - Accent4 76 2 2" xfId="6248"/>
    <cellStyle name="20% - Accent4 77" xfId="6249"/>
    <cellStyle name="20% - Accent4 77 2" xfId="6250"/>
    <cellStyle name="20% - Accent4 77 2 2" xfId="6251"/>
    <cellStyle name="20% - Accent4 78" xfId="6252"/>
    <cellStyle name="20% - Accent4 78 2" xfId="6253"/>
    <cellStyle name="20% - Accent4 78 2 2" xfId="6254"/>
    <cellStyle name="20% - Accent4 79" xfId="6255"/>
    <cellStyle name="20% - Accent4 79 2" xfId="6256"/>
    <cellStyle name="20% - Accent4 79 2 2" xfId="6257"/>
    <cellStyle name="20% - Accent4 8" xfId="4771"/>
    <cellStyle name="20% - Accent4 8 2" xfId="6258"/>
    <cellStyle name="20% - Accent4 8 2 2" xfId="6259"/>
    <cellStyle name="20% - Accent4 80" xfId="6260"/>
    <cellStyle name="20% - Accent4 80 2" xfId="6261"/>
    <cellStyle name="20% - Accent4 80 2 2" xfId="6262"/>
    <cellStyle name="20% - Accent4 81" xfId="6263"/>
    <cellStyle name="20% - Accent4 81 2" xfId="6264"/>
    <cellStyle name="20% - Accent4 81 2 2" xfId="6265"/>
    <cellStyle name="20% - Accent4 82" xfId="6266"/>
    <cellStyle name="20% - Accent4 82 2" xfId="6267"/>
    <cellStyle name="20% - Accent4 82 2 2" xfId="6268"/>
    <cellStyle name="20% - Accent4 83" xfId="6269"/>
    <cellStyle name="20% - Accent4 83 2" xfId="6270"/>
    <cellStyle name="20% - Accent4 83 2 2" xfId="6271"/>
    <cellStyle name="20% - Accent4 84" xfId="6272"/>
    <cellStyle name="20% - Accent4 84 2" xfId="6273"/>
    <cellStyle name="20% - Accent4 84 2 2" xfId="6274"/>
    <cellStyle name="20% - Accent4 85" xfId="6275"/>
    <cellStyle name="20% - Accent4 85 2" xfId="6276"/>
    <cellStyle name="20% - Accent4 85 2 2" xfId="6277"/>
    <cellStyle name="20% - Accent4 86" xfId="6278"/>
    <cellStyle name="20% - Accent4 86 2" xfId="6279"/>
    <cellStyle name="20% - Accent4 86 2 2" xfId="6280"/>
    <cellStyle name="20% - Accent4 9" xfId="4772"/>
    <cellStyle name="20% - Accent4 9 2" xfId="6281"/>
    <cellStyle name="20% - Accent4 9 2 2" xfId="6282"/>
    <cellStyle name="20% - Accent5 10" xfId="4773"/>
    <cellStyle name="20% - Accent5 11" xfId="4774"/>
    <cellStyle name="20% - Accent5 12" xfId="4775"/>
    <cellStyle name="20% - Accent5 13" xfId="4776"/>
    <cellStyle name="20% - Accent5 14" xfId="4777"/>
    <cellStyle name="20% - Accent5 15" xfId="4778"/>
    <cellStyle name="20% - Accent5 16" xfId="5224"/>
    <cellStyle name="20% - Accent5 2" xfId="1545"/>
    <cellStyle name="20% - Accent5 2 2" xfId="6283"/>
    <cellStyle name="20% - Accent5 3" xfId="1546"/>
    <cellStyle name="20% - Accent5 3 2" xfId="6284"/>
    <cellStyle name="20% - Accent5 4" xfId="4779"/>
    <cellStyle name="20% - Accent5 5" xfId="4780"/>
    <cellStyle name="20% - Accent5 6" xfId="4781"/>
    <cellStyle name="20% - Accent5 7" xfId="4782"/>
    <cellStyle name="20% - Accent5 8" xfId="4783"/>
    <cellStyle name="20% - Accent5 9" xfId="4784"/>
    <cellStyle name="20% - Accent6 10" xfId="4785"/>
    <cellStyle name="20% - Accent6 11" xfId="4786"/>
    <cellStyle name="20% - Accent6 12" xfId="4787"/>
    <cellStyle name="20% - Accent6 13" xfId="4788"/>
    <cellStyle name="20% - Accent6 14" xfId="4789"/>
    <cellStyle name="20% - Accent6 15" xfId="4790"/>
    <cellStyle name="20% - Accent6 16" xfId="5225"/>
    <cellStyle name="20% - Accent6 2" xfId="1547"/>
    <cellStyle name="20% - Accent6 2 2" xfId="6285"/>
    <cellStyle name="20% - Accent6 3" xfId="1548"/>
    <cellStyle name="20% - Accent6 3 2" xfId="6286"/>
    <cellStyle name="20% - Accent6 4" xfId="4791"/>
    <cellStyle name="20% - Accent6 5" xfId="4792"/>
    <cellStyle name="20% - Accent6 6" xfId="4793"/>
    <cellStyle name="20% - Accent6 7" xfId="4794"/>
    <cellStyle name="20% - Accent6 8" xfId="4795"/>
    <cellStyle name="20% - Accent6 9" xfId="4796"/>
    <cellStyle name="20% - Akzent1" xfId="6287"/>
    <cellStyle name="20% - Akzent2" xfId="6288"/>
    <cellStyle name="20% - Akzent3" xfId="6289"/>
    <cellStyle name="20% - Akzent4" xfId="6290"/>
    <cellStyle name="20% - Akzent5" xfId="6291"/>
    <cellStyle name="20% - Akzent6" xfId="6292"/>
    <cellStyle name="2decimal" xfId="1549"/>
    <cellStyle name="3" xfId="1550"/>
    <cellStyle name="3_DHDL_Financial_30.06.2011 (Q1)" xfId="1551"/>
    <cellStyle name="3_DHDL_Merged_Financial_31 03 2011" xfId="1552"/>
    <cellStyle name="3_ROI Segmant Trial 30 06 2011" xfId="1553"/>
    <cellStyle name="40% - Accent1 10" xfId="4797"/>
    <cellStyle name="40% - Accent1 11" xfId="4798"/>
    <cellStyle name="40% - Accent1 12" xfId="4799"/>
    <cellStyle name="40% - Accent1 13" xfId="4800"/>
    <cellStyle name="40% - Accent1 14" xfId="4801"/>
    <cellStyle name="40% - Accent1 15" xfId="4802"/>
    <cellStyle name="40% - Accent1 16" xfId="5226"/>
    <cellStyle name="40% - Accent1 2" xfId="1554"/>
    <cellStyle name="40% - Accent1 2 2" xfId="6293"/>
    <cellStyle name="40% - Accent1 3" xfId="1555"/>
    <cellStyle name="40% - Accent1 3 2" xfId="6294"/>
    <cellStyle name="40% - Accent1 4" xfId="4803"/>
    <cellStyle name="40% - Accent1 5" xfId="4804"/>
    <cellStyle name="40% - Accent1 6" xfId="4805"/>
    <cellStyle name="40% - Accent1 7" xfId="4806"/>
    <cellStyle name="40% - Accent1 8" xfId="4807"/>
    <cellStyle name="40% - Accent1 9" xfId="4808"/>
    <cellStyle name="40% - Accent2 10" xfId="4809"/>
    <cellStyle name="40% - Accent2 11" xfId="4810"/>
    <cellStyle name="40% - Accent2 12" xfId="4811"/>
    <cellStyle name="40% - Accent2 13" xfId="4812"/>
    <cellStyle name="40% - Accent2 14" xfId="4813"/>
    <cellStyle name="40% - Accent2 15" xfId="4814"/>
    <cellStyle name="40% - Accent2 16" xfId="5227"/>
    <cellStyle name="40% - Accent2 2" xfId="1556"/>
    <cellStyle name="40% - Accent2 2 2" xfId="6295"/>
    <cellStyle name="40% - Accent2 3" xfId="1557"/>
    <cellStyle name="40% - Accent2 3 2" xfId="6296"/>
    <cellStyle name="40% - Accent2 4" xfId="4815"/>
    <cellStyle name="40% - Accent2 5" xfId="4816"/>
    <cellStyle name="40% - Accent2 6" xfId="4817"/>
    <cellStyle name="40% - Accent2 7" xfId="4818"/>
    <cellStyle name="40% - Accent2 8" xfId="4819"/>
    <cellStyle name="40% - Accent2 9" xfId="4820"/>
    <cellStyle name="40% - Accent3 10" xfId="4821"/>
    <cellStyle name="40% - Accent3 11" xfId="4822"/>
    <cellStyle name="40% - Accent3 12" xfId="4823"/>
    <cellStyle name="40% - Accent3 13" xfId="4824"/>
    <cellStyle name="40% - Accent3 14" xfId="4825"/>
    <cellStyle name="40% - Accent3 15" xfId="4826"/>
    <cellStyle name="40% - Accent3 16" xfId="5228"/>
    <cellStyle name="40% - Accent3 2" xfId="1558"/>
    <cellStyle name="40% - Accent3 2 2" xfId="6297"/>
    <cellStyle name="40% - Accent3 3" xfId="1559"/>
    <cellStyle name="40% - Accent3 3 2" xfId="6298"/>
    <cellStyle name="40% - Accent3 4" xfId="4827"/>
    <cellStyle name="40% - Accent3 5" xfId="4828"/>
    <cellStyle name="40% - Accent3 6" xfId="4829"/>
    <cellStyle name="40% - Accent3 7" xfId="4830"/>
    <cellStyle name="40% - Accent3 8" xfId="4831"/>
    <cellStyle name="40% - Accent3 9" xfId="4832"/>
    <cellStyle name="40% - Accent4 10" xfId="4833"/>
    <cellStyle name="40% - Accent4 11" xfId="4834"/>
    <cellStyle name="40% - Accent4 12" xfId="4835"/>
    <cellStyle name="40% - Accent4 13" xfId="4836"/>
    <cellStyle name="40% - Accent4 14" xfId="4837"/>
    <cellStyle name="40% - Accent4 15" xfId="4838"/>
    <cellStyle name="40% - Accent4 16" xfId="5229"/>
    <cellStyle name="40% - Accent4 2" xfId="1560"/>
    <cellStyle name="40% - Accent4 2 2" xfId="6299"/>
    <cellStyle name="40% - Accent4 3" xfId="1561"/>
    <cellStyle name="40% - Accent4 3 2" xfId="6300"/>
    <cellStyle name="40% - Accent4 4" xfId="4839"/>
    <cellStyle name="40% - Accent4 5" xfId="4840"/>
    <cellStyle name="40% - Accent4 6" xfId="4841"/>
    <cellStyle name="40% - Accent4 7" xfId="4842"/>
    <cellStyle name="40% - Accent4 8" xfId="4843"/>
    <cellStyle name="40% - Accent4 9" xfId="4844"/>
    <cellStyle name="40% - Accent5 10" xfId="4845"/>
    <cellStyle name="40% - Accent5 11" xfId="4846"/>
    <cellStyle name="40% - Accent5 12" xfId="4847"/>
    <cellStyle name="40% - Accent5 13" xfId="4848"/>
    <cellStyle name="40% - Accent5 14" xfId="4849"/>
    <cellStyle name="40% - Accent5 15" xfId="4850"/>
    <cellStyle name="40% - Accent5 16" xfId="5230"/>
    <cellStyle name="40% - Accent5 2" xfId="1562"/>
    <cellStyle name="40% - Accent5 2 2" xfId="6301"/>
    <cellStyle name="40% - Accent5 3" xfId="1563"/>
    <cellStyle name="40% - Accent5 3 2" xfId="6302"/>
    <cellStyle name="40% - Accent5 4" xfId="4851"/>
    <cellStyle name="40% - Accent5 5" xfId="4852"/>
    <cellStyle name="40% - Accent5 6" xfId="4853"/>
    <cellStyle name="40% - Accent5 7" xfId="4854"/>
    <cellStyle name="40% - Accent5 8" xfId="4855"/>
    <cellStyle name="40% - Accent5 9" xfId="4856"/>
    <cellStyle name="40% - Accent6 10" xfId="4857"/>
    <cellStyle name="40% - Accent6 11" xfId="4858"/>
    <cellStyle name="40% - Accent6 12" xfId="4859"/>
    <cellStyle name="40% - Accent6 13" xfId="4860"/>
    <cellStyle name="40% - Accent6 14" xfId="4861"/>
    <cellStyle name="40% - Accent6 15" xfId="4862"/>
    <cellStyle name="40% - Accent6 16" xfId="5231"/>
    <cellStyle name="40% - Accent6 2" xfId="1564"/>
    <cellStyle name="40% - Accent6 2 2" xfId="6303"/>
    <cellStyle name="40% - Accent6 3" xfId="1565"/>
    <cellStyle name="40% - Accent6 3 2" xfId="6304"/>
    <cellStyle name="40% - Accent6 4" xfId="4863"/>
    <cellStyle name="40% - Accent6 5" xfId="4864"/>
    <cellStyle name="40% - Accent6 6" xfId="4865"/>
    <cellStyle name="40% - Accent6 7" xfId="4866"/>
    <cellStyle name="40% - Accent6 8" xfId="4867"/>
    <cellStyle name="40% - Accent6 9" xfId="4868"/>
    <cellStyle name="40% - Akzent1" xfId="6305"/>
    <cellStyle name="40% - Akzent2" xfId="6306"/>
    <cellStyle name="40% - Akzent3" xfId="6307"/>
    <cellStyle name="40% - Akzent4" xfId="6308"/>
    <cellStyle name="40% - Akzent5" xfId="6309"/>
    <cellStyle name="40% - Akzent6" xfId="6310"/>
    <cellStyle name="60% - Accent1 10" xfId="4869"/>
    <cellStyle name="60% - Accent1 11" xfId="4870"/>
    <cellStyle name="60% - Accent1 12" xfId="4871"/>
    <cellStyle name="60% - Accent1 13" xfId="4872"/>
    <cellStyle name="60% - Accent1 14" xfId="4873"/>
    <cellStyle name="60% - Accent1 15" xfId="4874"/>
    <cellStyle name="60% - Accent1 16" xfId="6311"/>
    <cellStyle name="60% - Accent1 2" xfId="1566"/>
    <cellStyle name="60% - Accent1 2 2" xfId="6312"/>
    <cellStyle name="60% - Accent1 3" xfId="1567"/>
    <cellStyle name="60% - Accent1 3 2" xfId="6313"/>
    <cellStyle name="60% - Accent1 4" xfId="4875"/>
    <cellStyle name="60% - Accent1 5" xfId="4876"/>
    <cellStyle name="60% - Accent1 6" xfId="4877"/>
    <cellStyle name="60% - Accent1 7" xfId="4878"/>
    <cellStyle name="60% - Accent1 8" xfId="4879"/>
    <cellStyle name="60% - Accent1 9" xfId="4880"/>
    <cellStyle name="60% - Accent2 10" xfId="4881"/>
    <cellStyle name="60% - Accent2 11" xfId="4882"/>
    <cellStyle name="60% - Accent2 12" xfId="4883"/>
    <cellStyle name="60% - Accent2 13" xfId="4884"/>
    <cellStyle name="60% - Accent2 14" xfId="4885"/>
    <cellStyle name="60% - Accent2 15" xfId="4886"/>
    <cellStyle name="60% - Accent2 16" xfId="6314"/>
    <cellStyle name="60% - Accent2 2" xfId="1568"/>
    <cellStyle name="60% - Accent2 2 2" xfId="6315"/>
    <cellStyle name="60% - Accent2 3" xfId="1569"/>
    <cellStyle name="60% - Accent2 3 2" xfId="6316"/>
    <cellStyle name="60% - Accent2 4" xfId="4887"/>
    <cellStyle name="60% - Accent2 5" xfId="4888"/>
    <cellStyle name="60% - Accent2 6" xfId="4889"/>
    <cellStyle name="60% - Accent2 7" xfId="4890"/>
    <cellStyle name="60% - Accent2 8" xfId="4891"/>
    <cellStyle name="60% - Accent2 9" xfId="4892"/>
    <cellStyle name="60% - Accent3 10" xfId="4893"/>
    <cellStyle name="60% - Accent3 11" xfId="4894"/>
    <cellStyle name="60% - Accent3 12" xfId="4895"/>
    <cellStyle name="60% - Accent3 13" xfId="4896"/>
    <cellStyle name="60% - Accent3 14" xfId="4897"/>
    <cellStyle name="60% - Accent3 15" xfId="4898"/>
    <cellStyle name="60% - Accent3 16" xfId="6317"/>
    <cellStyle name="60% - Accent3 2" xfId="1570"/>
    <cellStyle name="60% - Accent3 2 2" xfId="6318"/>
    <cellStyle name="60% - Accent3 3" xfId="1571"/>
    <cellStyle name="60% - Accent3 3 2" xfId="6319"/>
    <cellStyle name="60% - Accent3 4" xfId="4899"/>
    <cellStyle name="60% - Accent3 5" xfId="4900"/>
    <cellStyle name="60% - Accent3 6" xfId="4901"/>
    <cellStyle name="60% - Accent3 7" xfId="4902"/>
    <cellStyle name="60% - Accent3 8" xfId="4903"/>
    <cellStyle name="60% - Accent3 9" xfId="4904"/>
    <cellStyle name="60% - Accent4 10" xfId="4905"/>
    <cellStyle name="60% - Accent4 11" xfId="4906"/>
    <cellStyle name="60% - Accent4 12" xfId="4907"/>
    <cellStyle name="60% - Accent4 13" xfId="4908"/>
    <cellStyle name="60% - Accent4 14" xfId="4909"/>
    <cellStyle name="60% - Accent4 15" xfId="4910"/>
    <cellStyle name="60% - Accent4 16" xfId="6320"/>
    <cellStyle name="60% - Accent4 2" xfId="1572"/>
    <cellStyle name="60% - Accent4 2 2" xfId="6321"/>
    <cellStyle name="60% - Accent4 3" xfId="1573"/>
    <cellStyle name="60% - Accent4 3 2" xfId="6322"/>
    <cellStyle name="60% - Accent4 4" xfId="4911"/>
    <cellStyle name="60% - Accent4 5" xfId="4912"/>
    <cellStyle name="60% - Accent4 6" xfId="4913"/>
    <cellStyle name="60% - Accent4 7" xfId="4914"/>
    <cellStyle name="60% - Accent4 8" xfId="4915"/>
    <cellStyle name="60% - Accent4 9" xfId="4916"/>
    <cellStyle name="60% - Accent5 10" xfId="4917"/>
    <cellStyle name="60% - Accent5 11" xfId="4918"/>
    <cellStyle name="60% - Accent5 12" xfId="4919"/>
    <cellStyle name="60% - Accent5 13" xfId="4920"/>
    <cellStyle name="60% - Accent5 14" xfId="4921"/>
    <cellStyle name="60% - Accent5 15" xfId="4922"/>
    <cellStyle name="60% - Accent5 16" xfId="6323"/>
    <cellStyle name="60% - Accent5 2" xfId="1574"/>
    <cellStyle name="60% - Accent5 2 2" xfId="6324"/>
    <cellStyle name="60% - Accent5 3" xfId="1575"/>
    <cellStyle name="60% - Accent5 3 2" xfId="6325"/>
    <cellStyle name="60% - Accent5 4" xfId="4923"/>
    <cellStyle name="60% - Accent5 5" xfId="4924"/>
    <cellStyle name="60% - Accent5 6" xfId="4925"/>
    <cellStyle name="60% - Accent5 7" xfId="4926"/>
    <cellStyle name="60% - Accent5 8" xfId="4927"/>
    <cellStyle name="60% - Accent5 9" xfId="4928"/>
    <cellStyle name="60% - Accent6 10" xfId="4929"/>
    <cellStyle name="60% - Accent6 11" xfId="4930"/>
    <cellStyle name="60% - Accent6 12" xfId="4931"/>
    <cellStyle name="60% - Accent6 13" xfId="4932"/>
    <cellStyle name="60% - Accent6 14" xfId="4933"/>
    <cellStyle name="60% - Accent6 15" xfId="4934"/>
    <cellStyle name="60% - Accent6 16" xfId="6326"/>
    <cellStyle name="60% - Accent6 2" xfId="1576"/>
    <cellStyle name="60% - Accent6 2 2" xfId="6327"/>
    <cellStyle name="60% - Accent6 3" xfId="1577"/>
    <cellStyle name="60% - Accent6 3 2" xfId="6328"/>
    <cellStyle name="60% - Accent6 4" xfId="4935"/>
    <cellStyle name="60% - Accent6 5" xfId="4936"/>
    <cellStyle name="60% - Accent6 6" xfId="4937"/>
    <cellStyle name="60% - Accent6 7" xfId="4938"/>
    <cellStyle name="60% - Accent6 8" xfId="4939"/>
    <cellStyle name="60% - Accent6 9" xfId="4940"/>
    <cellStyle name="60% - Akzent1" xfId="6329"/>
    <cellStyle name="60% - Akzent2" xfId="6330"/>
    <cellStyle name="60% - Akzent3" xfId="6331"/>
    <cellStyle name="60% - Akzent4" xfId="6332"/>
    <cellStyle name="60% - Akzent5" xfId="6333"/>
    <cellStyle name="60% - Akzent6" xfId="6334"/>
    <cellStyle name="75" xfId="6335"/>
    <cellStyle name="A satisfied Microsoft Office user" xfId="1578"/>
    <cellStyle name="Accent1 - 20%" xfId="1579"/>
    <cellStyle name="Accent1 - 20% 2" xfId="1580"/>
    <cellStyle name="Accent1 - 20%_FA Register-Rhea_31Mar12_dt 20 06 2012" xfId="1581"/>
    <cellStyle name="Accent1 - 40%" xfId="1582"/>
    <cellStyle name="Accent1 - 40% 2" xfId="1583"/>
    <cellStyle name="Accent1 - 40%_FA Register-Rhea_31Mar12_dt 20 06 2012" xfId="1584"/>
    <cellStyle name="Accent1 - 60%" xfId="1585"/>
    <cellStyle name="Accent1 10" xfId="4941"/>
    <cellStyle name="Accent1 11" xfId="4942"/>
    <cellStyle name="Accent1 12" xfId="4943"/>
    <cellStyle name="Accent1 13" xfId="4944"/>
    <cellStyle name="Accent1 14" xfId="4945"/>
    <cellStyle name="Accent1 15" xfId="4946"/>
    <cellStyle name="Accent1 16" xfId="6336"/>
    <cellStyle name="Accent1 2" xfId="1586"/>
    <cellStyle name="Accent1 2 2" xfId="6337"/>
    <cellStyle name="Accent1 3" xfId="1587"/>
    <cellStyle name="Accent1 3 2" xfId="6338"/>
    <cellStyle name="Accent1 4" xfId="1588"/>
    <cellStyle name="Accent1 5" xfId="1589"/>
    <cellStyle name="Accent1 6" xfId="1590"/>
    <cellStyle name="Accent1 7" xfId="1591"/>
    <cellStyle name="Accent1 8" xfId="1592"/>
    <cellStyle name="Accent1 9" xfId="1593"/>
    <cellStyle name="Accent2 - 20%" xfId="1594"/>
    <cellStyle name="Accent2 - 20% 2" xfId="1595"/>
    <cellStyle name="Accent2 - 20%_FA Register-Rhea_31Mar12_dt 20 06 2012" xfId="1596"/>
    <cellStyle name="Accent2 - 40%" xfId="1597"/>
    <cellStyle name="Accent2 - 40% 2" xfId="1598"/>
    <cellStyle name="Accent2 - 40%_FA Register-Rhea_31Mar12_dt 20 06 2012" xfId="1599"/>
    <cellStyle name="Accent2 - 60%" xfId="1600"/>
    <cellStyle name="Accent2 10" xfId="4947"/>
    <cellStyle name="Accent2 11" xfId="4948"/>
    <cellStyle name="Accent2 12" xfId="4949"/>
    <cellStyle name="Accent2 13" xfId="4950"/>
    <cellStyle name="Accent2 14" xfId="4951"/>
    <cellStyle name="Accent2 15" xfId="4952"/>
    <cellStyle name="Accent2 16" xfId="6339"/>
    <cellStyle name="Accent2 2" xfId="1601"/>
    <cellStyle name="Accent2 2 2" xfId="6340"/>
    <cellStyle name="Accent2 3" xfId="1602"/>
    <cellStyle name="Accent2 3 2" xfId="6341"/>
    <cellStyle name="Accent2 4" xfId="1603"/>
    <cellStyle name="Accent2 5" xfId="1604"/>
    <cellStyle name="Accent2 6" xfId="1605"/>
    <cellStyle name="Accent2 7" xfId="1606"/>
    <cellStyle name="Accent2 8" xfId="1607"/>
    <cellStyle name="Accent2 9" xfId="1608"/>
    <cellStyle name="Accent3 - 20%" xfId="1609"/>
    <cellStyle name="Accent3 - 20% 2" xfId="1610"/>
    <cellStyle name="Accent3 - 20%_FA Register-Rhea_31Mar12_dt 20 06 2012" xfId="1611"/>
    <cellStyle name="Accent3 - 40%" xfId="1612"/>
    <cellStyle name="Accent3 - 40% 2" xfId="1613"/>
    <cellStyle name="Accent3 - 40%_FA Register-Rhea_31Mar12_dt 20 06 2012" xfId="1614"/>
    <cellStyle name="Accent3 - 60%" xfId="1615"/>
    <cellStyle name="Accent3 10" xfId="4953"/>
    <cellStyle name="Accent3 11" xfId="4954"/>
    <cellStyle name="Accent3 12" xfId="4955"/>
    <cellStyle name="Accent3 13" xfId="4956"/>
    <cellStyle name="Accent3 14" xfId="4957"/>
    <cellStyle name="Accent3 15" xfId="4958"/>
    <cellStyle name="Accent3 16" xfId="6342"/>
    <cellStyle name="Accent3 2" xfId="1616"/>
    <cellStyle name="Accent3 2 2" xfId="6343"/>
    <cellStyle name="Accent3 3" xfId="1617"/>
    <cellStyle name="Accent3 3 2" xfId="6344"/>
    <cellStyle name="Accent3 4" xfId="1618"/>
    <cellStyle name="Accent3 5" xfId="1619"/>
    <cellStyle name="Accent3 6" xfId="1620"/>
    <cellStyle name="Accent3 7" xfId="1621"/>
    <cellStyle name="Accent3 8" xfId="1622"/>
    <cellStyle name="Accent3 9" xfId="1623"/>
    <cellStyle name="Accent4 - 20%" xfId="1624"/>
    <cellStyle name="Accent4 - 20% 2" xfId="1625"/>
    <cellStyle name="Accent4 - 20%_FA Register-Rhea_31Mar12_dt 20 06 2012" xfId="1626"/>
    <cellStyle name="Accent4 - 40%" xfId="1627"/>
    <cellStyle name="Accent4 - 40% 2" xfId="1628"/>
    <cellStyle name="Accent4 - 40%_FA Register-Rhea_31Mar12_dt 20 06 2012" xfId="1629"/>
    <cellStyle name="Accent4 - 60%" xfId="1630"/>
    <cellStyle name="Accent4 10" xfId="4959"/>
    <cellStyle name="Accent4 11" xfId="4960"/>
    <cellStyle name="Accent4 12" xfId="4961"/>
    <cellStyle name="Accent4 13" xfId="4962"/>
    <cellStyle name="Accent4 14" xfId="4963"/>
    <cellStyle name="Accent4 15" xfId="4964"/>
    <cellStyle name="Accent4 16" xfId="6345"/>
    <cellStyle name="Accent4 2" xfId="1631"/>
    <cellStyle name="Accent4 2 2" xfId="6346"/>
    <cellStyle name="Accent4 3" xfId="1632"/>
    <cellStyle name="Accent4 3 2" xfId="6347"/>
    <cellStyle name="Accent4 4" xfId="1633"/>
    <cellStyle name="Accent4 5" xfId="1634"/>
    <cellStyle name="Accent4 6" xfId="1635"/>
    <cellStyle name="Accent4 7" xfId="1636"/>
    <cellStyle name="Accent4 8" xfId="1637"/>
    <cellStyle name="Accent4 9" xfId="1638"/>
    <cellStyle name="Accent5 - 20%" xfId="1639"/>
    <cellStyle name="Accent5 - 20% 2" xfId="1640"/>
    <cellStyle name="Accent5 - 20%_FA Register-Rhea_31Mar12_dt 20 06 2012" xfId="1641"/>
    <cellStyle name="Accent5 - 40%" xfId="1642"/>
    <cellStyle name="Accent5 - 40% 2" xfId="1643"/>
    <cellStyle name="Accent5 - 40%_FA Register-Rhea_31Mar12_dt 20 06 2012" xfId="1644"/>
    <cellStyle name="Accent5 - 60%" xfId="1645"/>
    <cellStyle name="Accent5 10" xfId="4965"/>
    <cellStyle name="Accent5 11" xfId="4966"/>
    <cellStyle name="Accent5 12" xfId="4967"/>
    <cellStyle name="Accent5 13" xfId="4968"/>
    <cellStyle name="Accent5 14" xfId="4969"/>
    <cellStyle name="Accent5 15" xfId="4970"/>
    <cellStyle name="Accent5 16" xfId="6348"/>
    <cellStyle name="Accent5 2" xfId="1646"/>
    <cellStyle name="Accent5 2 2" xfId="6349"/>
    <cellStyle name="Accent5 3" xfId="1647"/>
    <cellStyle name="Accent5 3 2" xfId="6350"/>
    <cellStyle name="Accent5 4" xfId="1648"/>
    <cellStyle name="Accent5 5" xfId="1649"/>
    <cellStyle name="Accent5 6" xfId="1650"/>
    <cellStyle name="Accent5 7" xfId="1651"/>
    <cellStyle name="Accent5 8" xfId="1652"/>
    <cellStyle name="Accent5 9" xfId="1653"/>
    <cellStyle name="Accent6 - 20%" xfId="1654"/>
    <cellStyle name="Accent6 - 20% 2" xfId="1655"/>
    <cellStyle name="Accent6 - 20%_FA Register-Rhea_31Mar12_dt 20 06 2012" xfId="1656"/>
    <cellStyle name="Accent6 - 40%" xfId="1657"/>
    <cellStyle name="Accent6 - 40% 2" xfId="1658"/>
    <cellStyle name="Accent6 - 40%_FA Register-Rhea_31Mar12_dt 20 06 2012" xfId="1659"/>
    <cellStyle name="Accent6 - 60%" xfId="1660"/>
    <cellStyle name="Accent6 10" xfId="4971"/>
    <cellStyle name="Accent6 11" xfId="4972"/>
    <cellStyle name="Accent6 12" xfId="4973"/>
    <cellStyle name="Accent6 13" xfId="4974"/>
    <cellStyle name="Accent6 14" xfId="4975"/>
    <cellStyle name="Accent6 15" xfId="4976"/>
    <cellStyle name="Accent6 16" xfId="6351"/>
    <cellStyle name="Accent6 2" xfId="1661"/>
    <cellStyle name="Accent6 2 2" xfId="6352"/>
    <cellStyle name="Accent6 3" xfId="1662"/>
    <cellStyle name="Accent6 3 2" xfId="6353"/>
    <cellStyle name="Accent6 4" xfId="1663"/>
    <cellStyle name="Accent6 5" xfId="1664"/>
    <cellStyle name="Accent6 6" xfId="1665"/>
    <cellStyle name="Accent6 7" xfId="1666"/>
    <cellStyle name="Accent6 8" xfId="1667"/>
    <cellStyle name="Accent6 9" xfId="1668"/>
    <cellStyle name="ÅëÈ­ [0]_±âÅ¸" xfId="1669"/>
    <cellStyle name="ÅëÈ­_±âÅ¸" xfId="1670"/>
    <cellStyle name="AFE" xfId="1671"/>
    <cellStyle name="Akzent1" xfId="6354"/>
    <cellStyle name="Akzent2" xfId="6355"/>
    <cellStyle name="Akzent3" xfId="6356"/>
    <cellStyle name="Akzent4" xfId="6357"/>
    <cellStyle name="Akzent5" xfId="6358"/>
    <cellStyle name="Akzent6" xfId="6359"/>
    <cellStyle name="Analyst Name" xfId="1672"/>
    <cellStyle name="args.style" xfId="1673"/>
    <cellStyle name="Arial" xfId="1674"/>
    <cellStyle name="assump Decimal (2)" xfId="1675"/>
    <cellStyle name="assump Percent (0)" xfId="1676"/>
    <cellStyle name="assump Percent (3)" xfId="1677"/>
    <cellStyle name="assump Thousands (0)" xfId="1678"/>
    <cellStyle name="assump Units (0)" xfId="1679"/>
    <cellStyle name="ÄÞ¸¶ [0]_±âÅ¸" xfId="1680"/>
    <cellStyle name="ÄÞ¸¶_±âÅ¸" xfId="1681"/>
    <cellStyle name="Ausgabe" xfId="6360"/>
    <cellStyle name="Ausgabe 2" xfId="6361"/>
    <cellStyle name="AutoFormat Options" xfId="6362"/>
    <cellStyle name="_x0002_b" xfId="1682"/>
    <cellStyle name="Bad 10" xfId="4977"/>
    <cellStyle name="Bad 11" xfId="4978"/>
    <cellStyle name="Bad 12" xfId="4979"/>
    <cellStyle name="Bad 13" xfId="4980"/>
    <cellStyle name="Bad 14" xfId="4981"/>
    <cellStyle name="Bad 15" xfId="4982"/>
    <cellStyle name="Bad 16" xfId="6363"/>
    <cellStyle name="Bad 2" xfId="1683"/>
    <cellStyle name="Bad 2 2" xfId="6364"/>
    <cellStyle name="Bad 3" xfId="1684"/>
    <cellStyle name="Bad 3 2" xfId="6365"/>
    <cellStyle name="Bad 4" xfId="4983"/>
    <cellStyle name="Bad 5" xfId="4984"/>
    <cellStyle name="Bad 6" xfId="4985"/>
    <cellStyle name="Bad 7" xfId="4986"/>
    <cellStyle name="Bad 8" xfId="4987"/>
    <cellStyle name="Bad 9" xfId="4988"/>
    <cellStyle name="Berechnung" xfId="6366"/>
    <cellStyle name="Berechnung 2" xfId="6367"/>
    <cellStyle name="Beschreibung" xfId="1685"/>
    <cellStyle name="Besuchter Hyperlink" xfId="1686"/>
    <cellStyle name="Besuchtɥr Hyperlink" xfId="6368"/>
    <cellStyle name="BI" xfId="1687"/>
    <cellStyle name="Black" xfId="6369"/>
    <cellStyle name="Blank" xfId="1688"/>
    <cellStyle name="Blue Head w Uline" xfId="6370"/>
    <cellStyle name="Body" xfId="1689"/>
    <cellStyle name="Body 2" xfId="6371"/>
    <cellStyle name="Body 2 2" xfId="6372"/>
    <cellStyle name="Body 2 2 2" xfId="6373"/>
    <cellStyle name="Body 3" xfId="6374"/>
    <cellStyle name="Body 4" xfId="6375"/>
    <cellStyle name="Bold/Border" xfId="1690"/>
    <cellStyle name="Bold_8" xfId="1691"/>
    <cellStyle name="Border" xfId="1692"/>
    <cellStyle name="Border 2" xfId="6376"/>
    <cellStyle name="Border 2 2" xfId="6377"/>
    <cellStyle name="Border 3" xfId="6378"/>
    <cellStyle name="brd" xfId="1693"/>
    <cellStyle name="brd 2" xfId="6379"/>
    <cellStyle name="bStd" xfId="6380"/>
    <cellStyle name="Bullet" xfId="1694"/>
    <cellStyle name="C?AØ_¿?¾÷CoE² " xfId="6381"/>
    <cellStyle name="C¡IA¨ª_¡ic¨u¡A¨￢I¨￢¡Æ AN¡Æe " xfId="1695"/>
    <cellStyle name="Ç¥ÁØ_¿¬°£´©°è¿¹»ó" xfId="6382"/>
    <cellStyle name="C￥AØ_¿μ¾÷CoE² " xfId="6383"/>
    <cellStyle name="Calc Currency (0)" xfId="1696"/>
    <cellStyle name="Calc Currency (0) 2" xfId="6384"/>
    <cellStyle name="Calc Currency (0) 3" xfId="6385"/>
    <cellStyle name="Calc Currency (0) 3 2" xfId="6386"/>
    <cellStyle name="Calc Currency (0) 3 2 2" xfId="6387"/>
    <cellStyle name="Calc Currency (0) 4" xfId="6388"/>
    <cellStyle name="Calc Currency (0) 5" xfId="6389"/>
    <cellStyle name="Calc Currency (2)" xfId="1697"/>
    <cellStyle name="Calc Currency (2) 2" xfId="6390"/>
    <cellStyle name="Calc Currency (2) 3" xfId="6391"/>
    <cellStyle name="Calc Currency (2) 4" xfId="6392"/>
    <cellStyle name="Calc Currency (2) 5" xfId="6393"/>
    <cellStyle name="Calc Currency (2) 6" xfId="6394"/>
    <cellStyle name="Calc Currency (2) 7" xfId="6395"/>
    <cellStyle name="Calc Percent (0)" xfId="1698"/>
    <cellStyle name="Calc Percent (0) 2" xfId="6396"/>
    <cellStyle name="Calc Percent (0) 3" xfId="6397"/>
    <cellStyle name="Calc Percent (0) 4" xfId="6398"/>
    <cellStyle name="Calc Percent (0) 5" xfId="6399"/>
    <cellStyle name="Calc Percent (0) 6" xfId="6400"/>
    <cellStyle name="Calc Percent (0) 7" xfId="6401"/>
    <cellStyle name="Calc Percent (1)" xfId="1699"/>
    <cellStyle name="Calc Percent (1) 10" xfId="6402"/>
    <cellStyle name="Calc Percent (1) 2" xfId="6403"/>
    <cellStyle name="Calc Percent (1) 2 2" xfId="6404"/>
    <cellStyle name="Calc Percent (1) 2 2 2" xfId="6405"/>
    <cellStyle name="Calc Percent (1) 3" xfId="6406"/>
    <cellStyle name="Calc Percent (1) 4" xfId="6407"/>
    <cellStyle name="Calc Percent (1) 5" xfId="6408"/>
    <cellStyle name="Calc Percent (1) 6" xfId="6409"/>
    <cellStyle name="Calc Percent (1) 7" xfId="6410"/>
    <cellStyle name="Calc Percent (1) 8" xfId="6411"/>
    <cellStyle name="Calc Percent (1) 9" xfId="6412"/>
    <cellStyle name="Calc Percent (2)" xfId="1700"/>
    <cellStyle name="Calc Percent (2) 10" xfId="6413"/>
    <cellStyle name="Calc Percent (2) 2" xfId="6414"/>
    <cellStyle name="Calc Percent (2) 2 2" xfId="6415"/>
    <cellStyle name="Calc Percent (2) 2 2 2" xfId="6416"/>
    <cellStyle name="Calc Percent (2) 3" xfId="6417"/>
    <cellStyle name="Calc Percent (2) 4" xfId="6418"/>
    <cellStyle name="Calc Percent (2) 5" xfId="6419"/>
    <cellStyle name="Calc Percent (2) 6" xfId="6420"/>
    <cellStyle name="Calc Percent (2) 7" xfId="6421"/>
    <cellStyle name="Calc Percent (2) 8" xfId="6422"/>
    <cellStyle name="Calc Percent (2) 9" xfId="6423"/>
    <cellStyle name="Calc Units (0)" xfId="1701"/>
    <cellStyle name="Calc Units (0) 10" xfId="6424"/>
    <cellStyle name="Calc Units (0) 2" xfId="6425"/>
    <cellStyle name="Calc Units (0) 2 2" xfId="6426"/>
    <cellStyle name="Calc Units (0) 2 2 2" xfId="6427"/>
    <cellStyle name="Calc Units (0) 2 2 2 2" xfId="6428"/>
    <cellStyle name="Calc Units (0) 2 3" xfId="6429"/>
    <cellStyle name="Calc Units (0) 3" xfId="6430"/>
    <cellStyle name="Calc Units (0) 3 2" xfId="6431"/>
    <cellStyle name="Calc Units (0) 4" xfId="6432"/>
    <cellStyle name="Calc Units (0) 4 2" xfId="6433"/>
    <cellStyle name="Calc Units (0) 5" xfId="6434"/>
    <cellStyle name="Calc Units (0) 5 2" xfId="6435"/>
    <cellStyle name="Calc Units (0) 6" xfId="6436"/>
    <cellStyle name="Calc Units (0) 6 2" xfId="6437"/>
    <cellStyle name="Calc Units (0) 7" xfId="6438"/>
    <cellStyle name="Calc Units (0) 7 2" xfId="6439"/>
    <cellStyle name="Calc Units (0) 8" xfId="6440"/>
    <cellStyle name="Calc Units (0) 9" xfId="6441"/>
    <cellStyle name="Calc Units (1)" xfId="1702"/>
    <cellStyle name="Calc Units (1) 10" xfId="6442"/>
    <cellStyle name="Calc Units (1) 2" xfId="6443"/>
    <cellStyle name="Calc Units (1) 2 2" xfId="6444"/>
    <cellStyle name="Calc Units (1) 2 2 2" xfId="6445"/>
    <cellStyle name="Calc Units (1) 3" xfId="6446"/>
    <cellStyle name="Calc Units (1) 4" xfId="6447"/>
    <cellStyle name="Calc Units (1) 5" xfId="6448"/>
    <cellStyle name="Calc Units (1) 6" xfId="6449"/>
    <cellStyle name="Calc Units (1) 7" xfId="6450"/>
    <cellStyle name="Calc Units (1) 8" xfId="6451"/>
    <cellStyle name="Calc Units (1) 9" xfId="6452"/>
    <cellStyle name="Calc Units (2)" xfId="1703"/>
    <cellStyle name="Calc Units (2) 2" xfId="6453"/>
    <cellStyle name="Calc Units (2) 3" xfId="6454"/>
    <cellStyle name="Calc Units (2) 4" xfId="6455"/>
    <cellStyle name="Calc Units (2) 5" xfId="6456"/>
    <cellStyle name="Calc Units (2) 6" xfId="6457"/>
    <cellStyle name="Calc Units (2) 7" xfId="6458"/>
    <cellStyle name="Calculation 10" xfId="4989"/>
    <cellStyle name="Calculation 10 2" xfId="6459"/>
    <cellStyle name="Calculation 11" xfId="4990"/>
    <cellStyle name="Calculation 11 2" xfId="6460"/>
    <cellStyle name="Calculation 12" xfId="4991"/>
    <cellStyle name="Calculation 12 2" xfId="6461"/>
    <cellStyle name="Calculation 13" xfId="4992"/>
    <cellStyle name="Calculation 13 2" xfId="6462"/>
    <cellStyle name="Calculation 14" xfId="4993"/>
    <cellStyle name="Calculation 14 2" xfId="6463"/>
    <cellStyle name="Calculation 15" xfId="4994"/>
    <cellStyle name="Calculation 15 2" xfId="6464"/>
    <cellStyle name="Calculation 16" xfId="6465"/>
    <cellStyle name="Calculation 16 2" xfId="6466"/>
    <cellStyle name="Calculation 2" xfId="1704"/>
    <cellStyle name="Calculation 2 2" xfId="6467"/>
    <cellStyle name="Calculation 3" xfId="1705"/>
    <cellStyle name="Calculation 3 2" xfId="6468"/>
    <cellStyle name="Calculation 3 3" xfId="6469"/>
    <cellStyle name="Calculation 4" xfId="4995"/>
    <cellStyle name="Calculation 4 2" xfId="6470"/>
    <cellStyle name="Calculation 4 2 2" xfId="6471"/>
    <cellStyle name="Calculation 4 3" xfId="6472"/>
    <cellStyle name="Calculation 5" xfId="4996"/>
    <cellStyle name="Calculation 5 2" xfId="6473"/>
    <cellStyle name="Calculation 6" xfId="4997"/>
    <cellStyle name="Calculation 6 2" xfId="6474"/>
    <cellStyle name="Calculation 7" xfId="4998"/>
    <cellStyle name="Calculation 7 2" xfId="6475"/>
    <cellStyle name="Calculation 8" xfId="4999"/>
    <cellStyle name="Calculation 8 2" xfId="6476"/>
    <cellStyle name="Calculation 9" xfId="5000"/>
    <cellStyle name="Calculation 9 2" xfId="6477"/>
    <cellStyle name="Calculations" xfId="1706"/>
    <cellStyle name="Calculations 2" xfId="6478"/>
    <cellStyle name="category" xfId="1707"/>
    <cellStyle name="ccl-tender" xfId="1708"/>
    <cellStyle name="Centred Heading" xfId="6479"/>
    <cellStyle name="Check Cell 10" xfId="5001"/>
    <cellStyle name="Check Cell 11" xfId="5002"/>
    <cellStyle name="Check Cell 12" xfId="5003"/>
    <cellStyle name="Check Cell 13" xfId="5004"/>
    <cellStyle name="Check Cell 14" xfId="5005"/>
    <cellStyle name="Check Cell 15" xfId="5006"/>
    <cellStyle name="Check Cell 16" xfId="6480"/>
    <cellStyle name="Check Cell 2" xfId="1709"/>
    <cellStyle name="Check Cell 2 2" xfId="6481"/>
    <cellStyle name="Check Cell 3" xfId="1710"/>
    <cellStyle name="Check Cell 3 2" xfId="6482"/>
    <cellStyle name="Check Cell 4" xfId="5007"/>
    <cellStyle name="Check Cell 5" xfId="5008"/>
    <cellStyle name="Check Cell 6" xfId="5009"/>
    <cellStyle name="Check Cell 7" xfId="5010"/>
    <cellStyle name="Check Cell 8" xfId="5011"/>
    <cellStyle name="Check Cell 9" xfId="5012"/>
    <cellStyle name="Col Heads" xfId="1711"/>
    <cellStyle name="Col Heads 2" xfId="6483"/>
    <cellStyle name="ColHeading" xfId="1712"/>
    <cellStyle name="Column Header" xfId="6484"/>
    <cellStyle name="Column Heading" xfId="6485"/>
    <cellStyle name="Column_Title" xfId="1713"/>
    <cellStyle name="ColumnAttributeAbovePrompt" xfId="1714"/>
    <cellStyle name="ColumnAttributePrompt" xfId="1715"/>
    <cellStyle name="ColumnAttributeValue" xfId="1716"/>
    <cellStyle name="ColumnHeadingPrompt" xfId="1717"/>
    <cellStyle name="ColumnHeadingValue" xfId="1718"/>
    <cellStyle name="Columns" xfId="6486"/>
    <cellStyle name="Columns 2" xfId="6487"/>
    <cellStyle name="Comma" xfId="1" builtinId="3"/>
    <cellStyle name="Comma  - Style1" xfId="1719"/>
    <cellStyle name="Comma  - Style1 10" xfId="6488"/>
    <cellStyle name="Comma  - Style1 2" xfId="6489"/>
    <cellStyle name="Comma  - Style1 2 2" xfId="6490"/>
    <cellStyle name="Comma  - Style1 2 2 2" xfId="6491"/>
    <cellStyle name="Comma  - Style1 3" xfId="6492"/>
    <cellStyle name="Comma  - Style1 4" xfId="6493"/>
    <cellStyle name="Comma  - Style1 5" xfId="6494"/>
    <cellStyle name="Comma  - Style1 6" xfId="6495"/>
    <cellStyle name="Comma  - Style1 7" xfId="6496"/>
    <cellStyle name="Comma  - Style1 8" xfId="6497"/>
    <cellStyle name="Comma  - Style1 9" xfId="6498"/>
    <cellStyle name="Comma  - Style2" xfId="1720"/>
    <cellStyle name="Comma  - Style2 10" xfId="6499"/>
    <cellStyle name="Comma  - Style2 2" xfId="6500"/>
    <cellStyle name="Comma  - Style2 2 2" xfId="6501"/>
    <cellStyle name="Comma  - Style2 2 2 2" xfId="6502"/>
    <cellStyle name="Comma  - Style2 3" xfId="6503"/>
    <cellStyle name="Comma  - Style2 4" xfId="6504"/>
    <cellStyle name="Comma  - Style2 5" xfId="6505"/>
    <cellStyle name="Comma  - Style2 6" xfId="6506"/>
    <cellStyle name="Comma  - Style2 7" xfId="6507"/>
    <cellStyle name="Comma  - Style2 8" xfId="6508"/>
    <cellStyle name="Comma  - Style2 9" xfId="6509"/>
    <cellStyle name="Comma  - Style3" xfId="1721"/>
    <cellStyle name="Comma  - Style3 10" xfId="6510"/>
    <cellStyle name="Comma  - Style3 2" xfId="6511"/>
    <cellStyle name="Comma  - Style3 2 2" xfId="6512"/>
    <cellStyle name="Comma  - Style3 2 2 2" xfId="6513"/>
    <cellStyle name="Comma  - Style3 3" xfId="6514"/>
    <cellStyle name="Comma  - Style3 4" xfId="6515"/>
    <cellStyle name="Comma  - Style3 5" xfId="6516"/>
    <cellStyle name="Comma  - Style3 6" xfId="6517"/>
    <cellStyle name="Comma  - Style3 7" xfId="6518"/>
    <cellStyle name="Comma  - Style3 8" xfId="6519"/>
    <cellStyle name="Comma  - Style3 9" xfId="6520"/>
    <cellStyle name="Comma  - Style4" xfId="1722"/>
    <cellStyle name="Comma  - Style4 10" xfId="6521"/>
    <cellStyle name="Comma  - Style4 2" xfId="6522"/>
    <cellStyle name="Comma  - Style4 2 2" xfId="6523"/>
    <cellStyle name="Comma  - Style4 2 2 2" xfId="6524"/>
    <cellStyle name="Comma  - Style4 3" xfId="6525"/>
    <cellStyle name="Comma  - Style4 4" xfId="6526"/>
    <cellStyle name="Comma  - Style4 5" xfId="6527"/>
    <cellStyle name="Comma  - Style4 6" xfId="6528"/>
    <cellStyle name="Comma  - Style4 7" xfId="6529"/>
    <cellStyle name="Comma  - Style4 8" xfId="6530"/>
    <cellStyle name="Comma  - Style4 9" xfId="6531"/>
    <cellStyle name="Comma  - Style5" xfId="1723"/>
    <cellStyle name="Comma  - Style5 10" xfId="6532"/>
    <cellStyle name="Comma  - Style5 2" xfId="6533"/>
    <cellStyle name="Comma  - Style5 2 2" xfId="6534"/>
    <cellStyle name="Comma  - Style5 2 2 2" xfId="6535"/>
    <cellStyle name="Comma  - Style5 3" xfId="6536"/>
    <cellStyle name="Comma  - Style5 4" xfId="6537"/>
    <cellStyle name="Comma  - Style5 5" xfId="6538"/>
    <cellStyle name="Comma  - Style5 6" xfId="6539"/>
    <cellStyle name="Comma  - Style5 7" xfId="6540"/>
    <cellStyle name="Comma  - Style5 8" xfId="6541"/>
    <cellStyle name="Comma  - Style5 9" xfId="6542"/>
    <cellStyle name="Comma  - Style6" xfId="1724"/>
    <cellStyle name="Comma  - Style6 10" xfId="6543"/>
    <cellStyle name="Comma  - Style6 2" xfId="6544"/>
    <cellStyle name="Comma  - Style6 2 2" xfId="6545"/>
    <cellStyle name="Comma  - Style6 2 2 2" xfId="6546"/>
    <cellStyle name="Comma  - Style6 3" xfId="6547"/>
    <cellStyle name="Comma  - Style6 4" xfId="6548"/>
    <cellStyle name="Comma  - Style6 5" xfId="6549"/>
    <cellStyle name="Comma  - Style6 6" xfId="6550"/>
    <cellStyle name="Comma  - Style6 7" xfId="6551"/>
    <cellStyle name="Comma  - Style6 8" xfId="6552"/>
    <cellStyle name="Comma  - Style6 9" xfId="6553"/>
    <cellStyle name="Comma  - Style7" xfId="1725"/>
    <cellStyle name="Comma  - Style7 10" xfId="6554"/>
    <cellStyle name="Comma  - Style7 2" xfId="6555"/>
    <cellStyle name="Comma  - Style7 2 2" xfId="6556"/>
    <cellStyle name="Comma  - Style7 2 2 2" xfId="6557"/>
    <cellStyle name="Comma  - Style7 3" xfId="6558"/>
    <cellStyle name="Comma  - Style7 4" xfId="6559"/>
    <cellStyle name="Comma  - Style7 5" xfId="6560"/>
    <cellStyle name="Comma  - Style7 6" xfId="6561"/>
    <cellStyle name="Comma  - Style7 7" xfId="6562"/>
    <cellStyle name="Comma  - Style7 8" xfId="6563"/>
    <cellStyle name="Comma  - Style7 9" xfId="6564"/>
    <cellStyle name="Comma  - Style8" xfId="1726"/>
    <cellStyle name="Comma  - Style8 10" xfId="6565"/>
    <cellStyle name="Comma  - Style8 2" xfId="6566"/>
    <cellStyle name="Comma  - Style8 2 2" xfId="6567"/>
    <cellStyle name="Comma  - Style8 2 2 2" xfId="6568"/>
    <cellStyle name="Comma  - Style8 3" xfId="6569"/>
    <cellStyle name="Comma  - Style8 4" xfId="6570"/>
    <cellStyle name="Comma  - Style8 5" xfId="6571"/>
    <cellStyle name="Comma  - Style8 6" xfId="6572"/>
    <cellStyle name="Comma  - Style8 7" xfId="6573"/>
    <cellStyle name="Comma  - Style8 8" xfId="6574"/>
    <cellStyle name="Comma  - Style8 9" xfId="6575"/>
    <cellStyle name="Comma (0.0)" xfId="6576"/>
    <cellStyle name="Comma (0.00)" xfId="6577"/>
    <cellStyle name="Comma (hidden)" xfId="6578"/>
    <cellStyle name="Comma (index)" xfId="6579"/>
    <cellStyle name="Comma [0] 2" xfId="1727"/>
    <cellStyle name="Comma [0] 2 2" xfId="1728"/>
    <cellStyle name="Comma [0] 2 2 2" xfId="6580"/>
    <cellStyle name="Comma [0] 2 3" xfId="6581"/>
    <cellStyle name="Comma [0] 3" xfId="6582"/>
    <cellStyle name="Comma [0] 3 2" xfId="6583"/>
    <cellStyle name="Comma [00]" xfId="1729"/>
    <cellStyle name="Comma [00] 10" xfId="6584"/>
    <cellStyle name="Comma [00] 2" xfId="6585"/>
    <cellStyle name="Comma [00] 2 2" xfId="6586"/>
    <cellStyle name="Comma [00] 2 2 2" xfId="6587"/>
    <cellStyle name="Comma [00] 2 2 2 2" xfId="6588"/>
    <cellStyle name="Comma [00] 2 3" xfId="6589"/>
    <cellStyle name="Comma [00] 3" xfId="6590"/>
    <cellStyle name="Comma [00] 3 2" xfId="6591"/>
    <cellStyle name="Comma [00] 4" xfId="6592"/>
    <cellStyle name="Comma [00] 4 2" xfId="6593"/>
    <cellStyle name="Comma [00] 5" xfId="6594"/>
    <cellStyle name="Comma [00] 5 2" xfId="6595"/>
    <cellStyle name="Comma [00] 6" xfId="6596"/>
    <cellStyle name="Comma [00] 6 2" xfId="6597"/>
    <cellStyle name="Comma [00] 7" xfId="6598"/>
    <cellStyle name="Comma [00] 7 2" xfId="6599"/>
    <cellStyle name="Comma [00] 8" xfId="6600"/>
    <cellStyle name="Comma [00] 9" xfId="6601"/>
    <cellStyle name="Comma 10" xfId="6"/>
    <cellStyle name="Comma 10 10" xfId="6602"/>
    <cellStyle name="Comma 10 10 2" xfId="6603"/>
    <cellStyle name="Comma 10 2" xfId="1730"/>
    <cellStyle name="Comma 10 2 2" xfId="5013"/>
    <cellStyle name="Comma 10 2 2 2" xfId="6604"/>
    <cellStyle name="Comma 10 2 3" xfId="6605"/>
    <cellStyle name="Comma 10 3" xfId="6606"/>
    <cellStyle name="Comma 10 4" xfId="6607"/>
    <cellStyle name="Comma 10 5" xfId="6608"/>
    <cellStyle name="Comma 10 5 2" xfId="6609"/>
    <cellStyle name="Comma 10 6" xfId="6610"/>
    <cellStyle name="Comma 10 6 2" xfId="6611"/>
    <cellStyle name="Comma 10 7" xfId="6612"/>
    <cellStyle name="Comma 10 7 2" xfId="6613"/>
    <cellStyle name="Comma 10 8" xfId="6614"/>
    <cellStyle name="Comma 10_Balance Sheet Format" xfId="1731"/>
    <cellStyle name="Comma 100" xfId="6615"/>
    <cellStyle name="Comma 100 2" xfId="6616"/>
    <cellStyle name="Comma 100 2 2" xfId="6617"/>
    <cellStyle name="Comma 100 2 2 2" xfId="6618"/>
    <cellStyle name="Comma 100 2 2 3" xfId="6619"/>
    <cellStyle name="Comma 100 3" xfId="6620"/>
    <cellStyle name="Comma 100 4" xfId="6621"/>
    <cellStyle name="Comma 100 5" xfId="6622"/>
    <cellStyle name="Comma 101" xfId="6623"/>
    <cellStyle name="Comma 102" xfId="6624"/>
    <cellStyle name="Comma 102 2" xfId="6625"/>
    <cellStyle name="Comma 103" xfId="6626"/>
    <cellStyle name="Comma 104" xfId="6627"/>
    <cellStyle name="Comma 105" xfId="6628"/>
    <cellStyle name="Comma 106" xfId="6629"/>
    <cellStyle name="Comma 107" xfId="13"/>
    <cellStyle name="Comma 108" xfId="6630"/>
    <cellStyle name="Comma 109" xfId="5014"/>
    <cellStyle name="Comma 109 2" xfId="6631"/>
    <cellStyle name="Comma 11" xfId="1732"/>
    <cellStyle name="Comma 11 2" xfId="1733"/>
    <cellStyle name="Comma 11 2 2" xfId="6632"/>
    <cellStyle name="Comma 11 3" xfId="1734"/>
    <cellStyle name="Comma 116" xfId="6633"/>
    <cellStyle name="Comma 116 2" xfId="6634"/>
    <cellStyle name="Comma 12" xfId="10"/>
    <cellStyle name="Comma 12 2" xfId="5015"/>
    <cellStyle name="Comma 12 2 2" xfId="6635"/>
    <cellStyle name="Comma 12 2 2 2" xfId="6636"/>
    <cellStyle name="Comma 12 2 3" xfId="6637"/>
    <cellStyle name="Comma 12 2 3 2" xfId="6638"/>
    <cellStyle name="Comma 12 3" xfId="6639"/>
    <cellStyle name="Comma 123" xfId="6640"/>
    <cellStyle name="Comma 123 2" xfId="6641"/>
    <cellStyle name="Comma 129" xfId="6642"/>
    <cellStyle name="Comma 129 2" xfId="6643"/>
    <cellStyle name="Comma 13" xfId="9"/>
    <cellStyle name="Comma 13 2" xfId="1735"/>
    <cellStyle name="Comma 13 2 2" xfId="6644"/>
    <cellStyle name="Comma 13 8" xfId="5016"/>
    <cellStyle name="Comma 139" xfId="6645"/>
    <cellStyle name="Comma 139 2" xfId="6646"/>
    <cellStyle name="Comma 14" xfId="1736"/>
    <cellStyle name="Comma 14 2" xfId="1737"/>
    <cellStyle name="Comma 149" xfId="6647"/>
    <cellStyle name="Comma 149 2" xfId="6648"/>
    <cellStyle name="Comma 15" xfId="1738"/>
    <cellStyle name="Comma 15 2" xfId="6649"/>
    <cellStyle name="Comma 15 3 2" xfId="6650"/>
    <cellStyle name="Comma 15 3 2 2" xfId="6651"/>
    <cellStyle name="Comma 15 3 2 2 2" xfId="6652"/>
    <cellStyle name="Comma 15 3 2 2 2 2" xfId="6653"/>
    <cellStyle name="Comma 15 3 2 2 3" xfId="6654"/>
    <cellStyle name="Comma 15 3 2 3" xfId="6655"/>
    <cellStyle name="Comma 150" xfId="1739"/>
    <cellStyle name="Comma 150 2" xfId="6656"/>
    <cellStyle name="Comma 151" xfId="1740"/>
    <cellStyle name="Comma 152" xfId="1741"/>
    <cellStyle name="Comma 153" xfId="1742"/>
    <cellStyle name="Comma 16" xfId="1743"/>
    <cellStyle name="Comma 16 2" xfId="1744"/>
    <cellStyle name="Comma 16 2 2" xfId="6657"/>
    <cellStyle name="Comma 16 2 2 2" xfId="6658"/>
    <cellStyle name="Comma 16 2 3" xfId="6659"/>
    <cellStyle name="Comma 16 8" xfId="6660"/>
    <cellStyle name="Comma 16 8 2" xfId="6661"/>
    <cellStyle name="Comma 16 8 2 2" xfId="6662"/>
    <cellStyle name="Comma 16 8 3" xfId="6663"/>
    <cellStyle name="Comma 16 9" xfId="6664"/>
    <cellStyle name="Comma 16 9 2" xfId="6665"/>
    <cellStyle name="Comma 16 9 2 2" xfId="6666"/>
    <cellStyle name="Comma 16 9 3" xfId="6667"/>
    <cellStyle name="Comma 162" xfId="1745"/>
    <cellStyle name="Comma 17" xfId="1746"/>
    <cellStyle name="Comma 17 2" xfId="6668"/>
    <cellStyle name="Comma 17 2 2" xfId="6669"/>
    <cellStyle name="Comma 17 2 2 2" xfId="6670"/>
    <cellStyle name="Comma 17 2 2 2 2" xfId="6671"/>
    <cellStyle name="Comma 17 2 2 3" xfId="6672"/>
    <cellStyle name="Comma 17 2 3" xfId="6673"/>
    <cellStyle name="Comma 17 3" xfId="6674"/>
    <cellStyle name="Comma 17 3 2" xfId="6675"/>
    <cellStyle name="Comma 17 4" xfId="6676"/>
    <cellStyle name="Comma 17 4 2" xfId="6677"/>
    <cellStyle name="Comma 18" xfId="1747"/>
    <cellStyle name="Comma 18 2" xfId="1748"/>
    <cellStyle name="Comma 18 2 2" xfId="6678"/>
    <cellStyle name="Comma 18 3" xfId="6679"/>
    <cellStyle name="Comma 19" xfId="1749"/>
    <cellStyle name="Comma 19 2" xfId="1750"/>
    <cellStyle name="Comma 19 2 2" xfId="6680"/>
    <cellStyle name="Comma 19 2 2 2" xfId="6681"/>
    <cellStyle name="Comma 19 2 2 2 2" xfId="6682"/>
    <cellStyle name="Comma 19 2 2 3" xfId="6683"/>
    <cellStyle name="Comma 19 2 3" xfId="6684"/>
    <cellStyle name="Comma 19 3" xfId="1751"/>
    <cellStyle name="Comma 19 3 2" xfId="1752"/>
    <cellStyle name="Comma 19 4" xfId="1753"/>
    <cellStyle name="Comma 19 4 2" xfId="6685"/>
    <cellStyle name="Comma 19 5" xfId="6686"/>
    <cellStyle name="Comma 2" xfId="4"/>
    <cellStyle name="Comma 2 10" xfId="5017"/>
    <cellStyle name="Comma 2 10 2" xfId="6687"/>
    <cellStyle name="Comma 2 11" xfId="6688"/>
    <cellStyle name="Comma 2 11 2" xfId="6689"/>
    <cellStyle name="Comma 2 12" xfId="6690"/>
    <cellStyle name="Comma 2 12 2" xfId="6691"/>
    <cellStyle name="Comma 2 12 2 2" xfId="6692"/>
    <cellStyle name="Comma 2 13" xfId="6693"/>
    <cellStyle name="Comma 2 13 2" xfId="6694"/>
    <cellStyle name="Comma 2 14" xfId="6695"/>
    <cellStyle name="Comma 2 14 2" xfId="6696"/>
    <cellStyle name="Comma 2 15" xfId="6697"/>
    <cellStyle name="Comma 2 15 2" xfId="6698"/>
    <cellStyle name="Comma 2 16" xfId="6699"/>
    <cellStyle name="Comma 2 16 2" xfId="6700"/>
    <cellStyle name="Comma 2 17" xfId="6701"/>
    <cellStyle name="Comma 2 17 2" xfId="6702"/>
    <cellStyle name="Comma 2 18" xfId="6703"/>
    <cellStyle name="Comma 2 19" xfId="6704"/>
    <cellStyle name="Comma 2 19 2" xfId="6705"/>
    <cellStyle name="Comma 2 2" xfId="1754"/>
    <cellStyle name="Comma 2 2 10" xfId="6706"/>
    <cellStyle name="Comma 2 2 10 2" xfId="6707"/>
    <cellStyle name="Comma 2 2 11" xfId="6708"/>
    <cellStyle name="Comma 2 2 12" xfId="6709"/>
    <cellStyle name="Comma 2 2 2" xfId="1755"/>
    <cellStyle name="Comma 2 2 2 2" xfId="6710"/>
    <cellStyle name="Comma 2 2 2 2 2" xfId="6711"/>
    <cellStyle name="Comma 2 2 2 2 2 2" xfId="6712"/>
    <cellStyle name="Comma 2 2 2 2 2 2 2" xfId="6713"/>
    <cellStyle name="Comma 2 2 2 2 2 2 3" xfId="6714"/>
    <cellStyle name="Comma 2 2 2 2 3" xfId="6715"/>
    <cellStyle name="Comma 2 2 2 2 4" xfId="6716"/>
    <cellStyle name="Comma 2 2 2 2 5" xfId="6717"/>
    <cellStyle name="Comma 2 2 2 3" xfId="6718"/>
    <cellStyle name="Comma 2 2 2 3 2" xfId="6719"/>
    <cellStyle name="Comma 2 2 2 3 2 2" xfId="6720"/>
    <cellStyle name="Comma 2 2 2 3 2 2 2" xfId="6721"/>
    <cellStyle name="Comma 2 2 2 3 2 3" xfId="6722"/>
    <cellStyle name="Comma 2 2 2 3 3" xfId="6723"/>
    <cellStyle name="Comma 2 2 2 4" xfId="6724"/>
    <cellStyle name="Comma 2 2 2 4 2" xfId="6725"/>
    <cellStyle name="Comma 2 2 2 5" xfId="6726"/>
    <cellStyle name="Comma 2 2 2 5 2" xfId="6727"/>
    <cellStyle name="Comma 2 2 2 6" xfId="6728"/>
    <cellStyle name="Comma 2 2 2 6 2" xfId="6729"/>
    <cellStyle name="Comma 2 2 3" xfId="1756"/>
    <cellStyle name="Comma 2 2 3 2" xfId="6730"/>
    <cellStyle name="Comma 2 2 4" xfId="6731"/>
    <cellStyle name="Comma 2 2 4 2" xfId="6732"/>
    <cellStyle name="Comma 2 2 5" xfId="6733"/>
    <cellStyle name="Comma 2 2 5 2" xfId="6734"/>
    <cellStyle name="Comma 2 2 6" xfId="6735"/>
    <cellStyle name="Comma 2 2 6 2" xfId="6736"/>
    <cellStyle name="Comma 2 2 7" xfId="6737"/>
    <cellStyle name="Comma 2 2 7 2" xfId="6738"/>
    <cellStyle name="Comma 2 2 7 2 2" xfId="6739"/>
    <cellStyle name="Comma 2 2 7 3" xfId="6740"/>
    <cellStyle name="Comma 2 2 8" xfId="6741"/>
    <cellStyle name="Comma 2 2 8 2" xfId="6742"/>
    <cellStyle name="Comma 2 2 9" xfId="6743"/>
    <cellStyle name="Comma 2 2 9 2" xfId="6744"/>
    <cellStyle name="Comma 2 2_7. FS_KAPO Financials" xfId="1757"/>
    <cellStyle name="Comma 2 20" xfId="6745"/>
    <cellStyle name="Comma 2 20 2" xfId="6746"/>
    <cellStyle name="Comma 2 21" xfId="6747"/>
    <cellStyle name="Comma 2 21 2" xfId="6748"/>
    <cellStyle name="Comma 2 21 3" xfId="6749"/>
    <cellStyle name="Comma 2 22" xfId="6750"/>
    <cellStyle name="Comma 2 22 2" xfId="6751"/>
    <cellStyle name="Comma 2 23" xfId="6752"/>
    <cellStyle name="Comma 2 23 2" xfId="6753"/>
    <cellStyle name="Comma 2 24" xfId="6754"/>
    <cellStyle name="Comma 2 24 2" xfId="6755"/>
    <cellStyle name="Comma 2 25" xfId="6756"/>
    <cellStyle name="Comma 2 25 2" xfId="6757"/>
    <cellStyle name="Comma 2 26" xfId="6758"/>
    <cellStyle name="Comma 2 26 2" xfId="6759"/>
    <cellStyle name="Comma 2 27" xfId="6760"/>
    <cellStyle name="Comma 2 27 2" xfId="6761"/>
    <cellStyle name="Comma 2 28" xfId="6762"/>
    <cellStyle name="Comma 2 28 2" xfId="6763"/>
    <cellStyle name="Comma 2 29" xfId="6764"/>
    <cellStyle name="Comma 2 29 2" xfId="6765"/>
    <cellStyle name="Comma 2 3" xfId="1758"/>
    <cellStyle name="Comma 2 3 2" xfId="1759"/>
    <cellStyle name="Comma 2 3 2 2" xfId="6766"/>
    <cellStyle name="Comma 2 3 3" xfId="6767"/>
    <cellStyle name="Comma 2 3 3 2" xfId="6768"/>
    <cellStyle name="Comma 2 3 4" xfId="6769"/>
    <cellStyle name="Comma 2 3 4 2" xfId="6770"/>
    <cellStyle name="Comma 2 3 5" xfId="6771"/>
    <cellStyle name="Comma 2 3 5 2" xfId="6772"/>
    <cellStyle name="Comma 2 3 6" xfId="6773"/>
    <cellStyle name="Comma 2 30" xfId="6774"/>
    <cellStyle name="Comma 2 30 2" xfId="6775"/>
    <cellStyle name="Comma 2 31" xfId="6776"/>
    <cellStyle name="Comma 2 31 2" xfId="6777"/>
    <cellStyle name="Comma 2 32" xfId="6778"/>
    <cellStyle name="Comma 2 32 2" xfId="6779"/>
    <cellStyle name="Comma 2 33" xfId="6780"/>
    <cellStyle name="Comma 2 33 2" xfId="6781"/>
    <cellStyle name="Comma 2 34" xfId="6782"/>
    <cellStyle name="Comma 2 34 2" xfId="6783"/>
    <cellStyle name="Comma 2 35" xfId="6784"/>
    <cellStyle name="Comma 2 35 2" xfId="6785"/>
    <cellStyle name="Comma 2 36" xfId="6786"/>
    <cellStyle name="Comma 2 36 2" xfId="6787"/>
    <cellStyle name="Comma 2 37" xfId="6788"/>
    <cellStyle name="Comma 2 37 2" xfId="6789"/>
    <cellStyle name="Comma 2 38" xfId="6790"/>
    <cellStyle name="Comma 2 38 2" xfId="6791"/>
    <cellStyle name="Comma 2 39" xfId="6792"/>
    <cellStyle name="Comma 2 39 2" xfId="6793"/>
    <cellStyle name="Comma 2 4" xfId="1760"/>
    <cellStyle name="Comma 2 4 2" xfId="6794"/>
    <cellStyle name="Comma 2 4 2 2" xfId="6795"/>
    <cellStyle name="Comma 2 4 3" xfId="6796"/>
    <cellStyle name="Comma 2 4 3 2" xfId="6797"/>
    <cellStyle name="Comma 2 4 4" xfId="6798"/>
    <cellStyle name="Comma 2 4 4 2" xfId="6799"/>
    <cellStyle name="Comma 2 4 5" xfId="6800"/>
    <cellStyle name="Comma 2 40" xfId="6801"/>
    <cellStyle name="Comma 2 40 2" xfId="6802"/>
    <cellStyle name="Comma 2 41" xfId="6803"/>
    <cellStyle name="Comma 2 41 2" xfId="6804"/>
    <cellStyle name="Comma 2 42" xfId="6805"/>
    <cellStyle name="Comma 2 43" xfId="6806"/>
    <cellStyle name="Comma 2 44" xfId="6807"/>
    <cellStyle name="Comma 2 5" xfId="5018"/>
    <cellStyle name="Comma 2 5 2" xfId="6808"/>
    <cellStyle name="Comma 2 5 2 2" xfId="6809"/>
    <cellStyle name="Comma 2 5 3" xfId="6810"/>
    <cellStyle name="Comma 2 5 3 2" xfId="6811"/>
    <cellStyle name="Comma 2 5 4" xfId="6812"/>
    <cellStyle name="Comma 2 5 4 2" xfId="6813"/>
    <cellStyle name="Comma 2 5 5" xfId="6814"/>
    <cellStyle name="Comma 2 6" xfId="5019"/>
    <cellStyle name="Comma 2 6 2" xfId="6815"/>
    <cellStyle name="Comma 2 6 3" xfId="6816"/>
    <cellStyle name="Comma 2 7" xfId="5020"/>
    <cellStyle name="Comma 2 7 2" xfId="6817"/>
    <cellStyle name="Comma 2 8" xfId="5234"/>
    <cellStyle name="Comma 2 8 2" xfId="6818"/>
    <cellStyle name="Comma 2 9" xfId="6819"/>
    <cellStyle name="Comma 2 9 2" xfId="6820"/>
    <cellStyle name="Comma 2_7. FS_KAPO Financials" xfId="1761"/>
    <cellStyle name="Comma 20" xfId="1762"/>
    <cellStyle name="Comma 20 2" xfId="6821"/>
    <cellStyle name="Comma 21" xfId="1763"/>
    <cellStyle name="Comma 21 2" xfId="6822"/>
    <cellStyle name="Comma 21 2 2" xfId="6823"/>
    <cellStyle name="Comma 21 2 2 2" xfId="6824"/>
    <cellStyle name="Comma 21 2 2 2 2" xfId="6825"/>
    <cellStyle name="Comma 21 2 3" xfId="6826"/>
    <cellStyle name="Comma 21 3" xfId="6827"/>
    <cellStyle name="Comma 21 3 2" xfId="6828"/>
    <cellStyle name="Comma 21 4" xfId="6829"/>
    <cellStyle name="Comma 21 4 2" xfId="6830"/>
    <cellStyle name="Comma 21 5" xfId="6831"/>
    <cellStyle name="Comma 21 5 2" xfId="6832"/>
    <cellStyle name="Comma 21 6" xfId="6833"/>
    <cellStyle name="Comma 22" xfId="1764"/>
    <cellStyle name="Comma 22 2" xfId="6834"/>
    <cellStyle name="Comma 23" xfId="1765"/>
    <cellStyle name="Comma 23 2" xfId="1766"/>
    <cellStyle name="Comma 23_DHDL_Financial_30.06.2011 (Q1)" xfId="1767"/>
    <cellStyle name="Comma 24" xfId="1768"/>
    <cellStyle name="Comma 24 2" xfId="6835"/>
    <cellStyle name="Comma 24 2 2" xfId="6836"/>
    <cellStyle name="Comma 24 2 2 2" xfId="6837"/>
    <cellStyle name="Comma 24 2 2 2 2" xfId="6838"/>
    <cellStyle name="Comma 24 2 3" xfId="6839"/>
    <cellStyle name="Comma 24 3" xfId="6840"/>
    <cellStyle name="Comma 24 3 2" xfId="6841"/>
    <cellStyle name="Comma 24 4" xfId="6842"/>
    <cellStyle name="Comma 24 4 2" xfId="6843"/>
    <cellStyle name="Comma 24 5" xfId="6844"/>
    <cellStyle name="Comma 25" xfId="1769"/>
    <cellStyle name="Comma 25 2" xfId="6845"/>
    <cellStyle name="Comma 26" xfId="1770"/>
    <cellStyle name="Comma 26 2" xfId="6846"/>
    <cellStyle name="Comma 27" xfId="1771"/>
    <cellStyle name="Comma 27 2" xfId="6847"/>
    <cellStyle name="Comma 28" xfId="1772"/>
    <cellStyle name="Comma 28 2" xfId="6848"/>
    <cellStyle name="Comma 29" xfId="1773"/>
    <cellStyle name="Comma 29 2" xfId="6849"/>
    <cellStyle name="Comma 3" xfId="7"/>
    <cellStyle name="Comma 3 10" xfId="6850"/>
    <cellStyle name="Comma 3 10 2" xfId="6851"/>
    <cellStyle name="Comma 3 11" xfId="6852"/>
    <cellStyle name="Comma 3 11 2" xfId="6853"/>
    <cellStyle name="Comma 3 12" xfId="6854"/>
    <cellStyle name="Comma 3 12 2" xfId="6855"/>
    <cellStyle name="Comma 3 13" xfId="6856"/>
    <cellStyle name="Comma 3 13 2" xfId="6857"/>
    <cellStyle name="Comma 3 14" xfId="6858"/>
    <cellStyle name="Comma 3 14 2" xfId="6859"/>
    <cellStyle name="Comma 3 15" xfId="6860"/>
    <cellStyle name="Comma 3 15 2" xfId="6861"/>
    <cellStyle name="Comma 3 16" xfId="6862"/>
    <cellStyle name="Comma 3 16 2" xfId="6863"/>
    <cellStyle name="Comma 3 17" xfId="6864"/>
    <cellStyle name="Comma 3 17 2" xfId="6865"/>
    <cellStyle name="Comma 3 18" xfId="6866"/>
    <cellStyle name="Comma 3 18 2" xfId="6867"/>
    <cellStyle name="Comma 3 19" xfId="6868"/>
    <cellStyle name="Comma 3 19 2" xfId="6869"/>
    <cellStyle name="Comma 3 2" xfId="12"/>
    <cellStyle name="Comma 3 2 10" xfId="6870"/>
    <cellStyle name="Comma 3 2 10 2" xfId="6871"/>
    <cellStyle name="Comma 3 2 11" xfId="6872"/>
    <cellStyle name="Comma 3 2 11 2" xfId="6873"/>
    <cellStyle name="Comma 3 2 12" xfId="6874"/>
    <cellStyle name="Comma 3 2 12 2" xfId="6875"/>
    <cellStyle name="Comma 3 2 13" xfId="6876"/>
    <cellStyle name="Comma 3 2 13 2" xfId="6877"/>
    <cellStyle name="Comma 3 2 14" xfId="6878"/>
    <cellStyle name="Comma 3 2 14 2" xfId="6879"/>
    <cellStyle name="Comma 3 2 15" xfId="6880"/>
    <cellStyle name="Comma 3 2 15 2" xfId="6881"/>
    <cellStyle name="Comma 3 2 16" xfId="6882"/>
    <cellStyle name="Comma 3 2 16 2" xfId="6883"/>
    <cellStyle name="Comma 3 2 17" xfId="6884"/>
    <cellStyle name="Comma 3 2 17 2" xfId="6885"/>
    <cellStyle name="Comma 3 2 18" xfId="6886"/>
    <cellStyle name="Comma 3 2 18 2" xfId="6887"/>
    <cellStyle name="Comma 3 2 19" xfId="6888"/>
    <cellStyle name="Comma 3 2 19 2" xfId="6889"/>
    <cellStyle name="Comma 3 2 2" xfId="6890"/>
    <cellStyle name="Comma 3 2 2 2" xfId="6891"/>
    <cellStyle name="Comma 3 2 2 2 2" xfId="6892"/>
    <cellStyle name="Comma 3 2 2 2 2 2" xfId="6893"/>
    <cellStyle name="Comma 3 2 20" xfId="6894"/>
    <cellStyle name="Comma 3 2 20 2" xfId="6895"/>
    <cellStyle name="Comma 3 2 21" xfId="6896"/>
    <cellStyle name="Comma 3 2 21 2" xfId="6897"/>
    <cellStyle name="Comma 3 2 22" xfId="6898"/>
    <cellStyle name="Comma 3 2 22 2" xfId="6899"/>
    <cellStyle name="Comma 3 2 23" xfId="6900"/>
    <cellStyle name="Comma 3 2 23 2" xfId="6901"/>
    <cellStyle name="Comma 3 2 24" xfId="6902"/>
    <cellStyle name="Comma 3 2 24 2" xfId="6903"/>
    <cellStyle name="Comma 3 2 25" xfId="6904"/>
    <cellStyle name="Comma 3 2 25 2" xfId="6905"/>
    <cellStyle name="Comma 3 2 26" xfId="6906"/>
    <cellStyle name="Comma 3 2 26 2" xfId="6907"/>
    <cellStyle name="Comma 3 2 27" xfId="6908"/>
    <cellStyle name="Comma 3 2 27 2" xfId="6909"/>
    <cellStyle name="Comma 3 2 28" xfId="6910"/>
    <cellStyle name="Comma 3 2 28 2" xfId="6911"/>
    <cellStyle name="Comma 3 2 29" xfId="6912"/>
    <cellStyle name="Comma 3 2 29 2" xfId="6913"/>
    <cellStyle name="Comma 3 2 3" xfId="6914"/>
    <cellStyle name="Comma 3 2 3 2" xfId="6915"/>
    <cellStyle name="Comma 3 2 30" xfId="6916"/>
    <cellStyle name="Comma 3 2 30 2" xfId="6917"/>
    <cellStyle name="Comma 3 2 31" xfId="6918"/>
    <cellStyle name="Comma 3 2 31 2" xfId="6919"/>
    <cellStyle name="Comma 3 2 32" xfId="6920"/>
    <cellStyle name="Comma 3 2 32 2" xfId="6921"/>
    <cellStyle name="Comma 3 2 33" xfId="6922"/>
    <cellStyle name="Comma 3 2 33 2" xfId="6923"/>
    <cellStyle name="Comma 3 2 34" xfId="6924"/>
    <cellStyle name="Comma 3 2 34 2" xfId="6925"/>
    <cellStyle name="Comma 3 2 35" xfId="6926"/>
    <cellStyle name="Comma 3 2 35 2" xfId="6927"/>
    <cellStyle name="Comma 3 2 36" xfId="6928"/>
    <cellStyle name="Comma 3 2 36 2" xfId="6929"/>
    <cellStyle name="Comma 3 2 37" xfId="6930"/>
    <cellStyle name="Comma 3 2 37 2" xfId="6931"/>
    <cellStyle name="Comma 3 2 38" xfId="6932"/>
    <cellStyle name="Comma 3 2 38 2" xfId="6933"/>
    <cellStyle name="Comma 3 2 39" xfId="6934"/>
    <cellStyle name="Comma 3 2 39 2" xfId="6935"/>
    <cellStyle name="Comma 3 2 4" xfId="6936"/>
    <cellStyle name="Comma 3 2 4 2" xfId="6937"/>
    <cellStyle name="Comma 3 2 40" xfId="6938"/>
    <cellStyle name="Comma 3 2 5" xfId="6939"/>
    <cellStyle name="Comma 3 2 5 2" xfId="6940"/>
    <cellStyle name="Comma 3 2 6" xfId="6941"/>
    <cellStyle name="Comma 3 2 6 2" xfId="6942"/>
    <cellStyle name="Comma 3 2 7" xfId="6943"/>
    <cellStyle name="Comma 3 2 7 2" xfId="6944"/>
    <cellStyle name="Comma 3 2 8" xfId="6945"/>
    <cellStyle name="Comma 3 2 8 2" xfId="6946"/>
    <cellStyle name="Comma 3 2 9" xfId="6947"/>
    <cellStyle name="Comma 3 2 9 2" xfId="6948"/>
    <cellStyle name="Comma 3 20" xfId="6949"/>
    <cellStyle name="Comma 3 20 2" xfId="6950"/>
    <cellStyle name="Comma 3 21" xfId="6951"/>
    <cellStyle name="Comma 3 21 2" xfId="6952"/>
    <cellStyle name="Comma 3 22" xfId="6953"/>
    <cellStyle name="Comma 3 22 2" xfId="6954"/>
    <cellStyle name="Comma 3 23" xfId="6955"/>
    <cellStyle name="Comma 3 23 2" xfId="6956"/>
    <cellStyle name="Comma 3 24" xfId="6957"/>
    <cellStyle name="Comma 3 24 2" xfId="6958"/>
    <cellStyle name="Comma 3 25" xfId="6959"/>
    <cellStyle name="Comma 3 25 2" xfId="6960"/>
    <cellStyle name="Comma 3 26" xfId="6961"/>
    <cellStyle name="Comma 3 26 2" xfId="6962"/>
    <cellStyle name="Comma 3 27" xfId="6963"/>
    <cellStyle name="Comma 3 27 2" xfId="6964"/>
    <cellStyle name="Comma 3 28" xfId="6965"/>
    <cellStyle name="Comma 3 28 2" xfId="6966"/>
    <cellStyle name="Comma 3 29" xfId="6967"/>
    <cellStyle name="Comma 3 29 2" xfId="6968"/>
    <cellStyle name="Comma 3 3" xfId="1774"/>
    <cellStyle name="Comma 3 3 2" xfId="5021"/>
    <cellStyle name="Comma 3 3 2 2" xfId="6969"/>
    <cellStyle name="Comma 3 3 2 2 2" xfId="6970"/>
    <cellStyle name="Comma 3 3 2 2 2 2" xfId="6971"/>
    <cellStyle name="Comma 3 3 2 3" xfId="6972"/>
    <cellStyle name="Comma 3 3 3" xfId="6973"/>
    <cellStyle name="Comma 3 3 3 2" xfId="6974"/>
    <cellStyle name="Comma 3 3 4" xfId="6975"/>
    <cellStyle name="Comma 3 3 4 2" xfId="6976"/>
    <cellStyle name="Comma 3 3 5" xfId="6977"/>
    <cellStyle name="Comma 3 30" xfId="6978"/>
    <cellStyle name="Comma 3 30 2" xfId="6979"/>
    <cellStyle name="Comma 3 31" xfId="6980"/>
    <cellStyle name="Comma 3 31 2" xfId="6981"/>
    <cellStyle name="Comma 3 32" xfId="6982"/>
    <cellStyle name="Comma 3 32 2" xfId="6983"/>
    <cellStyle name="Comma 3 33" xfId="6984"/>
    <cellStyle name="Comma 3 33 2" xfId="6985"/>
    <cellStyle name="Comma 3 34" xfId="6986"/>
    <cellStyle name="Comma 3 34 2" xfId="6987"/>
    <cellStyle name="Comma 3 35" xfId="6988"/>
    <cellStyle name="Comma 3 35 2" xfId="6989"/>
    <cellStyle name="Comma 3 36" xfId="6990"/>
    <cellStyle name="Comma 3 36 2" xfId="6991"/>
    <cellStyle name="Comma 3 37" xfId="6992"/>
    <cellStyle name="Comma 3 37 2" xfId="6993"/>
    <cellStyle name="Comma 3 38" xfId="6994"/>
    <cellStyle name="Comma 3 38 2" xfId="6995"/>
    <cellStyle name="Comma 3 39" xfId="6996"/>
    <cellStyle name="Comma 3 39 2" xfId="6997"/>
    <cellStyle name="Comma 3 4" xfId="1775"/>
    <cellStyle name="Comma 3 4 2" xfId="6998"/>
    <cellStyle name="Comma 3 4 2 2" xfId="6999"/>
    <cellStyle name="Comma 3 4 2 2 2" xfId="7000"/>
    <cellStyle name="Comma 3 4 2 2 2 2" xfId="7001"/>
    <cellStyle name="Comma 3 4 2 3" xfId="7002"/>
    <cellStyle name="Comma 3 4 3" xfId="7003"/>
    <cellStyle name="Comma 3 4 3 2" xfId="7004"/>
    <cellStyle name="Comma 3 4 4" xfId="7005"/>
    <cellStyle name="Comma 3 4 4 2" xfId="7006"/>
    <cellStyle name="Comma 3 4 5" xfId="7007"/>
    <cellStyle name="Comma 3 40" xfId="7008"/>
    <cellStyle name="Comma 3 5" xfId="2830"/>
    <cellStyle name="Comma 3 5 2" xfId="7009"/>
    <cellStyle name="Comma 3 5 2 2" xfId="7010"/>
    <cellStyle name="Comma 3 5 2 2 2" xfId="7011"/>
    <cellStyle name="Comma 3 5 2 2 2 2" xfId="7012"/>
    <cellStyle name="Comma 3 5 2 3" xfId="7013"/>
    <cellStyle name="Comma 3 5 3" xfId="7014"/>
    <cellStyle name="Comma 3 5 3 2" xfId="7015"/>
    <cellStyle name="Comma 3 5 4" xfId="7016"/>
    <cellStyle name="Comma 3 5 4 2" xfId="7017"/>
    <cellStyle name="Comma 3 5 5" xfId="7018"/>
    <cellStyle name="Comma 3 6" xfId="7019"/>
    <cellStyle name="Comma 3 6 2" xfId="7020"/>
    <cellStyle name="Comma 3 6 2 2" xfId="7021"/>
    <cellStyle name="Comma 3 6 2 2 2" xfId="7022"/>
    <cellStyle name="Comma 3 6 2 2 2 2" xfId="7023"/>
    <cellStyle name="Comma 3 6 2 3" xfId="7024"/>
    <cellStyle name="Comma 3 6 3" xfId="7025"/>
    <cellStyle name="Comma 3 6 3 2" xfId="7026"/>
    <cellStyle name="Comma 3 6 4" xfId="7027"/>
    <cellStyle name="Comma 3 6 4 2" xfId="7028"/>
    <cellStyle name="Comma 3 6 5" xfId="7029"/>
    <cellStyle name="Comma 3 7" xfId="7030"/>
    <cellStyle name="Comma 3 7 2" xfId="7031"/>
    <cellStyle name="Comma 3 7 2 2" xfId="7032"/>
    <cellStyle name="Comma 3 7 2 2 2" xfId="7033"/>
    <cellStyle name="Comma 3 7 2 2 2 2" xfId="7034"/>
    <cellStyle name="Comma 3 7 2 3" xfId="7035"/>
    <cellStyle name="Comma 3 7 3" xfId="7036"/>
    <cellStyle name="Comma 3 7 3 2" xfId="7037"/>
    <cellStyle name="Comma 3 7 4" xfId="7038"/>
    <cellStyle name="Comma 3 7 4 2" xfId="7039"/>
    <cellStyle name="Comma 3 7 5" xfId="7040"/>
    <cellStyle name="Comma 3 8" xfId="7041"/>
    <cellStyle name="Comma 3 8 2" xfId="7042"/>
    <cellStyle name="Comma 3 8 2 2" xfId="7043"/>
    <cellStyle name="Comma 3 8 2 3" xfId="7044"/>
    <cellStyle name="Comma 3 8 3" xfId="7045"/>
    <cellStyle name="Comma 3 9" xfId="7046"/>
    <cellStyle name="Comma 3 9 2" xfId="7047"/>
    <cellStyle name="Comma 3_Book2 (2)" xfId="1776"/>
    <cellStyle name="Comma 30" xfId="1777"/>
    <cellStyle name="Comma 30 2" xfId="7048"/>
    <cellStyle name="Comma 31" xfId="1778"/>
    <cellStyle name="Comma 31 2" xfId="7049"/>
    <cellStyle name="Comma 32" xfId="1779"/>
    <cellStyle name="Comma 32 2" xfId="7050"/>
    <cellStyle name="Comma 33" xfId="1780"/>
    <cellStyle name="Comma 33 2" xfId="7051"/>
    <cellStyle name="Comma 34" xfId="1781"/>
    <cellStyle name="Comma 34 2" xfId="7052"/>
    <cellStyle name="Comma 35" xfId="1782"/>
    <cellStyle name="Comma 35 2" xfId="7053"/>
    <cellStyle name="Comma 36" xfId="1783"/>
    <cellStyle name="Comma 36 2" xfId="7054"/>
    <cellStyle name="Comma 37" xfId="1784"/>
    <cellStyle name="Comma 37 2" xfId="7055"/>
    <cellStyle name="Comma 38" xfId="1785"/>
    <cellStyle name="Comma 38 2" xfId="7056"/>
    <cellStyle name="Comma 39" xfId="1786"/>
    <cellStyle name="Comma 39 2" xfId="7057"/>
    <cellStyle name="Comma 4" xfId="1787"/>
    <cellStyle name="Comma 4 10" xfId="7058"/>
    <cellStyle name="Comma 4 10 2" xfId="7059"/>
    <cellStyle name="Comma 4 11" xfId="7060"/>
    <cellStyle name="Comma 4 11 2" xfId="7061"/>
    <cellStyle name="Comma 4 12" xfId="7062"/>
    <cellStyle name="Comma 4 12 2" xfId="7063"/>
    <cellStyle name="Comma 4 13" xfId="7064"/>
    <cellStyle name="Comma 4 13 2" xfId="7065"/>
    <cellStyle name="Comma 4 14" xfId="7066"/>
    <cellStyle name="Comma 4 14 2" xfId="7067"/>
    <cellStyle name="Comma 4 15" xfId="7068"/>
    <cellStyle name="Comma 4 15 2" xfId="7069"/>
    <cellStyle name="Comma 4 16" xfId="7070"/>
    <cellStyle name="Comma 4 16 2" xfId="7071"/>
    <cellStyle name="Comma 4 17" xfId="7072"/>
    <cellStyle name="Comma 4 17 2" xfId="7073"/>
    <cellStyle name="Comma 4 18" xfId="7074"/>
    <cellStyle name="Comma 4 18 2" xfId="7075"/>
    <cellStyle name="Comma 4 19" xfId="7076"/>
    <cellStyle name="Comma 4 19 2" xfId="7077"/>
    <cellStyle name="Comma 4 2" xfId="1788"/>
    <cellStyle name="Comma 4 2 2" xfId="7078"/>
    <cellStyle name="Comma 4 2 2 2" xfId="7079"/>
    <cellStyle name="Comma 4 2 2 2 2" xfId="7080"/>
    <cellStyle name="Comma 4 2 2 2 2 2" xfId="7081"/>
    <cellStyle name="Comma 4 2 2 3" xfId="7082"/>
    <cellStyle name="Comma 4 2 2 3 2" xfId="7083"/>
    <cellStyle name="Comma 4 2 2 4" xfId="7084"/>
    <cellStyle name="Comma 4 2 2 4 2" xfId="7085"/>
    <cellStyle name="Comma 4 2 2 5" xfId="7086"/>
    <cellStyle name="Comma 4 2 2 5 2" xfId="7087"/>
    <cellStyle name="Comma 4 2 2 6" xfId="7088"/>
    <cellStyle name="Comma 4 2 3" xfId="7089"/>
    <cellStyle name="Comma 4 2 4" xfId="7090"/>
    <cellStyle name="Comma 4 2 5" xfId="7091"/>
    <cellStyle name="Comma 4 2 6" xfId="7092"/>
    <cellStyle name="Comma 4 2 7" xfId="7093"/>
    <cellStyle name="Comma 4 20" xfId="7094"/>
    <cellStyle name="Comma 4 20 2" xfId="7095"/>
    <cellStyle name="Comma 4 21" xfId="7096"/>
    <cellStyle name="Comma 4 21 2" xfId="7097"/>
    <cellStyle name="Comma 4 22" xfId="7098"/>
    <cellStyle name="Comma 4 22 2" xfId="7099"/>
    <cellStyle name="Comma 4 23" xfId="7100"/>
    <cellStyle name="Comma 4 23 2" xfId="7101"/>
    <cellStyle name="Comma 4 24" xfId="7102"/>
    <cellStyle name="Comma 4 24 2" xfId="7103"/>
    <cellStyle name="Comma 4 25" xfId="7104"/>
    <cellStyle name="Comma 4 25 2" xfId="7105"/>
    <cellStyle name="Comma 4 26" xfId="7106"/>
    <cellStyle name="Comma 4 26 2" xfId="7107"/>
    <cellStyle name="Comma 4 27" xfId="7108"/>
    <cellStyle name="Comma 4 27 2" xfId="7109"/>
    <cellStyle name="Comma 4 28" xfId="7110"/>
    <cellStyle name="Comma 4 28 2" xfId="7111"/>
    <cellStyle name="Comma 4 29" xfId="7112"/>
    <cellStyle name="Comma 4 29 2" xfId="7113"/>
    <cellStyle name="Comma 4 3" xfId="7114"/>
    <cellStyle name="Comma 4 3 2" xfId="7115"/>
    <cellStyle name="Comma 4 3 2 2" xfId="7116"/>
    <cellStyle name="Comma 4 3 2 2 2" xfId="7117"/>
    <cellStyle name="Comma 4 3 2 2 2 2" xfId="7118"/>
    <cellStyle name="Comma 4 3 2 3" xfId="7119"/>
    <cellStyle name="Comma 4 3 3" xfId="7120"/>
    <cellStyle name="Comma 4 3 3 2" xfId="7121"/>
    <cellStyle name="Comma 4 3 4" xfId="7122"/>
    <cellStyle name="Comma 4 3 4 2" xfId="7123"/>
    <cellStyle name="Comma 4 3 5" xfId="7124"/>
    <cellStyle name="Comma 4 30" xfId="7125"/>
    <cellStyle name="Comma 4 30 2" xfId="7126"/>
    <cellStyle name="Comma 4 31" xfId="7127"/>
    <cellStyle name="Comma 4 31 2" xfId="7128"/>
    <cellStyle name="Comma 4 32" xfId="7129"/>
    <cellStyle name="Comma 4 32 2" xfId="7130"/>
    <cellStyle name="Comma 4 33" xfId="7131"/>
    <cellStyle name="Comma 4 33 2" xfId="7132"/>
    <cellStyle name="Comma 4 34" xfId="7133"/>
    <cellStyle name="Comma 4 34 2" xfId="7134"/>
    <cellStyle name="Comma 4 35" xfId="7135"/>
    <cellStyle name="Comma 4 35 2" xfId="7136"/>
    <cellStyle name="Comma 4 36" xfId="7137"/>
    <cellStyle name="Comma 4 36 2" xfId="7138"/>
    <cellStyle name="Comma 4 37" xfId="7139"/>
    <cellStyle name="Comma 4 37 2" xfId="7140"/>
    <cellStyle name="Comma 4 38" xfId="7141"/>
    <cellStyle name="Comma 4 38 2" xfId="7142"/>
    <cellStyle name="Comma 4 39" xfId="7143"/>
    <cellStyle name="Comma 4 39 2" xfId="7144"/>
    <cellStyle name="Comma 4 4" xfId="7145"/>
    <cellStyle name="Comma 4 4 2" xfId="7146"/>
    <cellStyle name="Comma 4 4 2 2" xfId="7147"/>
    <cellStyle name="Comma 4 4 2 2 2" xfId="7148"/>
    <cellStyle name="Comma 4 4 2 2 2 2" xfId="7149"/>
    <cellStyle name="Comma 4 4 2 3" xfId="7150"/>
    <cellStyle name="Comma 4 4 3" xfId="7151"/>
    <cellStyle name="Comma 4 4 3 2" xfId="7152"/>
    <cellStyle name="Comma 4 4 4" xfId="7153"/>
    <cellStyle name="Comma 4 4 4 2" xfId="7154"/>
    <cellStyle name="Comma 4 4 5" xfId="7155"/>
    <cellStyle name="Comma 4 40" xfId="7156"/>
    <cellStyle name="Comma 4 40 2" xfId="7157"/>
    <cellStyle name="Comma 4 41" xfId="7158"/>
    <cellStyle name="Comma 4 41 2" xfId="7159"/>
    <cellStyle name="Comma 4 42" xfId="7160"/>
    <cellStyle name="Comma 4 42 2" xfId="7161"/>
    <cellStyle name="Comma 4 43" xfId="7162"/>
    <cellStyle name="Comma 4 43 2" xfId="7163"/>
    <cellStyle name="Comma 4 44" xfId="7164"/>
    <cellStyle name="Comma 4 44 2" xfId="7165"/>
    <cellStyle name="Comma 4 45" xfId="7166"/>
    <cellStyle name="Comma 4 46" xfId="7167"/>
    <cellStyle name="Comma 4 5" xfId="7168"/>
    <cellStyle name="Comma 4 5 2" xfId="7169"/>
    <cellStyle name="Comma 4 5 2 2" xfId="7170"/>
    <cellStyle name="Comma 4 5 2 2 2" xfId="7171"/>
    <cellStyle name="Comma 4 5 2 2 2 2" xfId="7172"/>
    <cellStyle name="Comma 4 5 2 3" xfId="7173"/>
    <cellStyle name="Comma 4 5 3" xfId="7174"/>
    <cellStyle name="Comma 4 5 3 2" xfId="7175"/>
    <cellStyle name="Comma 4 5 4" xfId="7176"/>
    <cellStyle name="Comma 4 5 4 2" xfId="7177"/>
    <cellStyle name="Comma 4 5 5" xfId="7178"/>
    <cellStyle name="Comma 4 6" xfId="7179"/>
    <cellStyle name="Comma 4 6 2" xfId="7180"/>
    <cellStyle name="Comma 4 6 2 2" xfId="7181"/>
    <cellStyle name="Comma 4 6 2 2 2" xfId="7182"/>
    <cellStyle name="Comma 4 6 2 2 2 2" xfId="7183"/>
    <cellStyle name="Comma 4 6 2 3" xfId="7184"/>
    <cellStyle name="Comma 4 6 3" xfId="7185"/>
    <cellStyle name="Comma 4 6 3 2" xfId="7186"/>
    <cellStyle name="Comma 4 6 4" xfId="7187"/>
    <cellStyle name="Comma 4 6 4 2" xfId="7188"/>
    <cellStyle name="Comma 4 6 5" xfId="7189"/>
    <cellStyle name="Comma 4 7" xfId="7190"/>
    <cellStyle name="Comma 4 7 2" xfId="7191"/>
    <cellStyle name="Comma 4 7 2 2" xfId="7192"/>
    <cellStyle name="Comma 4 7 3" xfId="7193"/>
    <cellStyle name="Comma 4 8" xfId="7194"/>
    <cellStyle name="Comma 4 8 2" xfId="7195"/>
    <cellStyle name="Comma 4 9" xfId="7196"/>
    <cellStyle name="Comma 4 9 2" xfId="7197"/>
    <cellStyle name="Comma 4_FA Register-Rhea_31Mar12_dt 20 06 2012" xfId="1789"/>
    <cellStyle name="Comma 40" xfId="1790"/>
    <cellStyle name="Comma 40 2" xfId="7198"/>
    <cellStyle name="Comma 41" xfId="1791"/>
    <cellStyle name="Comma 41 2" xfId="7199"/>
    <cellStyle name="Comma 42" xfId="1792"/>
    <cellStyle name="Comma 42 2" xfId="7200"/>
    <cellStyle name="Comma 43" xfId="1793"/>
    <cellStyle name="Comma 43 2" xfId="7201"/>
    <cellStyle name="Comma 44" xfId="1794"/>
    <cellStyle name="Comma 44 2" xfId="7202"/>
    <cellStyle name="Comma 45" xfId="1795"/>
    <cellStyle name="Comma 45 2" xfId="7203"/>
    <cellStyle name="Comma 46" xfId="1796"/>
    <cellStyle name="Comma 46 2" xfId="7204"/>
    <cellStyle name="Comma 47" xfId="1797"/>
    <cellStyle name="Comma 47 2" xfId="7205"/>
    <cellStyle name="Comma 48" xfId="1798"/>
    <cellStyle name="Comma 48 2" xfId="7206"/>
    <cellStyle name="Comma 49" xfId="1799"/>
    <cellStyle name="Comma 49 2" xfId="7207"/>
    <cellStyle name="Comma 5" xfId="1800"/>
    <cellStyle name="Comma 5 2" xfId="1801"/>
    <cellStyle name="Comma 5 2 2" xfId="7208"/>
    <cellStyle name="Comma 5 2 2 2" xfId="7209"/>
    <cellStyle name="Comma 5 2 2 3" xfId="7210"/>
    <cellStyle name="Comma 5 2 2 4" xfId="7211"/>
    <cellStyle name="Comma 5 2 2 5" xfId="7212"/>
    <cellStyle name="Comma 5 2 2 6" xfId="7213"/>
    <cellStyle name="Comma 5 2 3" xfId="7214"/>
    <cellStyle name="Comma 5 2 4" xfId="7215"/>
    <cellStyle name="Comma 5 2 5" xfId="7216"/>
    <cellStyle name="Comma 5 2 6" xfId="7217"/>
    <cellStyle name="Comma 5 3" xfId="7218"/>
    <cellStyle name="Comma 5 3 2" xfId="7219"/>
    <cellStyle name="Comma 5 4" xfId="7220"/>
    <cellStyle name="Comma 5 4 2" xfId="7221"/>
    <cellStyle name="Comma 5 5" xfId="7222"/>
    <cellStyle name="Comma 5 5 2" xfId="7223"/>
    <cellStyle name="Comma 5 6" xfId="7224"/>
    <cellStyle name="Comma 5 6 2" xfId="7225"/>
    <cellStyle name="Comma 5 7" xfId="7226"/>
    <cellStyle name="Comma 5 7 2" xfId="7227"/>
    <cellStyle name="Comma 5 8" xfId="7228"/>
    <cellStyle name="Comma 5_FA Register-Rhea_31Mar12_dt 20 06 2012" xfId="1802"/>
    <cellStyle name="Comma 50" xfId="1803"/>
    <cellStyle name="Comma 50 2" xfId="7229"/>
    <cellStyle name="Comma 51" xfId="1804"/>
    <cellStyle name="Comma 51 2" xfId="7230"/>
    <cellStyle name="Comma 52" xfId="1805"/>
    <cellStyle name="Comma 52 2" xfId="7231"/>
    <cellStyle name="Comma 53" xfId="1806"/>
    <cellStyle name="Comma 53 2" xfId="7232"/>
    <cellStyle name="Comma 53 2 2" xfId="7233"/>
    <cellStyle name="Comma 53 3" xfId="7234"/>
    <cellStyle name="Comma 54" xfId="1807"/>
    <cellStyle name="Comma 54 2" xfId="7235"/>
    <cellStyle name="Comma 55" xfId="1808"/>
    <cellStyle name="Comma 55 2" xfId="7236"/>
    <cellStyle name="Comma 56" xfId="1809"/>
    <cellStyle name="Comma 56 2" xfId="7237"/>
    <cellStyle name="Comma 56 2 2" xfId="7238"/>
    <cellStyle name="Comma 56 3" xfId="7239"/>
    <cellStyle name="Comma 57" xfId="1810"/>
    <cellStyle name="Comma 57 2" xfId="7240"/>
    <cellStyle name="Comma 57 2 2" xfId="7241"/>
    <cellStyle name="Comma 57 3" xfId="7242"/>
    <cellStyle name="Comma 58" xfId="1811"/>
    <cellStyle name="Comma 58 2" xfId="7243"/>
    <cellStyle name="Comma 58 2 2" xfId="7244"/>
    <cellStyle name="Comma 59" xfId="1812"/>
    <cellStyle name="Comma 59 2" xfId="7245"/>
    <cellStyle name="Comma 59 3" xfId="7246"/>
    <cellStyle name="Comma 6" xfId="1813"/>
    <cellStyle name="Comma 6 10" xfId="7247"/>
    <cellStyle name="Comma 6 10 2" xfId="7248"/>
    <cellStyle name="Comma 6 11" xfId="7249"/>
    <cellStyle name="Comma 6 2" xfId="1814"/>
    <cellStyle name="Comma 6 2 2" xfId="7250"/>
    <cellStyle name="Comma 6 2 2 2" xfId="7251"/>
    <cellStyle name="Comma 6 2 3" xfId="7252"/>
    <cellStyle name="Comma 6 3" xfId="7253"/>
    <cellStyle name="Comma 6 3 2" xfId="7254"/>
    <cellStyle name="Comma 6 4" xfId="7255"/>
    <cellStyle name="Comma 6 4 2" xfId="7256"/>
    <cellStyle name="Comma 6 4 2 2" xfId="7257"/>
    <cellStyle name="Comma 6 4 3" xfId="7258"/>
    <cellStyle name="Comma 6 5" xfId="7259"/>
    <cellStyle name="Comma 6 5 2" xfId="7260"/>
    <cellStyle name="Comma 6 5 2 2" xfId="7261"/>
    <cellStyle name="Comma 6 5 3" xfId="7262"/>
    <cellStyle name="Comma 6 6" xfId="7263"/>
    <cellStyle name="Comma 6 6 2" xfId="7264"/>
    <cellStyle name="Comma 6 7" xfId="7265"/>
    <cellStyle name="Comma 6 7 2" xfId="7266"/>
    <cellStyle name="Comma 6 8" xfId="7267"/>
    <cellStyle name="Comma 6 8 2" xfId="7268"/>
    <cellStyle name="Comma 6 9" xfId="7269"/>
    <cellStyle name="Comma 6 9 2" xfId="7270"/>
    <cellStyle name="Comma 6_BS-March-200819.4" xfId="7271"/>
    <cellStyle name="Comma 60" xfId="1815"/>
    <cellStyle name="Comma 60 2" xfId="7272"/>
    <cellStyle name="Comma 60 2 2" xfId="7273"/>
    <cellStyle name="Comma 60 2 2 2" xfId="7274"/>
    <cellStyle name="Comma 60 3" xfId="7275"/>
    <cellStyle name="Comma 60 4" xfId="7276"/>
    <cellStyle name="Comma 61" xfId="1816"/>
    <cellStyle name="Comma 61 2" xfId="7277"/>
    <cellStyle name="Comma 62" xfId="1817"/>
    <cellStyle name="Comma 62 2" xfId="7278"/>
    <cellStyle name="Comma 63" xfId="1818"/>
    <cellStyle name="Comma 63 2" xfId="7279"/>
    <cellStyle name="Comma 64" xfId="1819"/>
    <cellStyle name="Comma 64 2" xfId="7280"/>
    <cellStyle name="Comma 65" xfId="1820"/>
    <cellStyle name="Comma 65 2" xfId="7281"/>
    <cellStyle name="Comma 66" xfId="1821"/>
    <cellStyle name="Comma 66 2" xfId="7282"/>
    <cellStyle name="Comma 67" xfId="1822"/>
    <cellStyle name="Comma 67 2" xfId="7283"/>
    <cellStyle name="Comma 67 3" xfId="7284"/>
    <cellStyle name="Comma 68" xfId="1823"/>
    <cellStyle name="Comma 68 2" xfId="7285"/>
    <cellStyle name="Comma 68 2 2" xfId="7286"/>
    <cellStyle name="Comma 68 3" xfId="7287"/>
    <cellStyle name="Comma 69" xfId="1824"/>
    <cellStyle name="Comma 69 2" xfId="7288"/>
    <cellStyle name="Comma 69 2 2" xfId="7289"/>
    <cellStyle name="Comma 69 2 2 2" xfId="7290"/>
    <cellStyle name="Comma 69 2 3" xfId="7291"/>
    <cellStyle name="Comma 69 3" xfId="7292"/>
    <cellStyle name="Comma 69 3 2" xfId="7293"/>
    <cellStyle name="Comma 69 4" xfId="7294"/>
    <cellStyle name="Comma 7" xfId="1825"/>
    <cellStyle name="Comma 7 2" xfId="7295"/>
    <cellStyle name="Comma 7 2 2" xfId="7296"/>
    <cellStyle name="Comma 7 3" xfId="7297"/>
    <cellStyle name="Comma 7 3 2" xfId="7298"/>
    <cellStyle name="Comma 7 4" xfId="7299"/>
    <cellStyle name="Comma 7 4 2" xfId="7300"/>
    <cellStyle name="Comma 7 5" xfId="7301"/>
    <cellStyle name="Comma 7 5 2" xfId="7302"/>
    <cellStyle name="Comma 7 6" xfId="7303"/>
    <cellStyle name="Comma 7 6 2" xfId="7304"/>
    <cellStyle name="Comma 7 7" xfId="7305"/>
    <cellStyle name="Comma 7 7 2" xfId="7306"/>
    <cellStyle name="Comma 7 8" xfId="7307"/>
    <cellStyle name="Comma 7 8 2" xfId="7308"/>
    <cellStyle name="Comma 70" xfId="1826"/>
    <cellStyle name="Comma 70 2" xfId="7309"/>
    <cellStyle name="Comma 70 2 2" xfId="7310"/>
    <cellStyle name="Comma 70 2 2 2" xfId="7311"/>
    <cellStyle name="Comma 70 2 3" xfId="7312"/>
    <cellStyle name="Comma 70 2 3 2" xfId="7313"/>
    <cellStyle name="Comma 70 2 4" xfId="7314"/>
    <cellStyle name="Comma 70 2 4 2" xfId="7315"/>
    <cellStyle name="Comma 70 2 5" xfId="7316"/>
    <cellStyle name="Comma 70 2 5 2" xfId="7317"/>
    <cellStyle name="Comma 70 2 6" xfId="7318"/>
    <cellStyle name="Comma 70 2 6 2" xfId="7319"/>
    <cellStyle name="Comma 70 2 6 2 2" xfId="7320"/>
    <cellStyle name="Comma 70 2 6 2 2 2" xfId="7321"/>
    <cellStyle name="Comma 70 2 6 2 3" xfId="7322"/>
    <cellStyle name="Comma 70 2 6 2 3 2" xfId="7323"/>
    <cellStyle name="Comma 70 2 6 2 4" xfId="7324"/>
    <cellStyle name="Comma 70 2 6 2 4 2" xfId="7325"/>
    <cellStyle name="Comma 70 2 6 2 5" xfId="7326"/>
    <cellStyle name="Comma 70 2 6 2 5 2" xfId="7327"/>
    <cellStyle name="Comma 70 2 6 2 6" xfId="7328"/>
    <cellStyle name="Comma 70 2 6 3" xfId="7329"/>
    <cellStyle name="Comma 70 2 7" xfId="7330"/>
    <cellStyle name="Comma 70 3" xfId="7331"/>
    <cellStyle name="Comma 71" xfId="1827"/>
    <cellStyle name="Comma 71 2" xfId="7332"/>
    <cellStyle name="Comma 72" xfId="1828"/>
    <cellStyle name="Comma 72 2" xfId="7333"/>
    <cellStyle name="Comma 72 2 2" xfId="7334"/>
    <cellStyle name="Comma 72 3" xfId="7335"/>
    <cellStyle name="Comma 72 3 2" xfId="7336"/>
    <cellStyle name="Comma 72 4" xfId="7337"/>
    <cellStyle name="Comma 73" xfId="1829"/>
    <cellStyle name="Comma 73 2" xfId="7338"/>
    <cellStyle name="Comma 74" xfId="1830"/>
    <cellStyle name="Comma 74 2" xfId="7339"/>
    <cellStyle name="Comma 74 2 2" xfId="7340"/>
    <cellStyle name="Comma 74 3" xfId="7341"/>
    <cellStyle name="Comma 75" xfId="1831"/>
    <cellStyle name="Comma 75 2" xfId="7342"/>
    <cellStyle name="Comma 76" xfId="1832"/>
    <cellStyle name="Comma 76 2" xfId="7343"/>
    <cellStyle name="Comma 77" xfId="1833"/>
    <cellStyle name="Comma 77 2" xfId="7344"/>
    <cellStyle name="Comma 78" xfId="1834"/>
    <cellStyle name="Comma 78 2" xfId="7345"/>
    <cellStyle name="Comma 79" xfId="1835"/>
    <cellStyle name="Comma 79 2" xfId="7346"/>
    <cellStyle name="Comma 79 3" xfId="7347"/>
    <cellStyle name="Comma 79 4" xfId="7348"/>
    <cellStyle name="Comma 79 5" xfId="7349"/>
    <cellStyle name="Comma 8" xfId="1836"/>
    <cellStyle name="Comma 8 2" xfId="1837"/>
    <cellStyle name="Comma 8 2 2" xfId="7350"/>
    <cellStyle name="Comma 8 2 2 2" xfId="7351"/>
    <cellStyle name="Comma 8 2 3" xfId="7352"/>
    <cellStyle name="Comma 8 3" xfId="7353"/>
    <cellStyle name="Comma 8 3 2" xfId="7354"/>
    <cellStyle name="Comma 8 4" xfId="7355"/>
    <cellStyle name="Comma 80" xfId="1838"/>
    <cellStyle name="Comma 80 2" xfId="1839"/>
    <cellStyle name="Comma 80 2 2" xfId="7356"/>
    <cellStyle name="Comma 80 2 2 2" xfId="7357"/>
    <cellStyle name="Comma 80 2 2 3" xfId="7358"/>
    <cellStyle name="Comma 80 3" xfId="1840"/>
    <cellStyle name="Comma 80 4" xfId="1841"/>
    <cellStyle name="Comma 80 5" xfId="7359"/>
    <cellStyle name="Comma 81" xfId="1842"/>
    <cellStyle name="Comma 81 2" xfId="7360"/>
    <cellStyle name="Comma 81 2 2" xfId="7361"/>
    <cellStyle name="Comma 81 2 2 2" xfId="7362"/>
    <cellStyle name="Comma 81 2 2 3" xfId="7363"/>
    <cellStyle name="Comma 81 3" xfId="7364"/>
    <cellStyle name="Comma 81 4" xfId="7365"/>
    <cellStyle name="Comma 81 5" xfId="7366"/>
    <cellStyle name="Comma 82" xfId="1843"/>
    <cellStyle name="Comma 82 2" xfId="7367"/>
    <cellStyle name="Comma 83" xfId="1844"/>
    <cellStyle name="Comma 83 2" xfId="7368"/>
    <cellStyle name="Comma 84" xfId="1845"/>
    <cellStyle name="Comma 84 2" xfId="1846"/>
    <cellStyle name="Comma 84 2 2" xfId="7369"/>
    <cellStyle name="Comma 84 2 2 2" xfId="7370"/>
    <cellStyle name="Comma 84 2 2 3" xfId="7371"/>
    <cellStyle name="Comma 84 3" xfId="7372"/>
    <cellStyle name="Comma 84 3 2" xfId="7373"/>
    <cellStyle name="Comma 84 4" xfId="7374"/>
    <cellStyle name="Comma 84 4 2" xfId="7375"/>
    <cellStyle name="Comma 84 5" xfId="7376"/>
    <cellStyle name="Comma 84 5 2" xfId="7377"/>
    <cellStyle name="Comma 84 6" xfId="7378"/>
    <cellStyle name="Comma 85" xfId="1847"/>
    <cellStyle name="Comma 86" xfId="1848"/>
    <cellStyle name="Comma 87" xfId="1849"/>
    <cellStyle name="Comma 88" xfId="1850"/>
    <cellStyle name="Comma 88 2" xfId="7379"/>
    <cellStyle name="Comma 89" xfId="1851"/>
    <cellStyle name="Comma 89 2" xfId="7380"/>
    <cellStyle name="Comma 9" xfId="1852"/>
    <cellStyle name="Comma 9 2" xfId="1853"/>
    <cellStyle name="Comma 9 2 2" xfId="7381"/>
    <cellStyle name="Comma 9 2 2 2" xfId="7382"/>
    <cellStyle name="Comma 9 2 3" xfId="7383"/>
    <cellStyle name="Comma 9 3" xfId="7384"/>
    <cellStyle name="Comma 9 3 2" xfId="7385"/>
    <cellStyle name="Comma 9 4" xfId="7386"/>
    <cellStyle name="Comma 9 4 2" xfId="7387"/>
    <cellStyle name="Comma 9 5" xfId="7388"/>
    <cellStyle name="Comma 9 5 2" xfId="7389"/>
    <cellStyle name="Comma 9 6" xfId="7390"/>
    <cellStyle name="Comma 90" xfId="1854"/>
    <cellStyle name="Comma 91" xfId="1855"/>
    <cellStyle name="Comma 92" xfId="1856"/>
    <cellStyle name="Comma 93" xfId="5240"/>
    <cellStyle name="Comma 94" xfId="7391"/>
    <cellStyle name="Comma 94 2" xfId="7392"/>
    <cellStyle name="Comma 95" xfId="7393"/>
    <cellStyle name="Comma 96" xfId="7394"/>
    <cellStyle name="Comma 97" xfId="7395"/>
    <cellStyle name="Comma 98" xfId="7396"/>
    <cellStyle name="Comma 99" xfId="7397"/>
    <cellStyle name="comma zerodec" xfId="7398"/>
    <cellStyle name="Comma,0" xfId="1857"/>
    <cellStyle name="Comma,1" xfId="1858"/>
    <cellStyle name="Comma,1 2" xfId="7399"/>
    <cellStyle name="Comma,2" xfId="1859"/>
    <cellStyle name="Comma[2]" xfId="1860"/>
    <cellStyle name="Comma0" xfId="1861"/>
    <cellStyle name="Comma0 - Modelo1" xfId="1862"/>
    <cellStyle name="Comma0 - Style1" xfId="1863"/>
    <cellStyle name="Comma0 - Style3" xfId="1864"/>
    <cellStyle name="Comma0 2" xfId="7400"/>
    <cellStyle name="Comma0 2 2" xfId="7401"/>
    <cellStyle name="Comma0 2 2 2" xfId="7402"/>
    <cellStyle name="Comma0 3" xfId="7403"/>
    <cellStyle name="Comma0 4" xfId="7404"/>
    <cellStyle name="Comma0_DHDL_Financial_31.12.2010" xfId="1865"/>
    <cellStyle name="Comma1 - Modelo2" xfId="1866"/>
    <cellStyle name="Comma1 - Style1" xfId="1867"/>
    <cellStyle name="Comma1 - Style2" xfId="1868"/>
    <cellStyle name="Comp/Landscape" xfId="1869"/>
    <cellStyle name="Company" xfId="1870"/>
    <cellStyle name="CompanyName" xfId="1871"/>
    <cellStyle name="Copied" xfId="1872"/>
    <cellStyle name="Copied 10" xfId="1873"/>
    <cellStyle name="Copied 11" xfId="1874"/>
    <cellStyle name="Copied 12" xfId="1875"/>
    <cellStyle name="Copied 13" xfId="1876"/>
    <cellStyle name="Copied 14" xfId="1877"/>
    <cellStyle name="Copied 2" xfId="1878"/>
    <cellStyle name="Copied 3" xfId="1879"/>
    <cellStyle name="Copied 4" xfId="1880"/>
    <cellStyle name="Copied 5" xfId="1881"/>
    <cellStyle name="Copied 6" xfId="1882"/>
    <cellStyle name="Copied 7" xfId="1883"/>
    <cellStyle name="Copied 8" xfId="1884"/>
    <cellStyle name="Copied 9" xfId="1885"/>
    <cellStyle name="Copied_041010Final DHDL 2010_Merged financial_exclud share" xfId="1886"/>
    <cellStyle name="country" xfId="7405"/>
    <cellStyle name="Courier9" xfId="1887"/>
    <cellStyle name="CSI" xfId="7406"/>
    <cellStyle name="CurRatio" xfId="1888"/>
    <cellStyle name="Curren - Style2" xfId="1889"/>
    <cellStyle name="Curren - Style2 2" xfId="7407"/>
    <cellStyle name="Curren - Style2 2 2" xfId="7408"/>
    <cellStyle name="Curren - Style2 2 2 2" xfId="7409"/>
    <cellStyle name="Curren - Style2 3" xfId="7410"/>
    <cellStyle name="Curren - Style2 4" xfId="7411"/>
    <cellStyle name="Curren - Style4" xfId="1890"/>
    <cellStyle name="Currency $" xfId="1891"/>
    <cellStyle name="Currency (black)" xfId="7412"/>
    <cellStyle name="Currency (blue)" xfId="7413"/>
    <cellStyle name="Currency (hidden)" xfId="7414"/>
    <cellStyle name="Currency [0]b" xfId="1892"/>
    <cellStyle name="Currency [00]" xfId="1893"/>
    <cellStyle name="Currency [00] 2" xfId="7415"/>
    <cellStyle name="Currency [00] 3" xfId="7416"/>
    <cellStyle name="Currency [00] 4" xfId="7417"/>
    <cellStyle name="Currency [00] 5" xfId="7418"/>
    <cellStyle name="Currency [00] 6" xfId="7419"/>
    <cellStyle name="Currency [00] 7" xfId="7420"/>
    <cellStyle name="Currency 10" xfId="1894"/>
    <cellStyle name="Currency 11" xfId="1895"/>
    <cellStyle name="Currency 12" xfId="1896"/>
    <cellStyle name="Currency 13" xfId="1897"/>
    <cellStyle name="Currency 14" xfId="1898"/>
    <cellStyle name="Currency 15" xfId="1899"/>
    <cellStyle name="Currency 2" xfId="1900"/>
    <cellStyle name="Currency 3" xfId="1901"/>
    <cellStyle name="Currency 4" xfId="1902"/>
    <cellStyle name="Currency 5" xfId="1903"/>
    <cellStyle name="Currency 6" xfId="1904"/>
    <cellStyle name="Currency 7" xfId="1905"/>
    <cellStyle name="Currency 8" xfId="1906"/>
    <cellStyle name="Currency 9" xfId="1907"/>
    <cellStyle name="currency(2)" xfId="1908"/>
    <cellStyle name="Currency,0" xfId="1909"/>
    <cellStyle name="Currency,2" xfId="1910"/>
    <cellStyle name="Currency[2]" xfId="1911"/>
    <cellStyle name="Currency0" xfId="1912"/>
    <cellStyle name="Currency0 2" xfId="7421"/>
    <cellStyle name="Currency0 2 2" xfId="7422"/>
    <cellStyle name="Currency0 2 2 2" xfId="7423"/>
    <cellStyle name="Currency0 3" xfId="7424"/>
    <cellStyle name="Currency0 4" xfId="7425"/>
    <cellStyle name="Currency1" xfId="7426"/>
    <cellStyle name="CUS.Work.Area" xfId="1913"/>
    <cellStyle name="custom" xfId="1914"/>
    <cellStyle name="Custom - Style1" xfId="1915"/>
    <cellStyle name="Custom - Style8" xfId="1916"/>
    <cellStyle name="Custom - Style8 2" xfId="7427"/>
    <cellStyle name="Custom - Style8_EPS working-March'09" xfId="7428"/>
    <cellStyle name="custom 10" xfId="7429"/>
    <cellStyle name="custom 2" xfId="7430"/>
    <cellStyle name="custom 3" xfId="7431"/>
    <cellStyle name="custom 4" xfId="7432"/>
    <cellStyle name="custom 5" xfId="7433"/>
    <cellStyle name="custom 6" xfId="7434"/>
    <cellStyle name="custom 7" xfId="7435"/>
    <cellStyle name="custom 8" xfId="7436"/>
    <cellStyle name="custom 9" xfId="7437"/>
    <cellStyle name="custom_Balance Sheet Format" xfId="1917"/>
    <cellStyle name="Cyan_button_style" xfId="7438"/>
    <cellStyle name="CZZ" xfId="7439"/>
    <cellStyle name="CZZ 2" xfId="7440"/>
    <cellStyle name="Dash" xfId="1918"/>
    <cellStyle name="Data   - Style2" xfId="1919"/>
    <cellStyle name="Data   - Style2 2" xfId="7441"/>
    <cellStyle name="Data_0dp" xfId="7442"/>
    <cellStyle name="DataSheet Style" xfId="1920"/>
    <cellStyle name="DataSheet Style 2" xfId="7443"/>
    <cellStyle name="Date" xfId="1921"/>
    <cellStyle name="Date 2" xfId="7444"/>
    <cellStyle name="Date 2 2" xfId="7445"/>
    <cellStyle name="Date 2 2 2" xfId="7446"/>
    <cellStyle name="Date 3" xfId="7447"/>
    <cellStyle name="Date 4" xfId="7448"/>
    <cellStyle name="Date mm-yy" xfId="1922"/>
    <cellStyle name="Date Short" xfId="1923"/>
    <cellStyle name="Date_1-Projections_DUL_Q1" xfId="1924"/>
    <cellStyle name="DateHeader" xfId="1925"/>
    <cellStyle name="Dates" xfId="7449"/>
    <cellStyle name="Datum" xfId="7450"/>
    <cellStyle name="Datum 2" xfId="7451"/>
    <cellStyle name="Datum 2 2" xfId="7452"/>
    <cellStyle name="Datum 3" xfId="7453"/>
    <cellStyle name="Datum(text)" xfId="1926"/>
    <cellStyle name="Decimal (2)" xfId="1927"/>
    <cellStyle name="Decimal (3)" xfId="1928"/>
    <cellStyle name="Decimal Number" xfId="7454"/>
    <cellStyle name="DECurrShaded" xfId="7455"/>
    <cellStyle name="DEDateShaded" xfId="7456"/>
    <cellStyle name="DEGroupShaded" xfId="7457"/>
    <cellStyle name="DELabel" xfId="7458"/>
    <cellStyle name="DELabelp" xfId="7459"/>
    <cellStyle name="DELTA" xfId="1929"/>
    <cellStyle name="DELTA 2" xfId="7460"/>
    <cellStyle name="DENumShaded" xfId="7461"/>
    <cellStyle name="Derive" xfId="7462"/>
    <cellStyle name="Description" xfId="7463"/>
    <cellStyle name="DEStrShaded" xfId="7464"/>
    <cellStyle name="Dezimal [0]_2003 05 Business Pack for C Geens" xfId="1930"/>
    <cellStyle name="Dezimal_040217 Expansion Projection IRSL 17-2-04 SK" xfId="1931"/>
    <cellStyle name="Dia" xfId="1932"/>
    <cellStyle name="Dollar" xfId="1933"/>
    <cellStyle name="Dollar (zero dec)" xfId="7465"/>
    <cellStyle name="e - Style2" xfId="7466"/>
    <cellStyle name="E&amp;Y House" xfId="1934"/>
    <cellStyle name="ed - Style6" xfId="7467"/>
    <cellStyle name="Eingabe" xfId="7468"/>
    <cellStyle name="Eingabe 2" xfId="7469"/>
    <cellStyle name="Emphasis 1" xfId="1935"/>
    <cellStyle name="Emphasis 2" xfId="1936"/>
    <cellStyle name="Emphasis 3" xfId="1937"/>
    <cellStyle name="Encabez1" xfId="1938"/>
    <cellStyle name="Encabez2" xfId="1939"/>
    <cellStyle name="Enter Currency (0)" xfId="1940"/>
    <cellStyle name="Enter Currency (0) 10" xfId="7470"/>
    <cellStyle name="Enter Currency (0) 2" xfId="7471"/>
    <cellStyle name="Enter Currency (0) 2 2" xfId="7472"/>
    <cellStyle name="Enter Currency (0) 2 2 2" xfId="7473"/>
    <cellStyle name="Enter Currency (0) 2 2 2 2" xfId="7474"/>
    <cellStyle name="Enter Currency (0) 2 3" xfId="7475"/>
    <cellStyle name="Enter Currency (0) 3" xfId="7476"/>
    <cellStyle name="Enter Currency (0) 3 2" xfId="7477"/>
    <cellStyle name="Enter Currency (0) 4" xfId="7478"/>
    <cellStyle name="Enter Currency (0) 4 2" xfId="7479"/>
    <cellStyle name="Enter Currency (0) 5" xfId="7480"/>
    <cellStyle name="Enter Currency (0) 5 2" xfId="7481"/>
    <cellStyle name="Enter Currency (0) 6" xfId="7482"/>
    <cellStyle name="Enter Currency (0) 6 2" xfId="7483"/>
    <cellStyle name="Enter Currency (0) 7" xfId="7484"/>
    <cellStyle name="Enter Currency (0) 7 2" xfId="7485"/>
    <cellStyle name="Enter Currency (0) 8" xfId="7486"/>
    <cellStyle name="Enter Currency (0) 9" xfId="7487"/>
    <cellStyle name="Enter Currency (2)" xfId="1941"/>
    <cellStyle name="Enter Currency (2) 2" xfId="7488"/>
    <cellStyle name="Enter Currency (2) 3" xfId="7489"/>
    <cellStyle name="Enter Currency (2) 4" xfId="7490"/>
    <cellStyle name="Enter Currency (2) 5" xfId="7491"/>
    <cellStyle name="Enter Currency (2) 6" xfId="7492"/>
    <cellStyle name="Enter Currency (2) 7" xfId="7493"/>
    <cellStyle name="Enter Units (0)" xfId="1942"/>
    <cellStyle name="Enter Units (0) 10" xfId="7494"/>
    <cellStyle name="Enter Units (0) 2" xfId="7495"/>
    <cellStyle name="Enter Units (0) 2 2" xfId="7496"/>
    <cellStyle name="Enter Units (0) 2 2 2" xfId="7497"/>
    <cellStyle name="Enter Units (0) 2 2 2 2" xfId="7498"/>
    <cellStyle name="Enter Units (0) 2 3" xfId="7499"/>
    <cellStyle name="Enter Units (0) 3" xfId="7500"/>
    <cellStyle name="Enter Units (0) 3 2" xfId="7501"/>
    <cellStyle name="Enter Units (0) 4" xfId="7502"/>
    <cellStyle name="Enter Units (0) 4 2" xfId="7503"/>
    <cellStyle name="Enter Units (0) 5" xfId="7504"/>
    <cellStyle name="Enter Units (0) 5 2" xfId="7505"/>
    <cellStyle name="Enter Units (0) 6" xfId="7506"/>
    <cellStyle name="Enter Units (0) 6 2" xfId="7507"/>
    <cellStyle name="Enter Units (0) 7" xfId="7508"/>
    <cellStyle name="Enter Units (0) 7 2" xfId="7509"/>
    <cellStyle name="Enter Units (0) 8" xfId="7510"/>
    <cellStyle name="Enter Units (0) 9" xfId="7511"/>
    <cellStyle name="Enter Units (1)" xfId="1943"/>
    <cellStyle name="Enter Units (1) 10" xfId="7512"/>
    <cellStyle name="Enter Units (1) 2" xfId="7513"/>
    <cellStyle name="Enter Units (1) 2 2" xfId="7514"/>
    <cellStyle name="Enter Units (1) 2 2 2" xfId="7515"/>
    <cellStyle name="Enter Units (1) 3" xfId="7516"/>
    <cellStyle name="Enter Units (1) 4" xfId="7517"/>
    <cellStyle name="Enter Units (1) 5" xfId="7518"/>
    <cellStyle name="Enter Units (1) 6" xfId="7519"/>
    <cellStyle name="Enter Units (1) 7" xfId="7520"/>
    <cellStyle name="Enter Units (1) 8" xfId="7521"/>
    <cellStyle name="Enter Units (1) 9" xfId="7522"/>
    <cellStyle name="Enter Units (2)" xfId="1944"/>
    <cellStyle name="Enter Units (2) 2" xfId="7523"/>
    <cellStyle name="Enter Units (2) 3" xfId="7524"/>
    <cellStyle name="Enter Units (2) 4" xfId="7525"/>
    <cellStyle name="Enter Units (2) 5" xfId="7526"/>
    <cellStyle name="Enter Units (2) 6" xfId="7527"/>
    <cellStyle name="Enter Units (2) 7" xfId="7528"/>
    <cellStyle name="Entered" xfId="1945"/>
    <cellStyle name="Entered 10" xfId="1946"/>
    <cellStyle name="Entered 11" xfId="1947"/>
    <cellStyle name="Entered 12" xfId="1948"/>
    <cellStyle name="Entered 13" xfId="1949"/>
    <cellStyle name="Entered 14" xfId="1950"/>
    <cellStyle name="Entered 2" xfId="1951"/>
    <cellStyle name="Entered 3" xfId="1952"/>
    <cellStyle name="Entered 4" xfId="1953"/>
    <cellStyle name="Entered 5" xfId="1954"/>
    <cellStyle name="Entered 6" xfId="1955"/>
    <cellStyle name="Entered 7" xfId="1956"/>
    <cellStyle name="Entered 8" xfId="1957"/>
    <cellStyle name="Entered 9" xfId="1958"/>
    <cellStyle name="Entered_041010Final DHDL 2010_Merged financial_exclud share" xfId="1959"/>
    <cellStyle name="Ergebnis" xfId="7529"/>
    <cellStyle name="Ergebnis 2" xfId="7530"/>
    <cellStyle name="Erklärender Text" xfId="7531"/>
    <cellStyle name="Euro" xfId="1960"/>
    <cellStyle name="Euro 2" xfId="5022"/>
    <cellStyle name="Euro 2 2" xfId="7532"/>
    <cellStyle name="Euro 2 2 2" xfId="7533"/>
    <cellStyle name="Euro 2 2 2 2" xfId="7534"/>
    <cellStyle name="Euro 2 3" xfId="7535"/>
    <cellStyle name="Euro 2 4" xfId="7536"/>
    <cellStyle name="Euro 3" xfId="5023"/>
    <cellStyle name="Euro 3 2" xfId="7537"/>
    <cellStyle name="Euro 3 2 2" xfId="7538"/>
    <cellStyle name="Euro 4" xfId="5024"/>
    <cellStyle name="Euro 5" xfId="5025"/>
    <cellStyle name="Excel Built-in Comma" xfId="7539"/>
    <cellStyle name="Excel Built-in Comma 2" xfId="7540"/>
    <cellStyle name="Excel Built-in Comma 3" xfId="7541"/>
    <cellStyle name="Excel Built-in Comma 4" xfId="7542"/>
    <cellStyle name="Excel Built-in Normal" xfId="7543"/>
    <cellStyle name="Excel Built-in Normal 2" xfId="7544"/>
    <cellStyle name="Excel Built-in Normal 3" xfId="7545"/>
    <cellStyle name="Excel Built-in Normal 4" xfId="7546"/>
    <cellStyle name="Explanatory Text 10" xfId="5026"/>
    <cellStyle name="Explanatory Text 11" xfId="5027"/>
    <cellStyle name="Explanatory Text 12" xfId="5028"/>
    <cellStyle name="Explanatory Text 13" xfId="5029"/>
    <cellStyle name="Explanatory Text 14" xfId="5030"/>
    <cellStyle name="Explanatory Text 15" xfId="5031"/>
    <cellStyle name="Explanatory Text 16" xfId="7547"/>
    <cellStyle name="Explanatory Text 2" xfId="1961"/>
    <cellStyle name="Explanatory Text 2 2" xfId="7548"/>
    <cellStyle name="Explanatory Text 3" xfId="1962"/>
    <cellStyle name="Explanatory Text 3 2" xfId="7549"/>
    <cellStyle name="Explanatory Text 4" xfId="5032"/>
    <cellStyle name="Explanatory Text 5" xfId="5033"/>
    <cellStyle name="Explanatory Text 6" xfId="5034"/>
    <cellStyle name="Explanatory Text 7" xfId="5035"/>
    <cellStyle name="Explanatory Text 8" xfId="5036"/>
    <cellStyle name="Explanatory Text 9" xfId="5037"/>
    <cellStyle name="EY%colcalc" xfId="1963"/>
    <cellStyle name="EY%input" xfId="1964"/>
    <cellStyle name="EY%rowcalc" xfId="1965"/>
    <cellStyle name="EY0dp" xfId="1966"/>
    <cellStyle name="EY1dp" xfId="1967"/>
    <cellStyle name="EY2dp" xfId="1968"/>
    <cellStyle name="EY3dp" xfId="1969"/>
    <cellStyle name="EYColumnHeading" xfId="1970"/>
    <cellStyle name="EYHeading1" xfId="1971"/>
    <cellStyle name="EYheading2" xfId="1972"/>
    <cellStyle name="EYheading3" xfId="1973"/>
    <cellStyle name="EYnumber" xfId="1974"/>
    <cellStyle name="EYnumber 2" xfId="7550"/>
    <cellStyle name="EYSheetHeader1" xfId="1975"/>
    <cellStyle name="EYtext" xfId="1976"/>
    <cellStyle name="F2" xfId="1977"/>
    <cellStyle name="F3" xfId="1978"/>
    <cellStyle name="F4" xfId="1979"/>
    <cellStyle name="F5" xfId="1980"/>
    <cellStyle name="F6" xfId="1981"/>
    <cellStyle name="F7" xfId="1982"/>
    <cellStyle name="F8" xfId="1983"/>
    <cellStyle name="FDC-Pos" xfId="1984"/>
    <cellStyle name="Fijo" xfId="1985"/>
    <cellStyle name="Financiero" xfId="1986"/>
    <cellStyle name="Fixed" xfId="1987"/>
    <cellStyle name="Fixed 2" xfId="7551"/>
    <cellStyle name="Fixed 2 2" xfId="7552"/>
    <cellStyle name="Fixed 2 2 2" xfId="7553"/>
    <cellStyle name="Fixed 3" xfId="7554"/>
    <cellStyle name="Fixed 4" xfId="7555"/>
    <cellStyle name="ƒnƒCƒp[ƒŠƒ“ƒN" xfId="1988"/>
    <cellStyle name="Followed Hyperlink 2" xfId="1989"/>
    <cellStyle name="Foottitle" xfId="7556"/>
    <cellStyle name="Formel" xfId="7557"/>
    <cellStyle name="Form-name" xfId="1990"/>
    <cellStyle name="Form-nr" xfId="1991"/>
    <cellStyle name="Formula" xfId="1992"/>
    <cellStyle name="FRCurr" xfId="7558"/>
    <cellStyle name="FRGroup" xfId="7559"/>
    <cellStyle name="FRGroup 2" xfId="7560"/>
    <cellStyle name="FRHead" xfId="7561"/>
    <cellStyle name="FRLabel" xfId="7562"/>
    <cellStyle name="FRNumb" xfId="7563"/>
    <cellStyle name="FRPerc" xfId="7564"/>
    <cellStyle name="FRPerc100" xfId="7565"/>
    <cellStyle name="FRSubhead" xfId="7566"/>
    <cellStyle name="FRtext" xfId="7567"/>
    <cellStyle name="Good 10" xfId="5038"/>
    <cellStyle name="Good 11" xfId="5039"/>
    <cellStyle name="Good 12" xfId="5040"/>
    <cellStyle name="Good 13" xfId="5041"/>
    <cellStyle name="Good 14" xfId="5042"/>
    <cellStyle name="Good 15" xfId="5043"/>
    <cellStyle name="Good 16" xfId="7568"/>
    <cellStyle name="Good 2" xfId="1993"/>
    <cellStyle name="Good 2 2" xfId="7569"/>
    <cellStyle name="Good 3" xfId="1994"/>
    <cellStyle name="Good 3 2" xfId="7570"/>
    <cellStyle name="Good 4" xfId="5044"/>
    <cellStyle name="Good 5" xfId="5045"/>
    <cellStyle name="Good 6" xfId="5046"/>
    <cellStyle name="Good 7" xfId="5047"/>
    <cellStyle name="Good 8" xfId="5048"/>
    <cellStyle name="Good 9" xfId="5049"/>
    <cellStyle name="Grand Total" xfId="7571"/>
    <cellStyle name="Grey" xfId="1995"/>
    <cellStyle name="Grey 2" xfId="1996"/>
    <cellStyle name="Grey 3" xfId="7572"/>
    <cellStyle name="Gut" xfId="7573"/>
    <cellStyle name="HEADER" xfId="1997"/>
    <cellStyle name="Header 2" xfId="7574"/>
    <cellStyle name="Header1" xfId="1998"/>
    <cellStyle name="Header1 2" xfId="1999"/>
    <cellStyle name="Header1 3" xfId="2000"/>
    <cellStyle name="Header2" xfId="2001"/>
    <cellStyle name="Header2 2" xfId="7575"/>
    <cellStyle name="Heading" xfId="2002"/>
    <cellStyle name="Heading 1 10" xfId="5050"/>
    <cellStyle name="Heading 1 11" xfId="5051"/>
    <cellStyle name="Heading 1 12" xfId="5052"/>
    <cellStyle name="Heading 1 13" xfId="5053"/>
    <cellStyle name="Heading 1 14" xfId="5054"/>
    <cellStyle name="Heading 1 15" xfId="5055"/>
    <cellStyle name="Heading 1 16" xfId="7576"/>
    <cellStyle name="Heading 1 2" xfId="2003"/>
    <cellStyle name="Heading 1 2 2" xfId="7577"/>
    <cellStyle name="Heading 1 3" xfId="2004"/>
    <cellStyle name="Heading 1 3 2" xfId="7578"/>
    <cellStyle name="Heading 1 4" xfId="5056"/>
    <cellStyle name="Heading 1 5" xfId="5057"/>
    <cellStyle name="Heading 1 6" xfId="5058"/>
    <cellStyle name="Heading 1 7" xfId="5059"/>
    <cellStyle name="Heading 1 8" xfId="5060"/>
    <cellStyle name="Heading 1 9" xfId="5061"/>
    <cellStyle name="Heading 2 10" xfId="5062"/>
    <cellStyle name="Heading 2 11" xfId="5063"/>
    <cellStyle name="Heading 2 12" xfId="5064"/>
    <cellStyle name="Heading 2 13" xfId="5065"/>
    <cellStyle name="Heading 2 14" xfId="5066"/>
    <cellStyle name="Heading 2 15" xfId="5067"/>
    <cellStyle name="Heading 2 16" xfId="7579"/>
    <cellStyle name="Heading 2 2" xfId="2005"/>
    <cellStyle name="Heading 2 2 2" xfId="7580"/>
    <cellStyle name="Heading 2 3" xfId="2006"/>
    <cellStyle name="Heading 2 3 2" xfId="7581"/>
    <cellStyle name="Heading 2 4" xfId="5068"/>
    <cellStyle name="Heading 2 5" xfId="5069"/>
    <cellStyle name="Heading 2 6" xfId="5070"/>
    <cellStyle name="Heading 2 7" xfId="5071"/>
    <cellStyle name="Heading 2 8" xfId="5072"/>
    <cellStyle name="Heading 2 9" xfId="5073"/>
    <cellStyle name="Heading 3 10" xfId="5074"/>
    <cellStyle name="Heading 3 11" xfId="5075"/>
    <cellStyle name="Heading 3 12" xfId="5076"/>
    <cellStyle name="Heading 3 13" xfId="5077"/>
    <cellStyle name="Heading 3 14" xfId="5078"/>
    <cellStyle name="Heading 3 15" xfId="5079"/>
    <cellStyle name="Heading 3 16" xfId="7582"/>
    <cellStyle name="Heading 3 2" xfId="2007"/>
    <cellStyle name="Heading 3 2 2" xfId="7583"/>
    <cellStyle name="Heading 3 3" xfId="2008"/>
    <cellStyle name="Heading 3 3 2" xfId="7584"/>
    <cellStyle name="Heading 3 4" xfId="5080"/>
    <cellStyle name="Heading 3 5" xfId="5081"/>
    <cellStyle name="Heading 3 6" xfId="5082"/>
    <cellStyle name="Heading 3 7" xfId="5083"/>
    <cellStyle name="Heading 3 8" xfId="5084"/>
    <cellStyle name="Heading 3 9" xfId="5085"/>
    <cellStyle name="Heading 4 10" xfId="5086"/>
    <cellStyle name="Heading 4 11" xfId="5087"/>
    <cellStyle name="Heading 4 12" xfId="5088"/>
    <cellStyle name="Heading 4 13" xfId="5089"/>
    <cellStyle name="Heading 4 14" xfId="5090"/>
    <cellStyle name="Heading 4 15" xfId="5091"/>
    <cellStyle name="Heading 4 16" xfId="7585"/>
    <cellStyle name="Heading 4 2" xfId="2009"/>
    <cellStyle name="Heading 4 2 2" xfId="7586"/>
    <cellStyle name="Heading 4 3" xfId="2010"/>
    <cellStyle name="Heading 4 3 2" xfId="7587"/>
    <cellStyle name="Heading 4 4" xfId="5092"/>
    <cellStyle name="Heading 4 5" xfId="5093"/>
    <cellStyle name="Heading 4 6" xfId="5094"/>
    <cellStyle name="Heading 4 7" xfId="5095"/>
    <cellStyle name="Heading 4 8" xfId="5096"/>
    <cellStyle name="Heading 4 9" xfId="5097"/>
    <cellStyle name="Heading 5" xfId="7588"/>
    <cellStyle name="Heading 5 2" xfId="7589"/>
    <cellStyle name="Heading 5 2 2" xfId="7590"/>
    <cellStyle name="Heading 6" xfId="7591"/>
    <cellStyle name="Heading 7" xfId="7592"/>
    <cellStyle name="Heading1" xfId="2011"/>
    <cellStyle name="Heading1 1" xfId="7593"/>
    <cellStyle name="Heading1 2" xfId="7594"/>
    <cellStyle name="Heading1_DLF Ltd-Club-Phase V-Capitalization-31-Mar-12 RKY" xfId="7595"/>
    <cellStyle name="Heading2" xfId="7596"/>
    <cellStyle name="Hidden" xfId="7597"/>
    <cellStyle name="HideZeros" xfId="2012"/>
    <cellStyle name="Hyperlink 10" xfId="2013"/>
    <cellStyle name="Hyperlink 11" xfId="2014"/>
    <cellStyle name="Hyperlink 12" xfId="2015"/>
    <cellStyle name="Hyperlink 13" xfId="2016"/>
    <cellStyle name="Hyperlink 14" xfId="2017"/>
    <cellStyle name="Hyperlink 15" xfId="2018"/>
    <cellStyle name="Hyperlink 2" xfId="2019"/>
    <cellStyle name="Hyperlink 2 2" xfId="7598"/>
    <cellStyle name="Hyperlink 2 3" xfId="5098"/>
    <cellStyle name="Hyperlink 3" xfId="2020"/>
    <cellStyle name="Hyperlink 4" xfId="2021"/>
    <cellStyle name="Hyperlink 5" xfId="2022"/>
    <cellStyle name="Hyperlink 6" xfId="2023"/>
    <cellStyle name="Hyperlink 7" xfId="2024"/>
    <cellStyle name="Hyperlink 8" xfId="2025"/>
    <cellStyle name="Hyperlink 9" xfId="2026"/>
    <cellStyle name="Hypertextový odkaz" xfId="2027"/>
    <cellStyle name="Index" xfId="2028"/>
    <cellStyle name="InflationIndex" xfId="2029"/>
    <cellStyle name="InflationIndex 2" xfId="7599"/>
    <cellStyle name="InflationIndex 2 2" xfId="7600"/>
    <cellStyle name="InflationIndex 2 2 2" xfId="7601"/>
    <cellStyle name="InflationIndex 3" xfId="7602"/>
    <cellStyle name="InflationIndex 4" xfId="7603"/>
    <cellStyle name="Info_Main" xfId="7604"/>
    <cellStyle name="Input [yellow]" xfId="2030"/>
    <cellStyle name="Input [yellow] 2" xfId="2031"/>
    <cellStyle name="Input [yellow] 2 2" xfId="7605"/>
    <cellStyle name="Input [yellow] 3" xfId="7606"/>
    <cellStyle name="Input [yellow] 4" xfId="7607"/>
    <cellStyle name="Input 10" xfId="5099"/>
    <cellStyle name="Input 10 2" xfId="7608"/>
    <cellStyle name="Input 11" xfId="5100"/>
    <cellStyle name="Input 11 2" xfId="7609"/>
    <cellStyle name="Input 12" xfId="5101"/>
    <cellStyle name="Input 12 2" xfId="7610"/>
    <cellStyle name="Input 13" xfId="5102"/>
    <cellStyle name="Input 13 2" xfId="7611"/>
    <cellStyle name="Input 14" xfId="5103"/>
    <cellStyle name="Input 14 2" xfId="7612"/>
    <cellStyle name="Input 15" xfId="5104"/>
    <cellStyle name="Input 15 2" xfId="7613"/>
    <cellStyle name="Input 16" xfId="7614"/>
    <cellStyle name="Input 16 2" xfId="7615"/>
    <cellStyle name="Input 2" xfId="2032"/>
    <cellStyle name="Input 2 2" xfId="7616"/>
    <cellStyle name="Input 2 3" xfId="7617"/>
    <cellStyle name="Input 3" xfId="2033"/>
    <cellStyle name="Input 3 2" xfId="7618"/>
    <cellStyle name="Input 3 3" xfId="7619"/>
    <cellStyle name="Input 4" xfId="2034"/>
    <cellStyle name="Input 4 2" xfId="7620"/>
    <cellStyle name="Input 4 2 2" xfId="7621"/>
    <cellStyle name="Input 4 3" xfId="7622"/>
    <cellStyle name="Input 5" xfId="5105"/>
    <cellStyle name="Input 5 2" xfId="7623"/>
    <cellStyle name="Input 5 2 2" xfId="7624"/>
    <cellStyle name="Input 5 3" xfId="7625"/>
    <cellStyle name="Input 6" xfId="5106"/>
    <cellStyle name="Input 6 2" xfId="7626"/>
    <cellStyle name="Input 6 2 2" xfId="7627"/>
    <cellStyle name="Input 6 3" xfId="7628"/>
    <cellStyle name="Input 7" xfId="5107"/>
    <cellStyle name="Input 7 2" xfId="7629"/>
    <cellStyle name="Input 8" xfId="5108"/>
    <cellStyle name="Input 8 2" xfId="7630"/>
    <cellStyle name="Input 9" xfId="5109"/>
    <cellStyle name="Input 9 2" xfId="7631"/>
    <cellStyle name="Integer" xfId="2035"/>
    <cellStyle name="Integer 2" xfId="7632"/>
    <cellStyle name="Integer 2 2" xfId="7633"/>
    <cellStyle name="Integer 2 2 2" xfId="7634"/>
    <cellStyle name="Integer 3" xfId="7635"/>
    <cellStyle name="Integer 4" xfId="7636"/>
    <cellStyle name="Invisible" xfId="2036"/>
    <cellStyle name="Invisible 2" xfId="7637"/>
    <cellStyle name="Invisible 2 2" xfId="7638"/>
    <cellStyle name="Invisible 2 2 2" xfId="7639"/>
    <cellStyle name="Invisible 3" xfId="7640"/>
    <cellStyle name="Invisible 4" xfId="7641"/>
    <cellStyle name="Item" xfId="2037"/>
    <cellStyle name="ItemTypeClass" xfId="2038"/>
    <cellStyle name="ItemTypeClass 2" xfId="7642"/>
    <cellStyle name="k" xfId="7643"/>
    <cellStyle name="KGName" xfId="2039"/>
    <cellStyle name="KG-Nr" xfId="2040"/>
    <cellStyle name="Kol.-Titel" xfId="2041"/>
    <cellStyle name="KPMG Heading 1" xfId="2042"/>
    <cellStyle name="KPMG Heading 2" xfId="2043"/>
    <cellStyle name="KPMG Heading 3" xfId="2044"/>
    <cellStyle name="KPMG Heading 4" xfId="2045"/>
    <cellStyle name="KPMG Normal" xfId="2046"/>
    <cellStyle name="KPMG Normal Text" xfId="2047"/>
    <cellStyle name="L" xfId="7644"/>
    <cellStyle name="L_SCOPE OF WORK STR-FIN-SPCL-CONTRACT" xfId="7645"/>
    <cellStyle name="Labels - Style3" xfId="2048"/>
    <cellStyle name="Labels - Style3 2" xfId="7646"/>
    <cellStyle name="Labels - Style3 2 2" xfId="7647"/>
    <cellStyle name="Labels - Style3 3" xfId="7648"/>
    <cellStyle name="Labels - Style3_Fund position 31.05.2008" xfId="7649"/>
    <cellStyle name="Lakh" xfId="2049"/>
    <cellStyle name="Lakh (0)" xfId="2050"/>
    <cellStyle name="Lakh_Book1 (3)" xfId="2051"/>
    <cellStyle name="LakhLac" xfId="2052"/>
    <cellStyle name="LakhNeg" xfId="2053"/>
    <cellStyle name="LakhNeg (0)" xfId="2054"/>
    <cellStyle name="LakhNeg_FOREX1" xfId="2055"/>
    <cellStyle name="left" xfId="2056"/>
    <cellStyle name="Length" xfId="7650"/>
    <cellStyle name="light grey shad" xfId="2057"/>
    <cellStyle name="Light Line" xfId="7651"/>
    <cellStyle name="Ligne" xfId="2058"/>
    <cellStyle name="Ligne 2" xfId="7652"/>
    <cellStyle name="LineItemPrompt" xfId="2059"/>
    <cellStyle name="LineItemValue" xfId="2060"/>
    <cellStyle name="Linie" xfId="2061"/>
    <cellStyle name="Linie-nr" xfId="2062"/>
    <cellStyle name="Link" xfId="7653"/>
    <cellStyle name="Link 2" xfId="7654"/>
    <cellStyle name="Link Currency (0)" xfId="2063"/>
    <cellStyle name="Link Currency (0) 10" xfId="7655"/>
    <cellStyle name="Link Currency (0) 2" xfId="7656"/>
    <cellStyle name="Link Currency (0) 2 2" xfId="7657"/>
    <cellStyle name="Link Currency (0) 2 2 2" xfId="7658"/>
    <cellStyle name="Link Currency (0) 2 2 2 2" xfId="7659"/>
    <cellStyle name="Link Currency (0) 2 3" xfId="7660"/>
    <cellStyle name="Link Currency (0) 3" xfId="7661"/>
    <cellStyle name="Link Currency (0) 3 2" xfId="7662"/>
    <cellStyle name="Link Currency (0) 4" xfId="7663"/>
    <cellStyle name="Link Currency (0) 4 2" xfId="7664"/>
    <cellStyle name="Link Currency (0) 5" xfId="7665"/>
    <cellStyle name="Link Currency (0) 5 2" xfId="7666"/>
    <cellStyle name="Link Currency (0) 6" xfId="7667"/>
    <cellStyle name="Link Currency (0) 6 2" xfId="7668"/>
    <cellStyle name="Link Currency (0) 7" xfId="7669"/>
    <cellStyle name="Link Currency (0) 7 2" xfId="7670"/>
    <cellStyle name="Link Currency (0) 8" xfId="7671"/>
    <cellStyle name="Link Currency (0) 9" xfId="7672"/>
    <cellStyle name="Link Currency (2)" xfId="2064"/>
    <cellStyle name="Link Currency (2) 2" xfId="7673"/>
    <cellStyle name="Link Currency (2) 3" xfId="7674"/>
    <cellStyle name="Link Currency (2) 4" xfId="7675"/>
    <cellStyle name="Link Currency (2) 5" xfId="7676"/>
    <cellStyle name="Link Currency (2) 6" xfId="7677"/>
    <cellStyle name="Link Currency (2) 7" xfId="7678"/>
    <cellStyle name="Link Units (0)" xfId="2065"/>
    <cellStyle name="Link Units (0) 10" xfId="7679"/>
    <cellStyle name="Link Units (0) 2" xfId="7680"/>
    <cellStyle name="Link Units (0) 2 2" xfId="7681"/>
    <cellStyle name="Link Units (0) 2 2 2" xfId="7682"/>
    <cellStyle name="Link Units (0) 2 2 2 2" xfId="7683"/>
    <cellStyle name="Link Units (0) 2 3" xfId="7684"/>
    <cellStyle name="Link Units (0) 3" xfId="7685"/>
    <cellStyle name="Link Units (0) 3 2" xfId="7686"/>
    <cellStyle name="Link Units (0) 4" xfId="7687"/>
    <cellStyle name="Link Units (0) 4 2" xfId="7688"/>
    <cellStyle name="Link Units (0) 5" xfId="7689"/>
    <cellStyle name="Link Units (0) 5 2" xfId="7690"/>
    <cellStyle name="Link Units (0) 6" xfId="7691"/>
    <cellStyle name="Link Units (0) 6 2" xfId="7692"/>
    <cellStyle name="Link Units (0) 7" xfId="7693"/>
    <cellStyle name="Link Units (0) 7 2" xfId="7694"/>
    <cellStyle name="Link Units (0) 8" xfId="7695"/>
    <cellStyle name="Link Units (0) 9" xfId="7696"/>
    <cellStyle name="Link Units (1)" xfId="2066"/>
    <cellStyle name="Link Units (1) 10" xfId="7697"/>
    <cellStyle name="Link Units (1) 2" xfId="7698"/>
    <cellStyle name="Link Units (1) 2 2" xfId="7699"/>
    <cellStyle name="Link Units (1) 2 2 2" xfId="7700"/>
    <cellStyle name="Link Units (1) 3" xfId="7701"/>
    <cellStyle name="Link Units (1) 4" xfId="7702"/>
    <cellStyle name="Link Units (1) 5" xfId="7703"/>
    <cellStyle name="Link Units (1) 6" xfId="7704"/>
    <cellStyle name="Link Units (1) 7" xfId="7705"/>
    <cellStyle name="Link Units (1) 8" xfId="7706"/>
    <cellStyle name="Link Units (1) 9" xfId="7707"/>
    <cellStyle name="Link Units (2)" xfId="2067"/>
    <cellStyle name="Link Units (2) 2" xfId="7708"/>
    <cellStyle name="Link Units (2) 3" xfId="7709"/>
    <cellStyle name="Link Units (2) 4" xfId="7710"/>
    <cellStyle name="Link Units (2) 5" xfId="7711"/>
    <cellStyle name="Link Units (2) 6" xfId="7712"/>
    <cellStyle name="Link Units (2) 7" xfId="7713"/>
    <cellStyle name="Linked Cell 10" xfId="5110"/>
    <cellStyle name="Linked Cell 11" xfId="5111"/>
    <cellStyle name="Linked Cell 12" xfId="5112"/>
    <cellStyle name="Linked Cell 13" xfId="5113"/>
    <cellStyle name="Linked Cell 14" xfId="5114"/>
    <cellStyle name="Linked Cell 15" xfId="5115"/>
    <cellStyle name="Linked Cell 16" xfId="7714"/>
    <cellStyle name="Linked Cell 2" xfId="2068"/>
    <cellStyle name="Linked Cell 2 2" xfId="7715"/>
    <cellStyle name="Linked Cell 3" xfId="2069"/>
    <cellStyle name="Linked Cell 3 2" xfId="7716"/>
    <cellStyle name="Linked Cell 4" xfId="5116"/>
    <cellStyle name="Linked Cell 5" xfId="5117"/>
    <cellStyle name="Linked Cell 6" xfId="5118"/>
    <cellStyle name="Linked Cell 7" xfId="5119"/>
    <cellStyle name="Linked Cell 8" xfId="5120"/>
    <cellStyle name="Linked Cell 9" xfId="5121"/>
    <cellStyle name="LISAM" xfId="2070"/>
    <cellStyle name="M" xfId="7717"/>
    <cellStyle name="M_SCOPE OF WORK STR-FIN-SPCL-CONTRACT" xfId="7718"/>
    <cellStyle name="M-0" xfId="7719"/>
    <cellStyle name="MACRO" xfId="7720"/>
    <cellStyle name="MACRO 2" xfId="7721"/>
    <cellStyle name="macroname" xfId="2071"/>
    <cellStyle name="mahesh" xfId="2072"/>
    <cellStyle name="MAHESH 2" xfId="7722"/>
    <cellStyle name="MainDescription" xfId="7723"/>
    <cellStyle name="mani" xfId="2073"/>
    <cellStyle name="mani 2" xfId="7724"/>
    <cellStyle name="Measure" xfId="7725"/>
    <cellStyle name="Migliaia (0)_Book1" xfId="2074"/>
    <cellStyle name="Millares [0]_10 AVERIAS MASIVAS + ANT" xfId="2075"/>
    <cellStyle name="Millares_10 AVERIAS MASIVAS + ANT" xfId="2076"/>
    <cellStyle name="Milliers [0]_!!!GO" xfId="2077"/>
    <cellStyle name="Milliers 0" xfId="2078"/>
    <cellStyle name="Milliers 0 / ..." xfId="2079"/>
    <cellStyle name="Milliers 0.00" xfId="2080"/>
    <cellStyle name="Milliers 0.00 / ..." xfId="2081"/>
    <cellStyle name="Milliers_!!!GO" xfId="2082"/>
    <cellStyle name="Millions" xfId="2083"/>
    <cellStyle name="Millions ++" xfId="2084"/>
    <cellStyle name="Millions 1" xfId="2085"/>
    <cellStyle name="mine" xfId="2086"/>
    <cellStyle name="mine 2" xfId="7726"/>
    <cellStyle name="m-o" xfId="7727"/>
    <cellStyle name="Model" xfId="2087"/>
    <cellStyle name="Moeda [0]_TBASE-01" xfId="2088"/>
    <cellStyle name="Moeda_CW170_8" xfId="2089"/>
    <cellStyle name="Mois" xfId="2090"/>
    <cellStyle name="Moneda [0]_10 AVERIAS MASIVAS + ANT" xfId="2091"/>
    <cellStyle name="Moneda_10 AVERIAS MASIVAS + ANT" xfId="2092"/>
    <cellStyle name="Monétaire [0]_!!!GO" xfId="2093"/>
    <cellStyle name="Monétaire_!!!GO" xfId="2094"/>
    <cellStyle name="Monetario" xfId="2095"/>
    <cellStyle name="Money" xfId="2096"/>
    <cellStyle name="Money 2" xfId="7728"/>
    <cellStyle name="Money 2 2" xfId="7729"/>
    <cellStyle name="Money 2 2 2" xfId="7730"/>
    <cellStyle name="Money 3" xfId="7731"/>
    <cellStyle name="Money 4" xfId="7732"/>
    <cellStyle name="Month" xfId="2097"/>
    <cellStyle name="Month 2" xfId="7733"/>
    <cellStyle name="Month 2 2" xfId="7734"/>
    <cellStyle name="Month 2 2 2" xfId="7735"/>
    <cellStyle name="Month 3" xfId="7736"/>
    <cellStyle name="Month 4" xfId="7737"/>
    <cellStyle name="n" xfId="7738"/>
    <cellStyle name="Naira" xfId="2098"/>
    <cellStyle name="Neu" xfId="7739"/>
    <cellStyle name="Neu 2" xfId="7740"/>
    <cellStyle name="Neutral 10" xfId="5122"/>
    <cellStyle name="Neutral 11" xfId="5123"/>
    <cellStyle name="Neutral 12" xfId="5124"/>
    <cellStyle name="Neutral 13" xfId="5125"/>
    <cellStyle name="Neutral 14" xfId="5126"/>
    <cellStyle name="Neutral 15" xfId="5127"/>
    <cellStyle name="Neutral 16" xfId="7741"/>
    <cellStyle name="Neutral 2" xfId="2099"/>
    <cellStyle name="Neutral 2 2" xfId="7742"/>
    <cellStyle name="Neutral 3" xfId="2100"/>
    <cellStyle name="Neutral 3 2" xfId="7743"/>
    <cellStyle name="Neutral 4" xfId="5128"/>
    <cellStyle name="Neutral 5" xfId="5129"/>
    <cellStyle name="Neutral 6" xfId="5130"/>
    <cellStyle name="Neutral 7" xfId="5131"/>
    <cellStyle name="Neutral 8" xfId="5132"/>
    <cellStyle name="Neutral 9" xfId="5133"/>
    <cellStyle name="Nining" xfId="7744"/>
    <cellStyle name="Nining 2" xfId="7745"/>
    <cellStyle name="no dec" xfId="2101"/>
    <cellStyle name="Non défini" xfId="7746"/>
    <cellStyle name="Nor}al" xfId="2102"/>
    <cellStyle name="Nor}al 2" xfId="7747"/>
    <cellStyle name="Nor}al 2 2" xfId="7748"/>
    <cellStyle name="Nor}al 3" xfId="7749"/>
    <cellStyle name="Nor}al 4" xfId="7750"/>
    <cellStyle name="Nor}al 5" xfId="7751"/>
    <cellStyle name="Nor}al 6" xfId="7752"/>
    <cellStyle name="Nor}al 7" xfId="7753"/>
    <cellStyle name="Nor}al_A2Z_Consolidated_Financials_05.07.08 00.14 AM" xfId="7754"/>
    <cellStyle name="Norm੎੎" xfId="2103"/>
    <cellStyle name="Norm??" xfId="2104"/>
    <cellStyle name="Norm੎੎_DHDL_Financial_31.12.2010" xfId="2105"/>
    <cellStyle name="Normal" xfId="0" builtinId="0"/>
    <cellStyle name="Normal - Style1" xfId="2106"/>
    <cellStyle name="Normal - Style1 10" xfId="2107"/>
    <cellStyle name="Normal - Style1 10 2" xfId="5238"/>
    <cellStyle name="Normal - Style1 11" xfId="2108"/>
    <cellStyle name="Normal - Style1 12" xfId="2109"/>
    <cellStyle name="Normal - Style1 13" xfId="2110"/>
    <cellStyle name="Normal - Style1 14" xfId="2111"/>
    <cellStyle name="Normal - Style1 15" xfId="2112"/>
    <cellStyle name="Normal - Style1 16" xfId="7755"/>
    <cellStyle name="Normal - Style1 17" xfId="7756"/>
    <cellStyle name="Normal - Style1 18" xfId="7757"/>
    <cellStyle name="Normal - Style1 19" xfId="7758"/>
    <cellStyle name="Normal - Style1 2" xfId="2113"/>
    <cellStyle name="Normal - Style1 20" xfId="7759"/>
    <cellStyle name="Normal - Style1 21" xfId="7760"/>
    <cellStyle name="Normal - Style1 22" xfId="7761"/>
    <cellStyle name="Normal - Style1 23" xfId="7762"/>
    <cellStyle name="Normal - Style1 24" xfId="7763"/>
    <cellStyle name="Normal - Style1 3" xfId="2114"/>
    <cellStyle name="Normal - Style1 4" xfId="2115"/>
    <cellStyle name="Normal - Style1 5" xfId="2116"/>
    <cellStyle name="Normal - Style1 6" xfId="2117"/>
    <cellStyle name="Normal - Style1 7" xfId="2118"/>
    <cellStyle name="Normal - Style1 8" xfId="2119"/>
    <cellStyle name="Normal - Style1 9" xfId="2120"/>
    <cellStyle name="Normal - Style1_7. FS_KAPO Financials" xfId="2121"/>
    <cellStyle name="Normal 10" xfId="8"/>
    <cellStyle name="Normal 10 2" xfId="2122"/>
    <cellStyle name="Normal 10 2 2" xfId="7764"/>
    <cellStyle name="Normal 10 3" xfId="7765"/>
    <cellStyle name="Normal 10_BS-March-200819.4" xfId="7766"/>
    <cellStyle name="Normal 100" xfId="2123"/>
    <cellStyle name="Normal 101" xfId="2124"/>
    <cellStyle name="Normal 102" xfId="2125"/>
    <cellStyle name="Normal 103" xfId="2126"/>
    <cellStyle name="Normal 104" xfId="2127"/>
    <cellStyle name="Normal 105" xfId="2128"/>
    <cellStyle name="Normal 106" xfId="2129"/>
    <cellStyle name="Normal 107" xfId="2130"/>
    <cellStyle name="Normal 108" xfId="2131"/>
    <cellStyle name="Normal 109" xfId="2132"/>
    <cellStyle name="Normal 11" xfId="2133"/>
    <cellStyle name="Normal 11 2" xfId="5134"/>
    <cellStyle name="Normal 11 3" xfId="5218"/>
    <cellStyle name="Normal 11_BS-March-200819.4" xfId="7767"/>
    <cellStyle name="Normal 110" xfId="2134"/>
    <cellStyle name="Normal 111" xfId="2135"/>
    <cellStyle name="Normal 112" xfId="2136"/>
    <cellStyle name="Normal 113" xfId="2137"/>
    <cellStyle name="Normal 114" xfId="2138"/>
    <cellStyle name="Normal 115" xfId="2139"/>
    <cellStyle name="Normal 115 2" xfId="7768"/>
    <cellStyle name="Normal 116" xfId="2140"/>
    <cellStyle name="Normal 117" xfId="2141"/>
    <cellStyle name="Normal 118" xfId="2142"/>
    <cellStyle name="Normal 119" xfId="2143"/>
    <cellStyle name="Normal 12" xfId="2144"/>
    <cellStyle name="Normal 12 2" xfId="7769"/>
    <cellStyle name="Normal 12 3" xfId="7770"/>
    <cellStyle name="Normal 12_Reco_ MIS vs D PBDT proj ( 030608)" xfId="7771"/>
    <cellStyle name="Normal 120" xfId="2145"/>
    <cellStyle name="Normal 121" xfId="2146"/>
    <cellStyle name="Normal 122" xfId="2147"/>
    <cellStyle name="Normal 123" xfId="2148"/>
    <cellStyle name="Normal 124" xfId="2149"/>
    <cellStyle name="Normal 125" xfId="2150"/>
    <cellStyle name="Normal 126" xfId="2151"/>
    <cellStyle name="Normal 127" xfId="2152"/>
    <cellStyle name="Normal 128" xfId="2153"/>
    <cellStyle name="Normal 129" xfId="2154"/>
    <cellStyle name="Normal 13" xfId="2155"/>
    <cellStyle name="Normal 13 2" xfId="5135"/>
    <cellStyle name="Normal 13 3" xfId="7772"/>
    <cellStyle name="Normal 13_Def-Tax" xfId="5136"/>
    <cellStyle name="Normal 130" xfId="2156"/>
    <cellStyle name="Normal 131" xfId="2157"/>
    <cellStyle name="Normal 132" xfId="2158"/>
    <cellStyle name="Normal 133" xfId="2159"/>
    <cellStyle name="Normal 134" xfId="2160"/>
    <cellStyle name="Normal 135" xfId="2161"/>
    <cellStyle name="Normal 136" xfId="2162"/>
    <cellStyle name="Normal 137" xfId="2163"/>
    <cellStyle name="Normal 138" xfId="2164"/>
    <cellStyle name="Normal 139" xfId="2165"/>
    <cellStyle name="Normal 14" xfId="2166"/>
    <cellStyle name="Normal 14 2" xfId="7773"/>
    <cellStyle name="Normal 14 3" xfId="7774"/>
    <cellStyle name="Normal 14_Fund position 31.05.2008" xfId="7775"/>
    <cellStyle name="Normal 140" xfId="2167"/>
    <cellStyle name="Normal 141" xfId="2168"/>
    <cellStyle name="Normal 142" xfId="2169"/>
    <cellStyle name="Normal 143" xfId="2170"/>
    <cellStyle name="Normal 144" xfId="2171"/>
    <cellStyle name="Normal 145" xfId="2172"/>
    <cellStyle name="Normal 146" xfId="2173"/>
    <cellStyle name="Normal 147" xfId="2174"/>
    <cellStyle name="Normal 148" xfId="2175"/>
    <cellStyle name="Normal 149" xfId="2176"/>
    <cellStyle name="Normal 15" xfId="2177"/>
    <cellStyle name="Normal 15 2" xfId="7776"/>
    <cellStyle name="Normal 15 2 2" xfId="7777"/>
    <cellStyle name="Normal 150" xfId="5219"/>
    <cellStyle name="Normal 150 2" xfId="5235"/>
    <cellStyle name="Normal 151" xfId="5236"/>
    <cellStyle name="Normal 152" xfId="5237"/>
    <cellStyle name="Normal 153" xfId="5239"/>
    <cellStyle name="Normal 154" xfId="7778"/>
    <cellStyle name="Normal 155" xfId="7779"/>
    <cellStyle name="Normal 156" xfId="7780"/>
    <cellStyle name="Normal 157" xfId="7781"/>
    <cellStyle name="Normal 158" xfId="7782"/>
    <cellStyle name="Normal 159" xfId="2178"/>
    <cellStyle name="Normal 16" xfId="2179"/>
    <cellStyle name="Normal 16 2" xfId="2180"/>
    <cellStyle name="Normal 16 2 2" xfId="7783"/>
    <cellStyle name="Normal 16 2 2 2" xfId="7784"/>
    <cellStyle name="Normal 16 3" xfId="7785"/>
    <cellStyle name="Normal 16 4" xfId="7786"/>
    <cellStyle name="Normal 16_DHDL_Financial_30.06.2011 (Q1)" xfId="2181"/>
    <cellStyle name="Normal 160" xfId="7787"/>
    <cellStyle name="Normal 161" xfId="7788"/>
    <cellStyle name="Normal 162" xfId="7789"/>
    <cellStyle name="Normal 163" xfId="7790"/>
    <cellStyle name="Normal 164" xfId="7791"/>
    <cellStyle name="Normal 165" xfId="7792"/>
    <cellStyle name="Normal 166" xfId="8647"/>
    <cellStyle name="Normal 167" xfId="7793"/>
    <cellStyle name="Normal 17" xfId="2182"/>
    <cellStyle name="Normal 17 2" xfId="2183"/>
    <cellStyle name="Normal 17 2 2" xfId="7794"/>
    <cellStyle name="Normal 17 2 2 2" xfId="7795"/>
    <cellStyle name="Normal 17 3" xfId="2184"/>
    <cellStyle name="Normal 17 4" xfId="7796"/>
    <cellStyle name="Normal 17_DHDL_Financial_30.06.2011 (Q1)" xfId="2185"/>
    <cellStyle name="Normal 170" xfId="7797"/>
    <cellStyle name="Normal 175" xfId="7798"/>
    <cellStyle name="Normal 179" xfId="7799"/>
    <cellStyle name="Normal 18" xfId="2186"/>
    <cellStyle name="Normal 18 2" xfId="7800"/>
    <cellStyle name="Normal 18 2 2" xfId="7801"/>
    <cellStyle name="Normal 18 2 2 2" xfId="7802"/>
    <cellStyle name="Normal 18 3" xfId="7803"/>
    <cellStyle name="Normal 18 4" xfId="7804"/>
    <cellStyle name="Normal 182" xfId="7805"/>
    <cellStyle name="Normal 185" xfId="7806"/>
    <cellStyle name="Normal 19" xfId="2187"/>
    <cellStyle name="Normal 19 2" xfId="7807"/>
    <cellStyle name="Normal 19 2 2" xfId="7808"/>
    <cellStyle name="Normal 19 2 2 2" xfId="7809"/>
    <cellStyle name="Normal 19 3" xfId="7810"/>
    <cellStyle name="Normal 19 4" xfId="7811"/>
    <cellStyle name="Normal 191" xfId="7812"/>
    <cellStyle name="Normal 2" xfId="2"/>
    <cellStyle name="Normal 2 10" xfId="2188"/>
    <cellStyle name="Normal 2 10 2" xfId="2189"/>
    <cellStyle name="Normal 2 10_FA Register-Rhea_31Mar12_dt 20 06 2012" xfId="2190"/>
    <cellStyle name="Normal 2 100" xfId="2191"/>
    <cellStyle name="Normal 2 101" xfId="2192"/>
    <cellStyle name="Normal 2 102" xfId="2193"/>
    <cellStyle name="Normal 2 103" xfId="2194"/>
    <cellStyle name="Normal 2 104" xfId="2829"/>
    <cellStyle name="Normal 2 104 2" xfId="8648"/>
    <cellStyle name="Normal 2 105" xfId="5233"/>
    <cellStyle name="Normal 2 11" xfId="2195"/>
    <cellStyle name="Normal 2 11 2" xfId="7813"/>
    <cellStyle name="Normal 2 11 3" xfId="7814"/>
    <cellStyle name="Normal 2 11 4" xfId="7815"/>
    <cellStyle name="Normal 2 12" xfId="2196"/>
    <cellStyle name="Normal 2 13" xfId="2197"/>
    <cellStyle name="Normal 2 14" xfId="2198"/>
    <cellStyle name="Normal 2 15" xfId="2199"/>
    <cellStyle name="Normal 2 16" xfId="2200"/>
    <cellStyle name="Normal 2 17" xfId="2201"/>
    <cellStyle name="Normal 2 18" xfId="2202"/>
    <cellStyle name="Normal 2 19" xfId="2203"/>
    <cellStyle name="Normal 2 2" xfId="3"/>
    <cellStyle name="Normal 2 2 10" xfId="7816"/>
    <cellStyle name="Normal 2 2 11" xfId="7817"/>
    <cellStyle name="Normal 2 2 12" xfId="7818"/>
    <cellStyle name="Normal 2 2 13" xfId="7819"/>
    <cellStyle name="Normal 2 2 14" xfId="7820"/>
    <cellStyle name="Normal 2 2 15" xfId="7821"/>
    <cellStyle name="Normal 2 2 16" xfId="7822"/>
    <cellStyle name="Normal 2 2 17" xfId="7823"/>
    <cellStyle name="Normal 2 2 18" xfId="7824"/>
    <cellStyle name="Normal 2 2 19" xfId="7825"/>
    <cellStyle name="Normal 2 2 2" xfId="2204"/>
    <cellStyle name="Normal 2 2 2 10" xfId="7826"/>
    <cellStyle name="Normal 2 2 2 11" xfId="7827"/>
    <cellStyle name="Normal 2 2 2 12" xfId="7828"/>
    <cellStyle name="Normal 2 2 2 13" xfId="7829"/>
    <cellStyle name="Normal 2 2 2 14" xfId="7830"/>
    <cellStyle name="Normal 2 2 2 15" xfId="7831"/>
    <cellStyle name="Normal 2 2 2 16" xfId="7832"/>
    <cellStyle name="Normal 2 2 2 17" xfId="7833"/>
    <cellStyle name="Normal 2 2 2 18" xfId="7834"/>
    <cellStyle name="Normal 2 2 2 19" xfId="7835"/>
    <cellStyle name="Normal 2 2 2 2" xfId="2205"/>
    <cellStyle name="Normal 2 2 2 2 2" xfId="2206"/>
    <cellStyle name="Normal 2 2 2 2 3" xfId="2207"/>
    <cellStyle name="Normal 2 2 2 2 4" xfId="7836"/>
    <cellStyle name="Normal 2 2 2 2 5" xfId="7837"/>
    <cellStyle name="Normal 2 2 2 2 6" xfId="7838"/>
    <cellStyle name="Normal 2 2 2 2_Financial Statement 17.02.2010" xfId="2208"/>
    <cellStyle name="Normal 2 2 2 20" xfId="7839"/>
    <cellStyle name="Normal 2 2 2 21" xfId="7840"/>
    <cellStyle name="Normal 2 2 2 22" xfId="7841"/>
    <cellStyle name="Normal 2 2 2 23" xfId="7842"/>
    <cellStyle name="Normal 2 2 2 24" xfId="7843"/>
    <cellStyle name="Normal 2 2 2 25" xfId="7844"/>
    <cellStyle name="Normal 2 2 2 26" xfId="7845"/>
    <cellStyle name="Normal 2 2 2 27" xfId="7846"/>
    <cellStyle name="Normal 2 2 2 28" xfId="7847"/>
    <cellStyle name="Normal 2 2 2 29" xfId="7848"/>
    <cellStyle name="Normal 2 2 2 3" xfId="2209"/>
    <cellStyle name="Normal 2 2 2 30" xfId="7849"/>
    <cellStyle name="Normal 2 2 2 31" xfId="7850"/>
    <cellStyle name="Normal 2 2 2 32" xfId="7851"/>
    <cellStyle name="Normal 2 2 2 33" xfId="7852"/>
    <cellStyle name="Normal 2 2 2 34" xfId="7853"/>
    <cellStyle name="Normal 2 2 2 35" xfId="7854"/>
    <cellStyle name="Normal 2 2 2 36" xfId="7855"/>
    <cellStyle name="Normal 2 2 2 37" xfId="7856"/>
    <cellStyle name="Normal 2 2 2 38" xfId="7857"/>
    <cellStyle name="Normal 2 2 2 39" xfId="7858"/>
    <cellStyle name="Normal 2 2 2 4" xfId="2210"/>
    <cellStyle name="Normal 2 2 2 40" xfId="7859"/>
    <cellStyle name="Normal 2 2 2 41" xfId="7860"/>
    <cellStyle name="Normal 2 2 2 42" xfId="7861"/>
    <cellStyle name="Normal 2 2 2 43" xfId="7862"/>
    <cellStyle name="Normal 2 2 2 44" xfId="7863"/>
    <cellStyle name="Normal 2 2 2 45" xfId="7864"/>
    <cellStyle name="Normal 2 2 2 46" xfId="7865"/>
    <cellStyle name="Normal 2 2 2 47" xfId="7866"/>
    <cellStyle name="Normal 2 2 2 48" xfId="7867"/>
    <cellStyle name="Normal 2 2 2 49" xfId="7868"/>
    <cellStyle name="Normal 2 2 2 5" xfId="7869"/>
    <cellStyle name="Normal 2 2 2 6" xfId="7870"/>
    <cellStyle name="Normal 2 2 2 7" xfId="7871"/>
    <cellStyle name="Normal 2 2 2 8" xfId="7872"/>
    <cellStyle name="Normal 2 2 2 9" xfId="7873"/>
    <cellStyle name="Normal 2 2 2_DHDL_Financial_31.03.2011" xfId="2211"/>
    <cellStyle name="Normal 2 2 20" xfId="7874"/>
    <cellStyle name="Normal 2 2 21" xfId="7875"/>
    <cellStyle name="Normal 2 2 22" xfId="7876"/>
    <cellStyle name="Normal 2 2 23" xfId="7877"/>
    <cellStyle name="Normal 2 2 24" xfId="7878"/>
    <cellStyle name="Normal 2 2 25" xfId="7879"/>
    <cellStyle name="Normal 2 2 26" xfId="7880"/>
    <cellStyle name="Normal 2 2 27" xfId="7881"/>
    <cellStyle name="Normal 2 2 28" xfId="7882"/>
    <cellStyle name="Normal 2 2 29" xfId="7883"/>
    <cellStyle name="Normal 2 2 3" xfId="2212"/>
    <cellStyle name="Normal 2 2 3 2" xfId="7884"/>
    <cellStyle name="Normal 2 2 30" xfId="7885"/>
    <cellStyle name="Normal 2 2 31" xfId="7886"/>
    <cellStyle name="Normal 2 2 32" xfId="7887"/>
    <cellStyle name="Normal 2 2 33" xfId="7888"/>
    <cellStyle name="Normal 2 2 34" xfId="7889"/>
    <cellStyle name="Normal 2 2 35" xfId="7890"/>
    <cellStyle name="Normal 2 2 36" xfId="7891"/>
    <cellStyle name="Normal 2 2 37" xfId="7892"/>
    <cellStyle name="Normal 2 2 38" xfId="7893"/>
    <cellStyle name="Normal 2 2 39" xfId="7894"/>
    <cellStyle name="Normal 2 2 4" xfId="2213"/>
    <cellStyle name="Normal 2 2 4 2" xfId="2214"/>
    <cellStyle name="Normal 2 2 4 3" xfId="2215"/>
    <cellStyle name="Normal 2 2 4_DHDL_Financial_31.03.2011" xfId="2216"/>
    <cellStyle name="Normal 2 2 40" xfId="7895"/>
    <cellStyle name="Normal 2 2 41" xfId="7896"/>
    <cellStyle name="Normal 2 2 42" xfId="7897"/>
    <cellStyle name="Normal 2 2 43" xfId="7898"/>
    <cellStyle name="Normal 2 2 44" xfId="7899"/>
    <cellStyle name="Normal 2 2 45" xfId="7900"/>
    <cellStyle name="Normal 2 2 46" xfId="7901"/>
    <cellStyle name="Normal 2 2 47" xfId="7902"/>
    <cellStyle name="Normal 2 2 48" xfId="7903"/>
    <cellStyle name="Normal 2 2 49" xfId="7904"/>
    <cellStyle name="Normal 2 2 5" xfId="2217"/>
    <cellStyle name="Normal 2 2 50" xfId="7905"/>
    <cellStyle name="Normal 2 2 51" xfId="7906"/>
    <cellStyle name="Normal 2 2 52" xfId="7907"/>
    <cellStyle name="Normal 2 2 53" xfId="7908"/>
    <cellStyle name="Normal 2 2 54" xfId="7909"/>
    <cellStyle name="Normal 2 2 55" xfId="8649"/>
    <cellStyle name="Normal 2 2 6" xfId="7910"/>
    <cellStyle name="Normal 2 2 6 2" xfId="7911"/>
    <cellStyle name="Normal 2 2 6 2 2" xfId="7912"/>
    <cellStyle name="Normal 2 2 7" xfId="7913"/>
    <cellStyle name="Normal 2 2 8" xfId="7914"/>
    <cellStyle name="Normal 2 2 9" xfId="7915"/>
    <cellStyle name="Normal 2 2_Book1 (18)" xfId="2218"/>
    <cellStyle name="Normal 2 20" xfId="2219"/>
    <cellStyle name="Normal 2 21" xfId="2220"/>
    <cellStyle name="Normal 2 22" xfId="2221"/>
    <cellStyle name="Normal 2 23" xfId="2222"/>
    <cellStyle name="Normal 2 24" xfId="2223"/>
    <cellStyle name="Normal 2 25" xfId="2224"/>
    <cellStyle name="Normal 2 26" xfId="2225"/>
    <cellStyle name="Normal 2 27" xfId="2226"/>
    <cellStyle name="Normal 2 28" xfId="2227"/>
    <cellStyle name="Normal 2 29" xfId="2228"/>
    <cellStyle name="Normal 2 3" xfId="2229"/>
    <cellStyle name="Normal 2 3 2" xfId="2230"/>
    <cellStyle name="Normal 2 3 3" xfId="2231"/>
    <cellStyle name="Normal 2 3_Def-Tax" xfId="5137"/>
    <cellStyle name="Normal 2 30" xfId="2232"/>
    <cellStyle name="Normal 2 31" xfId="2233"/>
    <cellStyle name="Normal 2 32" xfId="2234"/>
    <cellStyle name="Normal 2 33" xfId="2235"/>
    <cellStyle name="Normal 2 34" xfId="2236"/>
    <cellStyle name="Normal 2 35" xfId="2237"/>
    <cellStyle name="Normal 2 36" xfId="2238"/>
    <cellStyle name="Normal 2 37" xfId="2239"/>
    <cellStyle name="Normal 2 38" xfId="2240"/>
    <cellStyle name="Normal 2 39" xfId="2241"/>
    <cellStyle name="Normal 2 4" xfId="2242"/>
    <cellStyle name="Normal 2 4 2" xfId="5138"/>
    <cellStyle name="Normal 2 4_Def-Tax" xfId="5139"/>
    <cellStyle name="Normal 2 40" xfId="2243"/>
    <cellStyle name="Normal 2 41" xfId="2244"/>
    <cellStyle name="Normal 2 42" xfId="2245"/>
    <cellStyle name="Normal 2 43" xfId="2246"/>
    <cellStyle name="Normal 2 44" xfId="2247"/>
    <cellStyle name="Normal 2 45" xfId="2248"/>
    <cellStyle name="Normal 2 46" xfId="2249"/>
    <cellStyle name="Normal 2 47" xfId="2250"/>
    <cellStyle name="Normal 2 48" xfId="2251"/>
    <cellStyle name="Normal 2 49" xfId="2252"/>
    <cellStyle name="Normal 2 5" xfId="2253"/>
    <cellStyle name="Normal 2 5 2" xfId="5140"/>
    <cellStyle name="Normal 2 5_Def-Tax" xfId="5141"/>
    <cellStyle name="Normal 2 50" xfId="2254"/>
    <cellStyle name="Normal 2 51" xfId="2255"/>
    <cellStyle name="Normal 2 52" xfId="2256"/>
    <cellStyle name="Normal 2 53" xfId="2257"/>
    <cellStyle name="Normal 2 54" xfId="2258"/>
    <cellStyle name="Normal 2 55" xfId="2259"/>
    <cellStyle name="Normal 2 56" xfId="2260"/>
    <cellStyle name="Normal 2 57" xfId="2261"/>
    <cellStyle name="Normal 2 58" xfId="2262"/>
    <cellStyle name="Normal 2 59" xfId="2263"/>
    <cellStyle name="Normal 2 6" xfId="2264"/>
    <cellStyle name="Normal 2 6 2" xfId="5142"/>
    <cellStyle name="Normal 2 6 3" xfId="7916"/>
    <cellStyle name="Normal 2 6 4" xfId="7917"/>
    <cellStyle name="Normal 2 6 5" xfId="7918"/>
    <cellStyle name="Normal 2 6_BS-Dec-2007" xfId="7919"/>
    <cellStyle name="Normal 2 60" xfId="2265"/>
    <cellStyle name="Normal 2 61" xfId="2266"/>
    <cellStyle name="Normal 2 62" xfId="2267"/>
    <cellStyle name="Normal 2 63" xfId="2268"/>
    <cellStyle name="Normal 2 64" xfId="2269"/>
    <cellStyle name="Normal 2 65" xfId="2270"/>
    <cellStyle name="Normal 2 66" xfId="2271"/>
    <cellStyle name="Normal 2 67" xfId="2272"/>
    <cellStyle name="Normal 2 68" xfId="2273"/>
    <cellStyle name="Normal 2 69" xfId="2274"/>
    <cellStyle name="Normal 2 7" xfId="2275"/>
    <cellStyle name="Normal 2 7 2" xfId="7920"/>
    <cellStyle name="Normal 2 70" xfId="2276"/>
    <cellStyle name="Normal 2 71" xfId="2277"/>
    <cellStyle name="Normal 2 72" xfId="2278"/>
    <cellStyle name="Normal 2 73" xfId="2279"/>
    <cellStyle name="Normal 2 74" xfId="2280"/>
    <cellStyle name="Normal 2 75" xfId="2281"/>
    <cellStyle name="Normal 2 76" xfId="2282"/>
    <cellStyle name="Normal 2 77" xfId="2283"/>
    <cellStyle name="Normal 2 78" xfId="2284"/>
    <cellStyle name="Normal 2 79" xfId="2285"/>
    <cellStyle name="Normal 2 8" xfId="2286"/>
    <cellStyle name="Normal 2 80" xfId="2287"/>
    <cellStyle name="Normal 2 81" xfId="2288"/>
    <cellStyle name="Normal 2 82" xfId="2289"/>
    <cellStyle name="Normal 2 83" xfId="2290"/>
    <cellStyle name="Normal 2 84" xfId="2291"/>
    <cellStyle name="Normal 2 85" xfId="2292"/>
    <cellStyle name="Normal 2 86" xfId="2293"/>
    <cellStyle name="Normal 2 87" xfId="2294"/>
    <cellStyle name="Normal 2 88" xfId="2295"/>
    <cellStyle name="Normal 2 89" xfId="2296"/>
    <cellStyle name="Normal 2 9" xfId="2297"/>
    <cellStyle name="Normal 2 9 2" xfId="2298"/>
    <cellStyle name="Normal 2 9 3" xfId="2299"/>
    <cellStyle name="Normal 2 9_Financial Statement 17.02.2010" xfId="2300"/>
    <cellStyle name="Normal 2 90" xfId="2301"/>
    <cellStyle name="Normal 2 91" xfId="2302"/>
    <cellStyle name="Normal 2 92" xfId="2303"/>
    <cellStyle name="Normal 2 93" xfId="2304"/>
    <cellStyle name="Normal 2 94" xfId="2305"/>
    <cellStyle name="Normal 2 95" xfId="2306"/>
    <cellStyle name="Normal 2 96" xfId="2307"/>
    <cellStyle name="Normal 2 97" xfId="2308"/>
    <cellStyle name="Normal 2 98" xfId="2309"/>
    <cellStyle name="Normal 2 99" xfId="2310"/>
    <cellStyle name="Normal 2_80 IB Revised WIP DEC 2009" xfId="7921"/>
    <cellStyle name="Normal 20" xfId="2311"/>
    <cellStyle name="Normal 20 2" xfId="7922"/>
    <cellStyle name="Normal 20 2 2" xfId="7923"/>
    <cellStyle name="Normal 20 2 2 2" xfId="7924"/>
    <cellStyle name="Normal 20 3" xfId="7925"/>
    <cellStyle name="Normal 20 4" xfId="7926"/>
    <cellStyle name="Normal 20_Fund position 31.05.2008" xfId="7927"/>
    <cellStyle name="Normal 21" xfId="2312"/>
    <cellStyle name="Normal 21 2" xfId="2313"/>
    <cellStyle name="Normal 21 2 2" xfId="7928"/>
    <cellStyle name="Normal 21 2 2 2" xfId="7929"/>
    <cellStyle name="Normal 21 3" xfId="7930"/>
    <cellStyle name="Normal 21 4" xfId="7931"/>
    <cellStyle name="Normal 21_DHDL_Financial_30.06.2011 (Q1)" xfId="2314"/>
    <cellStyle name="Normal 22" xfId="2315"/>
    <cellStyle name="Normal 22 2" xfId="7932"/>
    <cellStyle name="Normal 22 2 2" xfId="7933"/>
    <cellStyle name="Normal 22 2 2 2" xfId="7934"/>
    <cellStyle name="Normal 22 3" xfId="7935"/>
    <cellStyle name="Normal 22 4" xfId="7936"/>
    <cellStyle name="Normal 22_Fund position 31.05.2008" xfId="7937"/>
    <cellStyle name="Normal 23" xfId="2316"/>
    <cellStyle name="Normal 23 2" xfId="7938"/>
    <cellStyle name="Normal 23 2 2" xfId="7939"/>
    <cellStyle name="Normal 23 2 2 2" xfId="7940"/>
    <cellStyle name="Normal 23 3" xfId="7941"/>
    <cellStyle name="Normal 23 4" xfId="7942"/>
    <cellStyle name="Normal 23_Fund position 31.05.2008" xfId="7943"/>
    <cellStyle name="Normal 232" xfId="5143"/>
    <cellStyle name="Normal 24" xfId="2317"/>
    <cellStyle name="Normal 24 2" xfId="7944"/>
    <cellStyle name="Normal 24 2 2" xfId="7945"/>
    <cellStyle name="Normal 24 2 2 2" xfId="7946"/>
    <cellStyle name="Normal 24 3" xfId="7947"/>
    <cellStyle name="Normal 24 4" xfId="7948"/>
    <cellStyle name="Normal 24_Fund position 31.05.2008" xfId="7949"/>
    <cellStyle name="Normal 25" xfId="2318"/>
    <cellStyle name="Normal 25 2" xfId="7950"/>
    <cellStyle name="Normal 25 2 2" xfId="7951"/>
    <cellStyle name="Normal 25 2 2 2" xfId="7952"/>
    <cellStyle name="Normal 25 3" xfId="7953"/>
    <cellStyle name="Normal 25 4" xfId="7954"/>
    <cellStyle name="Normal 25_Fund position 31.05.2008" xfId="7955"/>
    <cellStyle name="Normal 26" xfId="2319"/>
    <cellStyle name="Normal 26 2" xfId="7956"/>
    <cellStyle name="Normal 26 2 2" xfId="7957"/>
    <cellStyle name="Normal 26 2 2 2" xfId="7958"/>
    <cellStyle name="Normal 26 3" xfId="7959"/>
    <cellStyle name="Normal 26 4" xfId="7960"/>
    <cellStyle name="Normal 26_Fund position 31.05.2008" xfId="7961"/>
    <cellStyle name="Normal 27" xfId="2320"/>
    <cellStyle name="Normal 27 2" xfId="7962"/>
    <cellStyle name="Normal 27 2 2" xfId="7963"/>
    <cellStyle name="Normal 27 2 2 2" xfId="7964"/>
    <cellStyle name="Normal 27 3" xfId="7965"/>
    <cellStyle name="Normal 27 4" xfId="7966"/>
    <cellStyle name="Normal 27_Fund position 31.05.2008" xfId="7967"/>
    <cellStyle name="Normal 28" xfId="2321"/>
    <cellStyle name="Normal 28 2" xfId="7968"/>
    <cellStyle name="Normal 28 2 2" xfId="7969"/>
    <cellStyle name="Normal 28 2 2 2" xfId="7970"/>
    <cellStyle name="Normal 28 3" xfId="7971"/>
    <cellStyle name="Normal 28 4" xfId="7972"/>
    <cellStyle name="Normal 28_Fund position 31.05.2008" xfId="7973"/>
    <cellStyle name="Normal 29" xfId="2322"/>
    <cellStyle name="Normal 29 2" xfId="7974"/>
    <cellStyle name="Normal 29 2 2" xfId="7975"/>
    <cellStyle name="Normal 29 2 2 2" xfId="7976"/>
    <cellStyle name="Normal 29 3" xfId="7977"/>
    <cellStyle name="Normal 29 4" xfId="7978"/>
    <cellStyle name="Normal 29_Fund position 31.05.2008" xfId="7979"/>
    <cellStyle name="Normal 3" xfId="11"/>
    <cellStyle name="Normal 3 10" xfId="5144"/>
    <cellStyle name="Normal 3 11" xfId="5145"/>
    <cellStyle name="Normal 3 12" xfId="5146"/>
    <cellStyle name="Normal 3 13" xfId="5147"/>
    <cellStyle name="Normal 3 14" xfId="5148"/>
    <cellStyle name="Normal 3 15" xfId="5149"/>
    <cellStyle name="Normal 3 16" xfId="5150"/>
    <cellStyle name="Normal 3 17" xfId="5151"/>
    <cellStyle name="Normal 3 18" xfId="5152"/>
    <cellStyle name="Normal 3 19" xfId="5153"/>
    <cellStyle name="Normal 3 2" xfId="2323"/>
    <cellStyle name="Normal 3 2 10" xfId="7980"/>
    <cellStyle name="Normal 3 2 2" xfId="7981"/>
    <cellStyle name="Normal 3 2 3" xfId="7982"/>
    <cellStyle name="Normal 3 2 4" xfId="7983"/>
    <cellStyle name="Normal 3 2 5" xfId="7984"/>
    <cellStyle name="Normal 3 2 6" xfId="7985"/>
    <cellStyle name="Normal 3 2 6 2" xfId="7986"/>
    <cellStyle name="Normal 3 2 6 2 2" xfId="7987"/>
    <cellStyle name="Normal 3 2 7" xfId="7988"/>
    <cellStyle name="Normal 3 2 8" xfId="7989"/>
    <cellStyle name="Normal 3 20" xfId="5154"/>
    <cellStyle name="Normal 3 21" xfId="7990"/>
    <cellStyle name="Normal 3 22" xfId="7991"/>
    <cellStyle name="Normal 3 23" xfId="7992"/>
    <cellStyle name="Normal 3 24" xfId="7993"/>
    <cellStyle name="Normal 3 25" xfId="7994"/>
    <cellStyle name="Normal 3 26" xfId="7995"/>
    <cellStyle name="Normal 3 27" xfId="7996"/>
    <cellStyle name="Normal 3 28" xfId="7997"/>
    <cellStyle name="Normal 3 29" xfId="7998"/>
    <cellStyle name="Normal 3 3" xfId="2324"/>
    <cellStyle name="Normal 3 3 2" xfId="7999"/>
    <cellStyle name="Normal 3 3 2 2" xfId="8000"/>
    <cellStyle name="Normal 3 3 2 2 2" xfId="8001"/>
    <cellStyle name="Normal 3 3 3" xfId="8002"/>
    <cellStyle name="Normal 3 3 4" xfId="8003"/>
    <cellStyle name="Normal 3 30" xfId="8004"/>
    <cellStyle name="Normal 3 31" xfId="8005"/>
    <cellStyle name="Normal 3 32" xfId="8006"/>
    <cellStyle name="Normal 3 33" xfId="8007"/>
    <cellStyle name="Normal 3 34" xfId="8008"/>
    <cellStyle name="Normal 3 35" xfId="8009"/>
    <cellStyle name="Normal 3 36" xfId="8010"/>
    <cellStyle name="Normal 3 37" xfId="8011"/>
    <cellStyle name="Normal 3 38" xfId="8012"/>
    <cellStyle name="Normal 3 39" xfId="8013"/>
    <cellStyle name="Normal 3 4" xfId="2325"/>
    <cellStyle name="Normal 3 4 2" xfId="8014"/>
    <cellStyle name="Normal 3 4 2 2" xfId="8015"/>
    <cellStyle name="Normal 3 4 2 2 2" xfId="8016"/>
    <cellStyle name="Normal 3 4 3" xfId="8017"/>
    <cellStyle name="Normal 3 4 4" xfId="8018"/>
    <cellStyle name="Normal 3 40" xfId="8019"/>
    <cellStyle name="Normal 3 41" xfId="8020"/>
    <cellStyle name="Normal 3 42" xfId="8021"/>
    <cellStyle name="Normal 3 5" xfId="5155"/>
    <cellStyle name="Normal 3 5 2" xfId="8022"/>
    <cellStyle name="Normal 3 5 2 2" xfId="8023"/>
    <cellStyle name="Normal 3 5 2 2 2" xfId="8024"/>
    <cellStyle name="Normal 3 5 3" xfId="8025"/>
    <cellStyle name="Normal 3 5 4" xfId="8026"/>
    <cellStyle name="Normal 3 6" xfId="5156"/>
    <cellStyle name="Normal 3 6 12 3 2" xfId="8027"/>
    <cellStyle name="Normal 3 6 12 3 2 2" xfId="8028"/>
    <cellStyle name="Normal 3 6 2" xfId="8029"/>
    <cellStyle name="Normal 3 6 2 2" xfId="8030"/>
    <cellStyle name="Normal 3 6 2 2 2" xfId="8031"/>
    <cellStyle name="Normal 3 6 3" xfId="8032"/>
    <cellStyle name="Normal 3 6 4" xfId="8033"/>
    <cellStyle name="Normal 3 7" xfId="5157"/>
    <cellStyle name="Normal 3 7 2" xfId="8034"/>
    <cellStyle name="Normal 3 7 2 2" xfId="8035"/>
    <cellStyle name="Normal 3 7 2 2 2" xfId="8036"/>
    <cellStyle name="Normal 3 7 3" xfId="8037"/>
    <cellStyle name="Normal 3 7 4" xfId="8038"/>
    <cellStyle name="Normal 3 8" xfId="5158"/>
    <cellStyle name="Normal 3 8 2" xfId="8039"/>
    <cellStyle name="Normal 3 8 2 2" xfId="8040"/>
    <cellStyle name="Normal 3 9" xfId="5159"/>
    <cellStyle name="Normal 3_Balance Sheet Format" xfId="2326"/>
    <cellStyle name="Normal 30" xfId="2327"/>
    <cellStyle name="Normal 30 2" xfId="8041"/>
    <cellStyle name="Normal 30 2 2" xfId="8042"/>
    <cellStyle name="Normal 30 2 2 2" xfId="8043"/>
    <cellStyle name="Normal 30 3" xfId="8044"/>
    <cellStyle name="Normal 30 4" xfId="8045"/>
    <cellStyle name="Normal 30_Fund position 31.05.2008" xfId="8046"/>
    <cellStyle name="Normal 31" xfId="2328"/>
    <cellStyle name="Normal 31 2" xfId="8047"/>
    <cellStyle name="Normal 31 3" xfId="5160"/>
    <cellStyle name="Normal 31_Fund position 31.05.2008" xfId="8048"/>
    <cellStyle name="Normal 32" xfId="2329"/>
    <cellStyle name="Normal 32 2" xfId="8049"/>
    <cellStyle name="Normal 32 2 2" xfId="8050"/>
    <cellStyle name="Normal 32 2 2 2" xfId="8051"/>
    <cellStyle name="Normal 32 3" xfId="8052"/>
    <cellStyle name="Normal 32 4" xfId="8053"/>
    <cellStyle name="Normal 32_Fund position 31.05.2008" xfId="8054"/>
    <cellStyle name="Normal 33" xfId="2330"/>
    <cellStyle name="Normal 33 2" xfId="8055"/>
    <cellStyle name="Normal 33_Fund position 31.05.2008" xfId="8056"/>
    <cellStyle name="Normal 34" xfId="2331"/>
    <cellStyle name="Normal 34 2" xfId="8057"/>
    <cellStyle name="Normal 34_Fund position 31.05.2008" xfId="8058"/>
    <cellStyle name="Normal 35" xfId="2332"/>
    <cellStyle name="Normal 36" xfId="2333"/>
    <cellStyle name="Normal 37" xfId="2334"/>
    <cellStyle name="Normal 38" xfId="2335"/>
    <cellStyle name="Normal 39" xfId="2336"/>
    <cellStyle name="Normal 4" xfId="2337"/>
    <cellStyle name="Normal 4 2" xfId="2338"/>
    <cellStyle name="Normal 4 2 2" xfId="8059"/>
    <cellStyle name="Normal 4 2 3" xfId="8060"/>
    <cellStyle name="Normal 4 3" xfId="2339"/>
    <cellStyle name="Normal 4 3 2" xfId="8061"/>
    <cellStyle name="Normal 4 4" xfId="8062"/>
    <cellStyle name="Normal 4 5" xfId="8063"/>
    <cellStyle name="Normal 4 6" xfId="8064"/>
    <cellStyle name="Normal 4 7" xfId="8065"/>
    <cellStyle name="Normal 4 8" xfId="8066"/>
    <cellStyle name="Normal 4 9" xfId="8067"/>
    <cellStyle name="Normal 4_Balance Sheet Format" xfId="2340"/>
    <cellStyle name="Normal 40" xfId="2341"/>
    <cellStyle name="Normal 41" xfId="2342"/>
    <cellStyle name="Normal 42" xfId="2343"/>
    <cellStyle name="Normal 42 2" xfId="8068"/>
    <cellStyle name="Normal 42_Fund position 31.05.2008" xfId="8069"/>
    <cellStyle name="Normal 43" xfId="2344"/>
    <cellStyle name="Normal 44" xfId="2345"/>
    <cellStyle name="Normal 45" xfId="2346"/>
    <cellStyle name="Normal 46" xfId="2347"/>
    <cellStyle name="Normal 47" xfId="2348"/>
    <cellStyle name="Normal 48" xfId="2349"/>
    <cellStyle name="Normal 48 2" xfId="5232"/>
    <cellStyle name="Normal 49" xfId="2350"/>
    <cellStyle name="Normal 5" xfId="2351"/>
    <cellStyle name="Normal 5 2" xfId="2352"/>
    <cellStyle name="Normal 5 2 2" xfId="8070"/>
    <cellStyle name="Normal 5 2 3" xfId="8071"/>
    <cellStyle name="Normal 5 2 4" xfId="8072"/>
    <cellStyle name="Normal 5 2 5" xfId="8073"/>
    <cellStyle name="Normal 5 3" xfId="2353"/>
    <cellStyle name="Normal 5 3 2" xfId="8074"/>
    <cellStyle name="Normal 5 4" xfId="8075"/>
    <cellStyle name="Normal 5 4 2" xfId="8076"/>
    <cellStyle name="Normal 5 4 3" xfId="8077"/>
    <cellStyle name="Normal 5 5" xfId="8078"/>
    <cellStyle name="Normal 5_7. FS_KAPO Financials" xfId="2354"/>
    <cellStyle name="Normal 50" xfId="2355"/>
    <cellStyle name="Normal 51" xfId="2356"/>
    <cellStyle name="Normal 52" xfId="2357"/>
    <cellStyle name="Normal 53" xfId="2358"/>
    <cellStyle name="Normal 54" xfId="2359"/>
    <cellStyle name="Normal 55" xfId="2360"/>
    <cellStyle name="Normal 55 2" xfId="8079"/>
    <cellStyle name="Normal 56" xfId="2361"/>
    <cellStyle name="Normal 56 2" xfId="8080"/>
    <cellStyle name="Normal 56_Power Cost" xfId="8081"/>
    <cellStyle name="Normal 57" xfId="2362"/>
    <cellStyle name="Normal 57 2" xfId="8082"/>
    <cellStyle name="Normal 57 3" xfId="8083"/>
    <cellStyle name="Normal 58" xfId="2363"/>
    <cellStyle name="Normal 58 2" xfId="8084"/>
    <cellStyle name="Normal 59" xfId="2364"/>
    <cellStyle name="Normal 6" xfId="2365"/>
    <cellStyle name="Normal 6 2" xfId="5161"/>
    <cellStyle name="Normal 6 2 2" xfId="8085"/>
    <cellStyle name="Normal 6 2 2 2" xfId="8086"/>
    <cellStyle name="Normal 6 2 2 2 2" xfId="8087"/>
    <cellStyle name="Normal 6 2 3" xfId="8088"/>
    <cellStyle name="Normal 6 2 4" xfId="8089"/>
    <cellStyle name="Normal 6 3" xfId="8090"/>
    <cellStyle name="Normal 6 4" xfId="8091"/>
    <cellStyle name="Normal 6 5" xfId="8092"/>
    <cellStyle name="Normal 6_Def-Tax" xfId="5162"/>
    <cellStyle name="Normal 60" xfId="2366"/>
    <cellStyle name="Normal 61" xfId="2367"/>
    <cellStyle name="Normal 62" xfId="2368"/>
    <cellStyle name="Normal 63" xfId="2369"/>
    <cellStyle name="Normal 64" xfId="2370"/>
    <cellStyle name="Normal 65" xfId="2371"/>
    <cellStyle name="Normal 66" xfId="2372"/>
    <cellStyle name="Normal 66 2" xfId="8093"/>
    <cellStyle name="Normal 67" xfId="2373"/>
    <cellStyle name="Normal 68" xfId="2374"/>
    <cellStyle name="Normal 68 2" xfId="8094"/>
    <cellStyle name="Normal 68 2 2" xfId="8095"/>
    <cellStyle name="Normal 68 3" xfId="8096"/>
    <cellStyle name="Normal 69" xfId="2375"/>
    <cellStyle name="Normal 69 2" xfId="8097"/>
    <cellStyle name="Normal 69 2 2" xfId="8098"/>
    <cellStyle name="Normal 69 2 2 2" xfId="8099"/>
    <cellStyle name="Normal 69 2 2 3" xfId="8100"/>
    <cellStyle name="Normal 69 2 2 3 2" xfId="8101"/>
    <cellStyle name="Normal 69 2 2 3 3" xfId="8102"/>
    <cellStyle name="Normal 69 2 2 3 3 2" xfId="8103"/>
    <cellStyle name="Normal 69 2 2 3 3 2 2" xfId="8104"/>
    <cellStyle name="Normal 69 2 2 3 3 2 3" xfId="8105"/>
    <cellStyle name="Normal 69 2 2 3 3 2 4" xfId="8106"/>
    <cellStyle name="Normal 69 2 2 3 3 2 5" xfId="8107"/>
    <cellStyle name="Normal 69 2 2 4" xfId="8108"/>
    <cellStyle name="Normal 69 2 2 5" xfId="8109"/>
    <cellStyle name="Normal 69 2 2 5 2" xfId="8110"/>
    <cellStyle name="Normal 69 2 2 5 2 2" xfId="8111"/>
    <cellStyle name="Normal 69 2 2 5 2 3" xfId="8112"/>
    <cellStyle name="Normal 69 2 2 5 2 4" xfId="8113"/>
    <cellStyle name="Normal 69 2 2 5 2 5" xfId="8114"/>
    <cellStyle name="Normal 69 2 3" xfId="8115"/>
    <cellStyle name="Normal 69 2 4" xfId="8116"/>
    <cellStyle name="Normal 69 2 5" xfId="8117"/>
    <cellStyle name="Normal 69 2 6" xfId="8118"/>
    <cellStyle name="Normal 69 2 6 2" xfId="8119"/>
    <cellStyle name="Normal 69 2 6 2 2" xfId="8120"/>
    <cellStyle name="Normal 69 2 6 2 3" xfId="8121"/>
    <cellStyle name="Normal 69 2 6 2 4" xfId="8122"/>
    <cellStyle name="Normal 69 2 6 2 5" xfId="8123"/>
    <cellStyle name="Normal 7" xfId="2376"/>
    <cellStyle name="Normal 7 2" xfId="5163"/>
    <cellStyle name="Normal 7 2 2" xfId="8124"/>
    <cellStyle name="Normal 7 2 3" xfId="8125"/>
    <cellStyle name="Normal 7 2_PBDT PROJECTION JUNE 2008" xfId="8126"/>
    <cellStyle name="Normal 7 3" xfId="8127"/>
    <cellStyle name="Normal 7 4" xfId="8128"/>
    <cellStyle name="Normal 7 5" xfId="8129"/>
    <cellStyle name="Normal 7 6" xfId="8130"/>
    <cellStyle name="Normal 7_BS-Dec-2007" xfId="8131"/>
    <cellStyle name="Normal 70" xfId="2377"/>
    <cellStyle name="Normal 70 2" xfId="8132"/>
    <cellStyle name="Normal 70 2 2" xfId="8133"/>
    <cellStyle name="Normal 71" xfId="2378"/>
    <cellStyle name="Normal 72" xfId="2379"/>
    <cellStyle name="Normal 73" xfId="2380"/>
    <cellStyle name="Normal 73 2" xfId="8134"/>
    <cellStyle name="Normal 73 3" xfId="8135"/>
    <cellStyle name="Normal 73 3 2" xfId="8136"/>
    <cellStyle name="Normal 74" xfId="2381"/>
    <cellStyle name="Normal 75" xfId="2382"/>
    <cellStyle name="Normal 76" xfId="2383"/>
    <cellStyle name="Normal 77" xfId="2384"/>
    <cellStyle name="Normal 78" xfId="2385"/>
    <cellStyle name="Normal 79" xfId="2386"/>
    <cellStyle name="Normal 8" xfId="2387"/>
    <cellStyle name="Normal 8 2" xfId="5164"/>
    <cellStyle name="Normal 8 3" xfId="8137"/>
    <cellStyle name="Normal 8 3 2" xfId="8138"/>
    <cellStyle name="Normal 8_BS-Dec-2007" xfId="8139"/>
    <cellStyle name="Normal 80" xfId="2388"/>
    <cellStyle name="Normal 81" xfId="2389"/>
    <cellStyle name="Normal 82" xfId="2390"/>
    <cellStyle name="Normal 83" xfId="2391"/>
    <cellStyle name="Normal 84" xfId="2392"/>
    <cellStyle name="Normal 85" xfId="2393"/>
    <cellStyle name="Normal 86" xfId="2394"/>
    <cellStyle name="Normal 87" xfId="2395"/>
    <cellStyle name="Normal 88" xfId="2396"/>
    <cellStyle name="Normal 89" xfId="2397"/>
    <cellStyle name="Normal 89 2" xfId="8140"/>
    <cellStyle name="Normal 9" xfId="2398"/>
    <cellStyle name="Normal 9 2" xfId="5165"/>
    <cellStyle name="Normal 9 2 2" xfId="8141"/>
    <cellStyle name="Normal 9 2 2 2" xfId="8142"/>
    <cellStyle name="Normal 9 3" xfId="5166"/>
    <cellStyle name="Normal 9 4" xfId="8143"/>
    <cellStyle name="Normal 9_BS-March-200819.4" xfId="8144"/>
    <cellStyle name="Normal 90" xfId="2399"/>
    <cellStyle name="Normal 91" xfId="2400"/>
    <cellStyle name="Normal 92" xfId="2401"/>
    <cellStyle name="Normal 93" xfId="2402"/>
    <cellStyle name="Normal 94" xfId="2403"/>
    <cellStyle name="Normal 95" xfId="2404"/>
    <cellStyle name="Normal 96" xfId="2405"/>
    <cellStyle name="Normal 97" xfId="2406"/>
    <cellStyle name="Normal 98" xfId="2407"/>
    <cellStyle name="Normal 99" xfId="2408"/>
    <cellStyle name="Normal No." xfId="8145"/>
    <cellStyle name="Normal No. 2" xfId="8146"/>
    <cellStyle name="Normal_bsplsch" xfId="5"/>
    <cellStyle name="Normal6" xfId="2409"/>
    <cellStyle name="Normal6Red" xfId="2410"/>
    <cellStyle name="NormalB" xfId="2411"/>
    <cellStyle name="NormalBU" xfId="2412"/>
    <cellStyle name="Note 10" xfId="2413"/>
    <cellStyle name="Note 10 2" xfId="8147"/>
    <cellStyle name="Note 11" xfId="2414"/>
    <cellStyle name="Note 11 2" xfId="8148"/>
    <cellStyle name="Note 12" xfId="2415"/>
    <cellStyle name="Note 12 2" xfId="8149"/>
    <cellStyle name="Note 13" xfId="2416"/>
    <cellStyle name="Note 13 2" xfId="8150"/>
    <cellStyle name="Note 14" xfId="2417"/>
    <cellStyle name="Note 14 2" xfId="8151"/>
    <cellStyle name="Note 15" xfId="2418"/>
    <cellStyle name="Note 15 2" xfId="8152"/>
    <cellStyle name="Note 16" xfId="2419"/>
    <cellStyle name="Note 16 2" xfId="8153"/>
    <cellStyle name="Note 17" xfId="2420"/>
    <cellStyle name="Note 18" xfId="2421"/>
    <cellStyle name="Note 19" xfId="2422"/>
    <cellStyle name="Note 2" xfId="2423"/>
    <cellStyle name="Note 2 2" xfId="2424"/>
    <cellStyle name="Note 2 2 2" xfId="8154"/>
    <cellStyle name="Note 2_7. FS_KAPO Financials" xfId="2425"/>
    <cellStyle name="Note 20" xfId="2426"/>
    <cellStyle name="Note 21" xfId="2427"/>
    <cellStyle name="Note 22" xfId="2428"/>
    <cellStyle name="Note 23" xfId="2429"/>
    <cellStyle name="Note 24" xfId="2430"/>
    <cellStyle name="Note 25" xfId="2431"/>
    <cellStyle name="Note 26" xfId="2432"/>
    <cellStyle name="Note 27" xfId="2433"/>
    <cellStyle name="Note 3" xfId="2434"/>
    <cellStyle name="Note 3 2" xfId="2435"/>
    <cellStyle name="Note 3 2 2" xfId="8155"/>
    <cellStyle name="Note 3 3" xfId="8156"/>
    <cellStyle name="Note 3_7. FS_KAPO Financials" xfId="2436"/>
    <cellStyle name="Note 4" xfId="2437"/>
    <cellStyle name="Note 4 2" xfId="8157"/>
    <cellStyle name="Note 4 2 2" xfId="8158"/>
    <cellStyle name="Note 4 3" xfId="8159"/>
    <cellStyle name="Note 5" xfId="2438"/>
    <cellStyle name="Note 5 2" xfId="8160"/>
    <cellStyle name="Note 6" xfId="2439"/>
    <cellStyle name="Note 6 2" xfId="8161"/>
    <cellStyle name="Note 7" xfId="2440"/>
    <cellStyle name="Note 7 2" xfId="8162"/>
    <cellStyle name="Note 8" xfId="2441"/>
    <cellStyle name="Note 8 2" xfId="8163"/>
    <cellStyle name="Note 9" xfId="2442"/>
    <cellStyle name="Note 9 2" xfId="8164"/>
    <cellStyle name="Notes" xfId="2443"/>
    <cellStyle name="Notiz" xfId="8165"/>
    <cellStyle name="Notiz 2" xfId="8166"/>
    <cellStyle name="Nr" xfId="8167"/>
    <cellStyle name="o - Style1" xfId="8168"/>
    <cellStyle name="Œ…‹???‚è [0.00]_Sheet1" xfId="8169"/>
    <cellStyle name="Œ…‹???‚è_Sheet1" xfId="8170"/>
    <cellStyle name="Œ…‹??‚è [0.00]_Sheet1" xfId="2444"/>
    <cellStyle name="Œ…‹??‚è_Sheet1" xfId="2445"/>
    <cellStyle name="Œ…‹æØ‚è [0.00]_!!!GO" xfId="2446"/>
    <cellStyle name="Œ…‹æØ‚è_!!!GO" xfId="2447"/>
    <cellStyle name="OF COLUMN" xfId="2448"/>
    <cellStyle name="OK" xfId="8171"/>
    <cellStyle name="Output 10" xfId="5167"/>
    <cellStyle name="Output 10 2" xfId="8172"/>
    <cellStyle name="Output 11" xfId="5168"/>
    <cellStyle name="Output 11 2" xfId="8173"/>
    <cellStyle name="Output 12" xfId="5169"/>
    <cellStyle name="Output 12 2" xfId="8174"/>
    <cellStyle name="Output 13" xfId="5170"/>
    <cellStyle name="Output 13 2" xfId="8175"/>
    <cellStyle name="Output 14" xfId="5171"/>
    <cellStyle name="Output 14 2" xfId="8176"/>
    <cellStyle name="Output 15" xfId="5172"/>
    <cellStyle name="Output 15 2" xfId="8177"/>
    <cellStyle name="Output 16" xfId="8178"/>
    <cellStyle name="Output 16 2" xfId="8179"/>
    <cellStyle name="Output 2" xfId="2449"/>
    <cellStyle name="Output 2 2" xfId="8180"/>
    <cellStyle name="Output 2 3" xfId="8181"/>
    <cellStyle name="Output 3" xfId="2450"/>
    <cellStyle name="Output 3 2" xfId="8182"/>
    <cellStyle name="Output 3 3" xfId="8183"/>
    <cellStyle name="Output 4" xfId="5173"/>
    <cellStyle name="Output 4 2" xfId="8184"/>
    <cellStyle name="Output 4 2 2" xfId="8185"/>
    <cellStyle name="Output 4 3" xfId="8186"/>
    <cellStyle name="Output 5" xfId="5174"/>
    <cellStyle name="Output 5 2" xfId="8187"/>
    <cellStyle name="Output 6" xfId="5175"/>
    <cellStyle name="Output 6 2" xfId="8188"/>
    <cellStyle name="Output 7" xfId="5176"/>
    <cellStyle name="Output 7 2" xfId="8189"/>
    <cellStyle name="Output 8" xfId="5177"/>
    <cellStyle name="Output 8 2" xfId="8190"/>
    <cellStyle name="Output 9" xfId="5178"/>
    <cellStyle name="Output 9 2" xfId="8191"/>
    <cellStyle name="Output Amounts" xfId="2451"/>
    <cellStyle name="Output Column Headings" xfId="2452"/>
    <cellStyle name="Output Line Items" xfId="2453"/>
    <cellStyle name="Output Report Heading" xfId="2454"/>
    <cellStyle name="Output Report Title" xfId="2455"/>
    <cellStyle name="Page_No" xfId="2456"/>
    <cellStyle name="PB Table Heading" xfId="2457"/>
    <cellStyle name="PB Table Highlight1" xfId="2458"/>
    <cellStyle name="PB Table Highlight2" xfId="2459"/>
    <cellStyle name="PB Table Highlight3" xfId="2460"/>
    <cellStyle name="PB Table Standard Row" xfId="2461"/>
    <cellStyle name="PB Table Standard Row 2" xfId="8192"/>
    <cellStyle name="PB Table Standard Row 2 2" xfId="8193"/>
    <cellStyle name="PB Table Standard Row 3" xfId="8194"/>
    <cellStyle name="PB Table Subtotal Row" xfId="2462"/>
    <cellStyle name="PB Table Total Row" xfId="2463"/>
    <cellStyle name="per.style" xfId="2464"/>
    <cellStyle name="Percen - Style2" xfId="2465"/>
    <cellStyle name="Percent (0%)" xfId="8195"/>
    <cellStyle name="Percent (0)" xfId="2466"/>
    <cellStyle name="Percent (0) 2" xfId="5179"/>
    <cellStyle name="Percent (0) 2 2" xfId="8196"/>
    <cellStyle name="Percent (0) 2 2 2" xfId="8197"/>
    <cellStyle name="Percent (0) 3" xfId="5180"/>
    <cellStyle name="Percent (0) 4" xfId="5181"/>
    <cellStyle name="Percent (0) 5" xfId="5182"/>
    <cellStyle name="Percent (0.0%)" xfId="8198"/>
    <cellStyle name="Percent (0.00%)" xfId="8199"/>
    <cellStyle name="Percent (1)" xfId="2467"/>
    <cellStyle name="Percent (3)" xfId="2468"/>
    <cellStyle name="Percent [0]" xfId="2469"/>
    <cellStyle name="Percent [0] 10" xfId="8200"/>
    <cellStyle name="Percent [0] 2" xfId="8201"/>
    <cellStyle name="Percent [0] 2 2" xfId="8202"/>
    <cellStyle name="Percent [0] 2 2 2" xfId="8203"/>
    <cellStyle name="Percent [0] 3" xfId="8204"/>
    <cellStyle name="Percent [0] 4" xfId="8205"/>
    <cellStyle name="Percent [0] 5" xfId="8206"/>
    <cellStyle name="Percent [0] 6" xfId="8207"/>
    <cellStyle name="Percent [0] 7" xfId="8208"/>
    <cellStyle name="Percent [0] 8" xfId="8209"/>
    <cellStyle name="Percent [0] 9" xfId="8210"/>
    <cellStyle name="Percent [00]" xfId="2470"/>
    <cellStyle name="Percent [00] 10" xfId="8211"/>
    <cellStyle name="Percent [00] 2" xfId="8212"/>
    <cellStyle name="Percent [00] 2 2" xfId="8213"/>
    <cellStyle name="Percent [00] 2 2 2" xfId="8214"/>
    <cellStyle name="Percent [00] 3" xfId="8215"/>
    <cellStyle name="Percent [00] 4" xfId="8216"/>
    <cellStyle name="Percent [00] 5" xfId="8217"/>
    <cellStyle name="Percent [00] 6" xfId="8218"/>
    <cellStyle name="Percent [00] 7" xfId="8219"/>
    <cellStyle name="Percent [00] 8" xfId="8220"/>
    <cellStyle name="Percent [00] 9" xfId="8221"/>
    <cellStyle name="Percent [2]" xfId="2471"/>
    <cellStyle name="Percent [2] 10" xfId="2472"/>
    <cellStyle name="Percent [2] 11" xfId="2473"/>
    <cellStyle name="Percent [2] 12" xfId="2474"/>
    <cellStyle name="Percent [2] 13" xfId="2475"/>
    <cellStyle name="Percent [2] 14" xfId="2476"/>
    <cellStyle name="Percent [2] 15" xfId="2477"/>
    <cellStyle name="Percent [2] 16" xfId="8222"/>
    <cellStyle name="Percent [2] 17" xfId="8223"/>
    <cellStyle name="Percent [2] 18" xfId="8224"/>
    <cellStyle name="Percent [2] 19" xfId="8225"/>
    <cellStyle name="Percent [2] 2" xfId="2478"/>
    <cellStyle name="Percent [2] 20" xfId="8226"/>
    <cellStyle name="Percent [2] 21" xfId="8227"/>
    <cellStyle name="Percent [2] 3" xfId="2479"/>
    <cellStyle name="Percent [2] 4" xfId="2480"/>
    <cellStyle name="Percent [2] 5" xfId="2481"/>
    <cellStyle name="Percent [2] 6" xfId="2482"/>
    <cellStyle name="Percent [2] 7" xfId="2483"/>
    <cellStyle name="Percent [2] 8" xfId="2484"/>
    <cellStyle name="Percent [2] 9" xfId="2485"/>
    <cellStyle name="Percent 0" xfId="2486"/>
    <cellStyle name="Percent 10" xfId="2487"/>
    <cellStyle name="Percent 10 2" xfId="2488"/>
    <cellStyle name="Percent 10 3" xfId="2489"/>
    <cellStyle name="Percent 100" xfId="8228"/>
    <cellStyle name="Percent 11" xfId="2490"/>
    <cellStyle name="Percent 12" xfId="2491"/>
    <cellStyle name="Percent 12 2" xfId="8229"/>
    <cellStyle name="Percent 129" xfId="8230"/>
    <cellStyle name="Percent 13" xfId="2492"/>
    <cellStyle name="Percent 14" xfId="2493"/>
    <cellStyle name="Percent 14 2" xfId="8231"/>
    <cellStyle name="Percent 15" xfId="2494"/>
    <cellStyle name="Percent 15 2" xfId="8232"/>
    <cellStyle name="Percent 15 2 2" xfId="8233"/>
    <cellStyle name="Percent 15 2 3" xfId="8234"/>
    <cellStyle name="Percent 15 2 4" xfId="8235"/>
    <cellStyle name="Percent 15 2 5" xfId="8236"/>
    <cellStyle name="Percent 15 2 6" xfId="8237"/>
    <cellStyle name="Percent 15 2 6 2" xfId="8238"/>
    <cellStyle name="Percent 15 2 6 2 2" xfId="8239"/>
    <cellStyle name="Percent 15 2 6 2 3" xfId="8240"/>
    <cellStyle name="Percent 15 2 6 2 4" xfId="8241"/>
    <cellStyle name="Percent 15 2 6 2 5" xfId="8242"/>
    <cellStyle name="Percent 16" xfId="2495"/>
    <cellStyle name="Percent 17" xfId="2496"/>
    <cellStyle name="Percent 18" xfId="2497"/>
    <cellStyle name="Percent 18 2" xfId="8243"/>
    <cellStyle name="Percent 18 2 2" xfId="8244"/>
    <cellStyle name="Percent 18 3" xfId="8245"/>
    <cellStyle name="Percent 18 4" xfId="8246"/>
    <cellStyle name="Percent 18 5" xfId="8247"/>
    <cellStyle name="Percent 19" xfId="2498"/>
    <cellStyle name="Percent 2" xfId="14"/>
    <cellStyle name="Percent 2 2" xfId="2499"/>
    <cellStyle name="Percent 2 2 2" xfId="8248"/>
    <cellStyle name="Percent 2 2 3" xfId="8249"/>
    <cellStyle name="Percent 2 3" xfId="8250"/>
    <cellStyle name="Percent 2 4" xfId="8251"/>
    <cellStyle name="Percent 2 5" xfId="8252"/>
    <cellStyle name="Percent 2 6" xfId="8253"/>
    <cellStyle name="Percent 2 7" xfId="8254"/>
    <cellStyle name="Percent 20" xfId="2500"/>
    <cellStyle name="Percent 21" xfId="2501"/>
    <cellStyle name="Percent 22" xfId="2502"/>
    <cellStyle name="Percent 23" xfId="2503"/>
    <cellStyle name="Percent 3" xfId="2504"/>
    <cellStyle name="Percent 3 2" xfId="8255"/>
    <cellStyle name="Percent 3 3" xfId="8256"/>
    <cellStyle name="Percent 3 4" xfId="8257"/>
    <cellStyle name="Percent 3 5" xfId="8258"/>
    <cellStyle name="Percent 3 6" xfId="8259"/>
    <cellStyle name="Percent 3 7" xfId="8260"/>
    <cellStyle name="Percent 3 8" xfId="8261"/>
    <cellStyle name="Percent 4" xfId="2505"/>
    <cellStyle name="Percent 5" xfId="2506"/>
    <cellStyle name="Percent 5 2" xfId="8262"/>
    <cellStyle name="Percent 5 3" xfId="8263"/>
    <cellStyle name="Percent 6" xfId="2507"/>
    <cellStyle name="Percent 6 2" xfId="8264"/>
    <cellStyle name="Percent 7" xfId="2508"/>
    <cellStyle name="Percent 8" xfId="2509"/>
    <cellStyle name="Percent 80" xfId="8265"/>
    <cellStyle name="Percent 84" xfId="8266"/>
    <cellStyle name="Percent 9" xfId="2510"/>
    <cellStyle name="Percent[0]" xfId="2511"/>
    <cellStyle name="Percent[2]" xfId="2512"/>
    <cellStyle name="Percent1" xfId="2513"/>
    <cellStyle name="PERCENTAGE" xfId="2514"/>
    <cellStyle name="Percentage (blue)" xfId="8267"/>
    <cellStyle name="Percentage (green)" xfId="8268"/>
    <cellStyle name="PERCENTAGE 2" xfId="8269"/>
    <cellStyle name="PercentChange" xfId="2515"/>
    <cellStyle name="Per˫ent" xfId="2516"/>
    <cellStyle name="Periode" xfId="2517"/>
    <cellStyle name="Popis" xfId="2518"/>
    <cellStyle name="Porcentaje" xfId="2519"/>
    <cellStyle name="Pound" xfId="2520"/>
    <cellStyle name="Pound 2" xfId="8270"/>
    <cellStyle name="Pourcentage 0.00" xfId="2521"/>
    <cellStyle name="PrePop Currency (0)" xfId="2522"/>
    <cellStyle name="PrePop Currency (0) 10" xfId="8271"/>
    <cellStyle name="PrePop Currency (0) 2" xfId="8272"/>
    <cellStyle name="PrePop Currency (0) 2 2" xfId="8273"/>
    <cellStyle name="PrePop Currency (0) 2 2 2" xfId="8274"/>
    <cellStyle name="PrePop Currency (0) 2 2 2 2" xfId="8275"/>
    <cellStyle name="PrePop Currency (0) 2 3" xfId="8276"/>
    <cellStyle name="PrePop Currency (0) 3" xfId="8277"/>
    <cellStyle name="PrePop Currency (0) 3 2" xfId="8278"/>
    <cellStyle name="PrePop Currency (0) 4" xfId="8279"/>
    <cellStyle name="PrePop Currency (0) 4 2" xfId="8280"/>
    <cellStyle name="PrePop Currency (0) 5" xfId="8281"/>
    <cellStyle name="PrePop Currency (0) 5 2" xfId="8282"/>
    <cellStyle name="PrePop Currency (0) 6" xfId="8283"/>
    <cellStyle name="PrePop Currency (0) 6 2" xfId="8284"/>
    <cellStyle name="PrePop Currency (0) 7" xfId="8285"/>
    <cellStyle name="PrePop Currency (0) 7 2" xfId="8286"/>
    <cellStyle name="PrePop Currency (0) 8" xfId="8287"/>
    <cellStyle name="PrePop Currency (0) 9" xfId="8288"/>
    <cellStyle name="PrePop Currency (2)" xfId="2523"/>
    <cellStyle name="PrePop Currency (2) 2" xfId="8289"/>
    <cellStyle name="PrePop Currency (2) 3" xfId="8290"/>
    <cellStyle name="PrePop Currency (2) 4" xfId="8291"/>
    <cellStyle name="PrePop Currency (2) 5" xfId="8292"/>
    <cellStyle name="PrePop Currency (2) 6" xfId="8293"/>
    <cellStyle name="PrePop Currency (2) 7" xfId="8294"/>
    <cellStyle name="PrePop Units (0)" xfId="2524"/>
    <cellStyle name="PrePop Units (0) 10" xfId="8295"/>
    <cellStyle name="PrePop Units (0) 2" xfId="8296"/>
    <cellStyle name="PrePop Units (0) 2 2" xfId="8297"/>
    <cellStyle name="PrePop Units (0) 2 2 2" xfId="8298"/>
    <cellStyle name="PrePop Units (0) 2 2 2 2" xfId="8299"/>
    <cellStyle name="PrePop Units (0) 2 3" xfId="8300"/>
    <cellStyle name="PrePop Units (0) 3" xfId="8301"/>
    <cellStyle name="PrePop Units (0) 3 2" xfId="8302"/>
    <cellStyle name="PrePop Units (0) 4" xfId="8303"/>
    <cellStyle name="PrePop Units (0) 4 2" xfId="8304"/>
    <cellStyle name="PrePop Units (0) 5" xfId="8305"/>
    <cellStyle name="PrePop Units (0) 5 2" xfId="8306"/>
    <cellStyle name="PrePop Units (0) 6" xfId="8307"/>
    <cellStyle name="PrePop Units (0) 6 2" xfId="8308"/>
    <cellStyle name="PrePop Units (0) 7" xfId="8309"/>
    <cellStyle name="PrePop Units (0) 7 2" xfId="8310"/>
    <cellStyle name="PrePop Units (0) 8" xfId="8311"/>
    <cellStyle name="PrePop Units (0) 9" xfId="8312"/>
    <cellStyle name="PrePop Units (1)" xfId="2525"/>
    <cellStyle name="PrePop Units (1) 10" xfId="8313"/>
    <cellStyle name="PrePop Units (1) 2" xfId="8314"/>
    <cellStyle name="PrePop Units (1) 2 2" xfId="8315"/>
    <cellStyle name="PrePop Units (1) 2 2 2" xfId="8316"/>
    <cellStyle name="PrePop Units (1) 3" xfId="8317"/>
    <cellStyle name="PrePop Units (1) 4" xfId="8318"/>
    <cellStyle name="PrePop Units (1) 5" xfId="8319"/>
    <cellStyle name="PrePop Units (1) 6" xfId="8320"/>
    <cellStyle name="PrePop Units (1) 7" xfId="8321"/>
    <cellStyle name="PrePop Units (1) 8" xfId="8322"/>
    <cellStyle name="PrePop Units (1) 9" xfId="8323"/>
    <cellStyle name="PrePop Units (2)" xfId="2526"/>
    <cellStyle name="PrePop Units (2) 2" xfId="8324"/>
    <cellStyle name="PrePop Units (2) 3" xfId="8325"/>
    <cellStyle name="PrePop Units (2) 4" xfId="8326"/>
    <cellStyle name="PrePop Units (2) 5" xfId="8327"/>
    <cellStyle name="PrePop Units (2) 6" xfId="8328"/>
    <cellStyle name="PrePop Units (2) 7" xfId="8329"/>
    <cellStyle name="Price" xfId="2527"/>
    <cellStyle name="ProjectSchedule" xfId="2528"/>
    <cellStyle name="Prosent_Ark1" xfId="8330"/>
    <cellStyle name="PSChar" xfId="2529"/>
    <cellStyle name="PSDate" xfId="2530"/>
    <cellStyle name="PSDec" xfId="2531"/>
    <cellStyle name="PSDec 2" xfId="8331"/>
    <cellStyle name="PSHeading" xfId="2532"/>
    <cellStyle name="PSHeading 2" xfId="8332"/>
    <cellStyle name="PSInt" xfId="2533"/>
    <cellStyle name="PSInt 2" xfId="8333"/>
    <cellStyle name="PSSpacer" xfId="2534"/>
    <cellStyle name="PSSpacer 2" xfId="8334"/>
    <cellStyle name="Rate" xfId="8335"/>
    <cellStyle name="RateBold" xfId="8336"/>
    <cellStyle name="Ratio" xfId="2535"/>
    <cellStyle name="RatioX" xfId="2536"/>
    <cellStyle name="RATNA" xfId="8337"/>
    <cellStyle name="RATNA 2" xfId="8338"/>
    <cellStyle name="Red" xfId="8339"/>
    <cellStyle name="Red Bold in Green w Box" xfId="8340"/>
    <cellStyle name="Red Subhead 3" xfId="8341"/>
    <cellStyle name="Region" xfId="2537"/>
    <cellStyle name="ReportTitlePrompt" xfId="2538"/>
    <cellStyle name="ReportTitleValue" xfId="2539"/>
    <cellStyle name="Reset  - Style4" xfId="2540"/>
    <cellStyle name="Reset  - Style7" xfId="2541"/>
    <cellStyle name="RevList" xfId="2542"/>
    <cellStyle name="RevList 2" xfId="8342"/>
    <cellStyle name="RevList 3" xfId="8343"/>
    <cellStyle name="RevList 3 2" xfId="8344"/>
    <cellStyle name="RevList 3 2 2" xfId="8345"/>
    <cellStyle name="RevList 4" xfId="8346"/>
    <cellStyle name="RevList 5" xfId="8347"/>
    <cellStyle name="RM" xfId="2543"/>
    <cellStyle name="Rounding" xfId="8348"/>
    <cellStyle name="Rounding1" xfId="8349"/>
    <cellStyle name="Row Lvl 1" xfId="8350"/>
    <cellStyle name="Row Lvl 2" xfId="8351"/>
    <cellStyle name="Row Total" xfId="8352"/>
    <cellStyle name="Row Total (currency)" xfId="8353"/>
    <cellStyle name="RowAcctAbovePrompt" xfId="2544"/>
    <cellStyle name="RowAcctSOBAbovePrompt" xfId="2545"/>
    <cellStyle name="RowAcctSOBValue" xfId="2546"/>
    <cellStyle name="RowAcctValue" xfId="2547"/>
    <cellStyle name="RowAttrAbovePrompt" xfId="2548"/>
    <cellStyle name="RowAttrValue" xfId="2549"/>
    <cellStyle name="RowColSetAbovePrompt" xfId="2550"/>
    <cellStyle name="RowColSetLeftPrompt" xfId="2551"/>
    <cellStyle name="RowColSetValue" xfId="2552"/>
    <cellStyle name="RowLeftPrompt" xfId="2553"/>
    <cellStyle name="Rupee" xfId="2554"/>
    <cellStyle name="Rupee (0)" xfId="2555"/>
    <cellStyle name="RupeeLac" xfId="2556"/>
    <cellStyle name="RupeeNeg" xfId="2557"/>
    <cellStyle name="RupeeNeg (0)" xfId="2558"/>
    <cellStyle name="RupeeNeg_FOREX1" xfId="2559"/>
    <cellStyle name="s on sale of fixed assets" xfId="2560"/>
    <cellStyle name="s]_x000d__x000a_load=hpsw.exe nwpopup.exe_x000d__x000a_spooler=yes_x000d__x000a_run=C:\TOOLKIT\wgfe.exe_x000d__x000a_Beep=yes_x000d__x000a_NullPort=None_x000d__x000a_BorderWidth=3_x000d__x000a_CursorBlin" xfId="8354"/>
    <cellStyle name="saisie" xfId="8355"/>
    <cellStyle name="SampleUsingFormatMask" xfId="2561"/>
    <cellStyle name="SampleWithNoFormatMask" xfId="2562"/>
    <cellStyle name="SAPBEXaggData" xfId="2563"/>
    <cellStyle name="SAPBEXaggData 2" xfId="8356"/>
    <cellStyle name="SAPBEXaggDataEmph" xfId="2564"/>
    <cellStyle name="SAPBEXaggDataEmph 2" xfId="8357"/>
    <cellStyle name="SAPBEXaggItem" xfId="2565"/>
    <cellStyle name="SAPBEXaggItem 2" xfId="8358"/>
    <cellStyle name="SAPBEXaggItemX" xfId="2566"/>
    <cellStyle name="SAPBEXaggItemX 2" xfId="8359"/>
    <cellStyle name="SAPBEXchaText" xfId="2567"/>
    <cellStyle name="SAPBEXchaText 2" xfId="8360"/>
    <cellStyle name="SAPBEXexcBad7" xfId="2568"/>
    <cellStyle name="SAPBEXexcBad7 2" xfId="8361"/>
    <cellStyle name="SAPBEXexcBad8" xfId="2569"/>
    <cellStyle name="SAPBEXexcBad8 2" xfId="8362"/>
    <cellStyle name="SAPBEXexcBad9" xfId="2570"/>
    <cellStyle name="SAPBEXexcBad9 2" xfId="8363"/>
    <cellStyle name="SAPBEXexcCritical4" xfId="2571"/>
    <cellStyle name="SAPBEXexcCritical4 2" xfId="8364"/>
    <cellStyle name="SAPBEXexcCritical5" xfId="2572"/>
    <cellStyle name="SAPBEXexcCritical5 2" xfId="8365"/>
    <cellStyle name="SAPBEXexcCritical6" xfId="2573"/>
    <cellStyle name="SAPBEXexcCritical6 2" xfId="8366"/>
    <cellStyle name="SAPBEXexcGood1" xfId="2574"/>
    <cellStyle name="SAPBEXexcGood1 2" xfId="8367"/>
    <cellStyle name="SAPBEXexcGood2" xfId="2575"/>
    <cellStyle name="SAPBEXexcGood2 2" xfId="8368"/>
    <cellStyle name="SAPBEXexcGood3" xfId="2576"/>
    <cellStyle name="SAPBEXexcGood3 2" xfId="8369"/>
    <cellStyle name="SAPBEXfilterDrill" xfId="2577"/>
    <cellStyle name="SAPBEXfilterDrill 2" xfId="8370"/>
    <cellStyle name="SAPBEXfilterItem" xfId="2578"/>
    <cellStyle name="SAPBEXfilterItem 2" xfId="8371"/>
    <cellStyle name="SAPBEXfilterText" xfId="2579"/>
    <cellStyle name="SAPBEXfilterText 2" xfId="2580"/>
    <cellStyle name="SAPBEXfilterText 3" xfId="2581"/>
    <cellStyle name="SAPBEXfilterText 4" xfId="2582"/>
    <cellStyle name="SAPBEXfilterText 5" xfId="2583"/>
    <cellStyle name="SAPBEXfilterText 6" xfId="2584"/>
    <cellStyle name="SAPBEXfilterText 7" xfId="2585"/>
    <cellStyle name="SAPBEXfilterText 8" xfId="2586"/>
    <cellStyle name="SAPBEXfilterText_Book2 (2)" xfId="2587"/>
    <cellStyle name="SAPBEXformats" xfId="2588"/>
    <cellStyle name="SAPBEXformats 2" xfId="8372"/>
    <cellStyle name="SAPBEXheaderItem" xfId="2589"/>
    <cellStyle name="SAPBEXheaderItem 2" xfId="2590"/>
    <cellStyle name="SAPBEXheaderItem 3" xfId="2591"/>
    <cellStyle name="SAPBEXheaderItem 4" xfId="2592"/>
    <cellStyle name="SAPBEXheaderItem 5" xfId="2593"/>
    <cellStyle name="SAPBEXheaderItem 6" xfId="2594"/>
    <cellStyle name="SAPBEXheaderItem 7" xfId="2595"/>
    <cellStyle name="SAPBEXheaderItem 8" xfId="2596"/>
    <cellStyle name="SAPBEXheaderItem 9" xfId="2597"/>
    <cellStyle name="SAPBEXheaderItem_Book2 (2)" xfId="2598"/>
    <cellStyle name="SAPBEXheaderText" xfId="2599"/>
    <cellStyle name="SAPBEXheaderText 2" xfId="2600"/>
    <cellStyle name="SAPBEXheaderText 3" xfId="2601"/>
    <cellStyle name="SAPBEXheaderText 4" xfId="2602"/>
    <cellStyle name="SAPBEXheaderText 5" xfId="2603"/>
    <cellStyle name="SAPBEXheaderText 6" xfId="2604"/>
    <cellStyle name="SAPBEXheaderText 7" xfId="2605"/>
    <cellStyle name="SAPBEXheaderText 8" xfId="2606"/>
    <cellStyle name="SAPBEXheaderText 9" xfId="2607"/>
    <cellStyle name="SAPBEXheaderText_Book2 (2)" xfId="2608"/>
    <cellStyle name="SAPBEXHLevel0" xfId="2609"/>
    <cellStyle name="SAPBEXHLevel0 10" xfId="2610"/>
    <cellStyle name="SAPBEXHLevel0 2" xfId="2611"/>
    <cellStyle name="SAPBEXHLevel0 2 2" xfId="8373"/>
    <cellStyle name="SAPBEXHLevel0 3" xfId="2612"/>
    <cellStyle name="SAPBEXHLevel0 4" xfId="2613"/>
    <cellStyle name="SAPBEXHLevel0 5" xfId="2614"/>
    <cellStyle name="SAPBEXHLevel0 6" xfId="2615"/>
    <cellStyle name="SAPBEXHLevel0 7" xfId="2616"/>
    <cellStyle name="SAPBEXHLevel0 8" xfId="2617"/>
    <cellStyle name="SAPBEXHLevel0 9" xfId="2618"/>
    <cellStyle name="SAPBEXHLevel0_7. FS_KAPO Financials" xfId="2619"/>
    <cellStyle name="SAPBEXHLevel0X" xfId="2620"/>
    <cellStyle name="SAPBEXHLevel0X 10" xfId="2621"/>
    <cellStyle name="SAPBEXHLevel0X 2" xfId="2622"/>
    <cellStyle name="SAPBEXHLevel0X 2 2" xfId="8374"/>
    <cellStyle name="SAPBEXHLevel0X 3" xfId="2623"/>
    <cellStyle name="SAPBEXHLevel0X 4" xfId="2624"/>
    <cellStyle name="SAPBEXHLevel0X 5" xfId="2625"/>
    <cellStyle name="SAPBEXHLevel0X 6" xfId="2626"/>
    <cellStyle name="SAPBEXHLevel0X 7" xfId="2627"/>
    <cellStyle name="SAPBEXHLevel0X 8" xfId="2628"/>
    <cellStyle name="SAPBEXHLevel0X 9" xfId="2629"/>
    <cellStyle name="SAPBEXHLevel0X_7. FS_KAPO Financials" xfId="2630"/>
    <cellStyle name="SAPBEXHLevel1" xfId="2631"/>
    <cellStyle name="SAPBEXHLevel1 10" xfId="2632"/>
    <cellStyle name="SAPBEXHLevel1 2" xfId="2633"/>
    <cellStyle name="SAPBEXHLevel1 2 2" xfId="8375"/>
    <cellStyle name="SAPBEXHLevel1 3" xfId="2634"/>
    <cellStyle name="SAPBEXHLevel1 4" xfId="2635"/>
    <cellStyle name="SAPBEXHLevel1 5" xfId="2636"/>
    <cellStyle name="SAPBEXHLevel1 6" xfId="2637"/>
    <cellStyle name="SAPBEXHLevel1 7" xfId="2638"/>
    <cellStyle name="SAPBEXHLevel1 8" xfId="2639"/>
    <cellStyle name="SAPBEXHLevel1 9" xfId="2640"/>
    <cellStyle name="SAPBEXHLevel1_7. FS_KAPO Financials" xfId="2641"/>
    <cellStyle name="SAPBEXHLevel1X" xfId="2642"/>
    <cellStyle name="SAPBEXHLevel1X 10" xfId="2643"/>
    <cellStyle name="SAPBEXHLevel1X 2" xfId="2644"/>
    <cellStyle name="SAPBEXHLevel1X 2 2" xfId="8376"/>
    <cellStyle name="SAPBEXHLevel1X 3" xfId="2645"/>
    <cellStyle name="SAPBEXHLevel1X 4" xfId="2646"/>
    <cellStyle name="SAPBEXHLevel1X 5" xfId="2647"/>
    <cellStyle name="SAPBEXHLevel1X 6" xfId="2648"/>
    <cellStyle name="SAPBEXHLevel1X 7" xfId="2649"/>
    <cellStyle name="SAPBEXHLevel1X 8" xfId="2650"/>
    <cellStyle name="SAPBEXHLevel1X 9" xfId="2651"/>
    <cellStyle name="SAPBEXHLevel1X_7. FS_KAPO Financials" xfId="2652"/>
    <cellStyle name="SAPBEXHLevel2" xfId="2653"/>
    <cellStyle name="SAPBEXHLevel2 10" xfId="2654"/>
    <cellStyle name="SAPBEXHLevel2 2" xfId="2655"/>
    <cellStyle name="SAPBEXHLevel2 2 2" xfId="8377"/>
    <cellStyle name="SAPBEXHLevel2 3" xfId="2656"/>
    <cellStyle name="SAPBEXHLevel2 4" xfId="2657"/>
    <cellStyle name="SAPBEXHLevel2 5" xfId="2658"/>
    <cellStyle name="SAPBEXHLevel2 6" xfId="2659"/>
    <cellStyle name="SAPBEXHLevel2 7" xfId="2660"/>
    <cellStyle name="SAPBEXHLevel2 8" xfId="2661"/>
    <cellStyle name="SAPBEXHLevel2 9" xfId="2662"/>
    <cellStyle name="SAPBEXHLevel2_7. FS_KAPO Financials" xfId="2663"/>
    <cellStyle name="SAPBEXHLevel2X" xfId="2664"/>
    <cellStyle name="SAPBEXHLevel2X 10" xfId="2665"/>
    <cellStyle name="SAPBEXHLevel2X 2" xfId="2666"/>
    <cellStyle name="SAPBEXHLevel2X 2 2" xfId="8378"/>
    <cellStyle name="SAPBEXHLevel2X 3" xfId="2667"/>
    <cellStyle name="SAPBEXHLevel2X 4" xfId="2668"/>
    <cellStyle name="SAPBEXHLevel2X 5" xfId="2669"/>
    <cellStyle name="SAPBEXHLevel2X 6" xfId="2670"/>
    <cellStyle name="SAPBEXHLevel2X 7" xfId="2671"/>
    <cellStyle name="SAPBEXHLevel2X 8" xfId="2672"/>
    <cellStyle name="SAPBEXHLevel2X 9" xfId="2673"/>
    <cellStyle name="SAPBEXHLevel2X_7. FS_KAPO Financials" xfId="2674"/>
    <cellStyle name="SAPBEXHLevel3" xfId="2675"/>
    <cellStyle name="SAPBEXHLevel3 10" xfId="2676"/>
    <cellStyle name="SAPBEXHLevel3 2" xfId="2677"/>
    <cellStyle name="SAPBEXHLevel3 2 2" xfId="8379"/>
    <cellStyle name="SAPBEXHLevel3 3" xfId="2678"/>
    <cellStyle name="SAPBEXHLevel3 4" xfId="2679"/>
    <cellStyle name="SAPBEXHLevel3 5" xfId="2680"/>
    <cellStyle name="SAPBEXHLevel3 6" xfId="2681"/>
    <cellStyle name="SAPBEXHLevel3 7" xfId="2682"/>
    <cellStyle name="SAPBEXHLevel3 8" xfId="2683"/>
    <cellStyle name="SAPBEXHLevel3 9" xfId="2684"/>
    <cellStyle name="SAPBEXHLevel3_7. FS_KAPO Financials" xfId="2685"/>
    <cellStyle name="SAPBEXHLevel3X" xfId="2686"/>
    <cellStyle name="SAPBEXHLevel3X 10" xfId="2687"/>
    <cellStyle name="SAPBEXHLevel3X 2" xfId="2688"/>
    <cellStyle name="SAPBEXHLevel3X 2 2" xfId="8380"/>
    <cellStyle name="SAPBEXHLevel3X 3" xfId="2689"/>
    <cellStyle name="SAPBEXHLevel3X 4" xfId="2690"/>
    <cellStyle name="SAPBEXHLevel3X 5" xfId="2691"/>
    <cellStyle name="SAPBEXHLevel3X 6" xfId="2692"/>
    <cellStyle name="SAPBEXHLevel3X 7" xfId="2693"/>
    <cellStyle name="SAPBEXHLevel3X 8" xfId="2694"/>
    <cellStyle name="SAPBEXHLevel3X 9" xfId="2695"/>
    <cellStyle name="SAPBEXHLevel3X_7. FS_KAPO Financials" xfId="2696"/>
    <cellStyle name="SAPBEXinputData" xfId="2697"/>
    <cellStyle name="SAPBEXinputData 10" xfId="2698"/>
    <cellStyle name="SAPBEXinputData 2" xfId="2699"/>
    <cellStyle name="SAPBEXinputData 3" xfId="2700"/>
    <cellStyle name="SAPBEXinputData 4" xfId="2701"/>
    <cellStyle name="SAPBEXinputData 5" xfId="2702"/>
    <cellStyle name="SAPBEXinputData 6" xfId="2703"/>
    <cellStyle name="SAPBEXinputData 7" xfId="2704"/>
    <cellStyle name="SAPBEXinputData 8" xfId="2705"/>
    <cellStyle name="SAPBEXinputData 9" xfId="2706"/>
    <cellStyle name="SAPBEXinputData_7. FS_KAPO Financials" xfId="2707"/>
    <cellStyle name="SAPBEXItemHeader" xfId="2708"/>
    <cellStyle name="SAPBEXresData" xfId="2709"/>
    <cellStyle name="SAPBEXresData 2" xfId="8381"/>
    <cellStyle name="SAPBEXresDataEmph" xfId="2710"/>
    <cellStyle name="SAPBEXresDataEmph 2" xfId="8382"/>
    <cellStyle name="SAPBEXresItem" xfId="2711"/>
    <cellStyle name="SAPBEXresItem 2" xfId="8383"/>
    <cellStyle name="SAPBEXresItemX" xfId="2712"/>
    <cellStyle name="SAPBEXresItemX 2" xfId="8384"/>
    <cellStyle name="SAPBEXstdData" xfId="2713"/>
    <cellStyle name="SAPBEXstdData 2" xfId="8385"/>
    <cellStyle name="SAPBEXstdDataEmph" xfId="2714"/>
    <cellStyle name="SAPBEXstdDataEmph 2" xfId="8386"/>
    <cellStyle name="SAPBEXstdItem" xfId="2715"/>
    <cellStyle name="SAPBEXstdItem 2" xfId="8387"/>
    <cellStyle name="SAPBEXstdItemX" xfId="2716"/>
    <cellStyle name="SAPBEXstdItemX 2" xfId="8388"/>
    <cellStyle name="SAPBEXtitle" xfId="2717"/>
    <cellStyle name="SAPBEXtitle 2" xfId="2718"/>
    <cellStyle name="SAPBEXtitle 3" xfId="2719"/>
    <cellStyle name="SAPBEXtitle 4" xfId="2720"/>
    <cellStyle name="SAPBEXtitle 5" xfId="2721"/>
    <cellStyle name="SAPBEXtitle 6" xfId="2722"/>
    <cellStyle name="SAPBEXtitle 7" xfId="2723"/>
    <cellStyle name="SAPBEXtitle 8" xfId="2724"/>
    <cellStyle name="SAPBEXtitle_Book2 (2)" xfId="2725"/>
    <cellStyle name="SAPBEXunassignedItem" xfId="2726"/>
    <cellStyle name="SAPBEXunassignedItem 2" xfId="2727"/>
    <cellStyle name="SAPBEXunassignedItem_7. FS_KAPO Financials" xfId="2728"/>
    <cellStyle name="SAPBEXundefined" xfId="2729"/>
    <cellStyle name="SAPBEXundefined 2" xfId="8389"/>
    <cellStyle name="SAPError" xfId="8390"/>
    <cellStyle name="SAPError 2" xfId="8391"/>
    <cellStyle name="SAPKey" xfId="8392"/>
    <cellStyle name="SAPKey 2" xfId="8393"/>
    <cellStyle name="SAPKey 2 2" xfId="8394"/>
    <cellStyle name="SAPKey 3" xfId="8395"/>
    <cellStyle name="SAPLocked" xfId="8396"/>
    <cellStyle name="SAPLocked 2" xfId="8397"/>
    <cellStyle name="SAPLocked 2 2" xfId="8398"/>
    <cellStyle name="SAPLocked 3" xfId="8399"/>
    <cellStyle name="SAPOutput" xfId="8400"/>
    <cellStyle name="SAPOutput 2" xfId="8401"/>
    <cellStyle name="SAPSpace" xfId="8402"/>
    <cellStyle name="SAPSpace 2" xfId="8403"/>
    <cellStyle name="SAPSpace 2 2" xfId="8404"/>
    <cellStyle name="SAPSpace 3" xfId="8405"/>
    <cellStyle name="SAPText" xfId="8406"/>
    <cellStyle name="SAPText 2" xfId="8407"/>
    <cellStyle name="SAPText 2 2" xfId="8408"/>
    <cellStyle name="SAPText 3" xfId="8409"/>
    <cellStyle name="SAPUnLocked" xfId="8410"/>
    <cellStyle name="SAPUnLocked 2" xfId="8411"/>
    <cellStyle name="SAPUnLocked 2 2" xfId="8412"/>
    <cellStyle name="SAPUnLocked 3" xfId="8413"/>
    <cellStyle name="Schlecht" xfId="8414"/>
    <cellStyle name="ScripFactor" xfId="2730"/>
    <cellStyle name="Second Heading" xfId="2731"/>
    <cellStyle name="Section Title" xfId="8415"/>
    <cellStyle name="SectionHeading" xfId="2732"/>
    <cellStyle name="Seite" xfId="2733"/>
    <cellStyle name="SEM-BPS-data" xfId="8416"/>
    <cellStyle name="SEM-BPS-head" xfId="8417"/>
    <cellStyle name="SEM-BPS-headdata" xfId="8418"/>
    <cellStyle name="SEM-BPS-headdata 2" xfId="8419"/>
    <cellStyle name="SEM-BPS-headkey" xfId="8420"/>
    <cellStyle name="SEM-BPS-headkey 2" xfId="8421"/>
    <cellStyle name="SEM-BPS-input-on" xfId="8422"/>
    <cellStyle name="SEM-BPS-key" xfId="8423"/>
    <cellStyle name="Separador de milhares [0]_TBASE-01" xfId="2734"/>
    <cellStyle name="Separador de milhares_Cash Flow PPR0" xfId="8424"/>
    <cellStyle name="Shade" xfId="8425"/>
    <cellStyle name="shade 2" xfId="8426"/>
    <cellStyle name="Sheet Title" xfId="2735"/>
    <cellStyle name="Sledovaný hypertextový odkaz" xfId="2736"/>
    <cellStyle name="sonhead" xfId="2737"/>
    <cellStyle name="sonscript" xfId="2738"/>
    <cellStyle name="sontitle" xfId="2739"/>
    <cellStyle name="Sous-Titre" xfId="2740"/>
    <cellStyle name="sous-total" xfId="2741"/>
    <cellStyle name="Standaard 5" xfId="8427"/>
    <cellStyle name="Standaard_wbrdvHgUTO8s0WMPyKTgXRId1" xfId="8428"/>
    <cellStyle name="STANDARD" xfId="2742"/>
    <cellStyle name="STANDARD 2" xfId="8429"/>
    <cellStyle name="STANDARD 2 2" xfId="8430"/>
    <cellStyle name="STANDARD 2 2 2" xfId="8431"/>
    <cellStyle name="STANDARD 3" xfId="8432"/>
    <cellStyle name="STANDARD 4" xfId="8433"/>
    <cellStyle name="Standard_061130_EMf-Rev-Roest VSHK Cost to  complet until Dec 2007" xfId="8434"/>
    <cellStyle name="Standard+Fett" xfId="8435"/>
    <cellStyle name="Standard+Fett+ZU" xfId="8436"/>
    <cellStyle name="Standard+ZU" xfId="8437"/>
    <cellStyle name="Standard+ZU 2" xfId="8438"/>
    <cellStyle name="Sterling" xfId="2743"/>
    <cellStyle name="STYL1 - Style1" xfId="2744"/>
    <cellStyle name="STYL1 - Style1 10" xfId="8439"/>
    <cellStyle name="STYL1 - Style1 2" xfId="8440"/>
    <cellStyle name="STYL1 - Style1 3" xfId="8441"/>
    <cellStyle name="STYL1 - Style1 4" xfId="8442"/>
    <cellStyle name="STYL1 - Style1 5" xfId="8443"/>
    <cellStyle name="STYL1 - Style1 6" xfId="8444"/>
    <cellStyle name="STYL1 - Style1 7" xfId="8445"/>
    <cellStyle name="STYL1 - Style1 8" xfId="8446"/>
    <cellStyle name="STYL1 - Style1 9" xfId="8447"/>
    <cellStyle name="STYL2 - Style2" xfId="2745"/>
    <cellStyle name="STYL2 - Style2 10" xfId="8448"/>
    <cellStyle name="STYL2 - Style2 2" xfId="8449"/>
    <cellStyle name="STYL2 - Style2 3" xfId="8450"/>
    <cellStyle name="STYL2 - Style2 4" xfId="8451"/>
    <cellStyle name="STYL2 - Style2 5" xfId="8452"/>
    <cellStyle name="STYL2 - Style2 6" xfId="8453"/>
    <cellStyle name="STYL2 - Style2 7" xfId="8454"/>
    <cellStyle name="STYL2 - Style2 8" xfId="8455"/>
    <cellStyle name="STYL2 - Style2 9" xfId="8456"/>
    <cellStyle name="STYL3 - Style3" xfId="2746"/>
    <cellStyle name="STYL3 - Style3 2" xfId="8457"/>
    <cellStyle name="STYL3 - Style3 3" xfId="8458"/>
    <cellStyle name="STYL3 - Style3 4" xfId="8459"/>
    <cellStyle name="STYL3 - Style3 5" xfId="8460"/>
    <cellStyle name="STYL3 - Style3 6" xfId="8461"/>
    <cellStyle name="STYL3 - Style3 7" xfId="8462"/>
    <cellStyle name="STYL4 - Style4" xfId="2747"/>
    <cellStyle name="STYL4 - Style4 2" xfId="8463"/>
    <cellStyle name="STYL4 - Style4 3" xfId="8464"/>
    <cellStyle name="STYL4 - Style4 4" xfId="8465"/>
    <cellStyle name="STYL4 - Style4 5" xfId="8466"/>
    <cellStyle name="STYL4 - Style4 6" xfId="8467"/>
    <cellStyle name="STYL4 - Style4 7" xfId="8468"/>
    <cellStyle name="STYL5 - Style5" xfId="2748"/>
    <cellStyle name="STYL5 - Style5 2" xfId="8469"/>
    <cellStyle name="STYL5 - Style5 3" xfId="8470"/>
    <cellStyle name="STYL5 - Style5 4" xfId="8471"/>
    <cellStyle name="STYL5 - Style5 5" xfId="8472"/>
    <cellStyle name="STYL5 - Style5 6" xfId="8473"/>
    <cellStyle name="STYL5 - Style5 7" xfId="8474"/>
    <cellStyle name="Style 1" xfId="2749"/>
    <cellStyle name="Style 1 2" xfId="2750"/>
    <cellStyle name="Style 1 2 2" xfId="8475"/>
    <cellStyle name="Style 1 2 3" xfId="8476"/>
    <cellStyle name="Style 1 3" xfId="2751"/>
    <cellStyle name="Style 1 4" xfId="2752"/>
    <cellStyle name="Style 1 5" xfId="2753"/>
    <cellStyle name="Style 1 6" xfId="2754"/>
    <cellStyle name="Style 1 6 2" xfId="8477"/>
    <cellStyle name="Style 1 6 2 2" xfId="8478"/>
    <cellStyle name="Style 1 7" xfId="8479"/>
    <cellStyle name="Style 1 8" xfId="8480"/>
    <cellStyle name="Style 1_7. FS_KAPO Financials" xfId="2755"/>
    <cellStyle name="Style 10" xfId="2756"/>
    <cellStyle name="Style 10 2" xfId="8481"/>
    <cellStyle name="Style 2" xfId="2757"/>
    <cellStyle name="Style 20" xfId="2758"/>
    <cellStyle name="Style 20 2" xfId="8482"/>
    <cellStyle name="Style3" xfId="8483"/>
    <cellStyle name="Style4" xfId="8484"/>
    <cellStyle name="Style5" xfId="8485"/>
    <cellStyle name="Style7" xfId="8486"/>
    <cellStyle name="Style8" xfId="8487"/>
    <cellStyle name="SubDescription" xfId="8488"/>
    <cellStyle name="subhead" xfId="2759"/>
    <cellStyle name="Subhead 1" xfId="8489"/>
    <cellStyle name="Subhead 2" xfId="8490"/>
    <cellStyle name="SubHeading" xfId="8491"/>
    <cellStyle name="Subtitle" xfId="8492"/>
    <cellStyle name="Subtotal" xfId="2760"/>
    <cellStyle name="sub-total" xfId="8493"/>
    <cellStyle name="Sulzer" xfId="2761"/>
    <cellStyle name="sum" xfId="8494"/>
    <cellStyle name="sum8" xfId="8495"/>
    <cellStyle name="Summary_back" xfId="8496"/>
    <cellStyle name="Synopsis" xfId="8497"/>
    <cellStyle name="T" xfId="8498"/>
    <cellStyle name="t1" xfId="2762"/>
    <cellStyle name="Table  - Style5" xfId="2763"/>
    <cellStyle name="Table  - Style5 2" xfId="8499"/>
    <cellStyle name="Table  - Style6" xfId="2764"/>
    <cellStyle name="Table  - Style6 2" xfId="8500"/>
    <cellStyle name="Ten" xfId="2765"/>
    <cellStyle name="Ten 2" xfId="8501"/>
    <cellStyle name="Ten 2 2" xfId="8502"/>
    <cellStyle name="Ten 2 2 2" xfId="8503"/>
    <cellStyle name="Ten 3" xfId="8504"/>
    <cellStyle name="Ten 4" xfId="8505"/>
    <cellStyle name="Text" xfId="2766"/>
    <cellStyle name="Text 2" xfId="8506"/>
    <cellStyle name="Text 2 2" xfId="8507"/>
    <cellStyle name="Text 2 2 2" xfId="8508"/>
    <cellStyle name="Text 3" xfId="8509"/>
    <cellStyle name="Text 4" xfId="8510"/>
    <cellStyle name="Text Indent A" xfId="2767"/>
    <cellStyle name="Text Indent B" xfId="2768"/>
    <cellStyle name="Text Indent B 10" xfId="8511"/>
    <cellStyle name="Text Indent B 2" xfId="8512"/>
    <cellStyle name="Text Indent B 2 2" xfId="8513"/>
    <cellStyle name="Text Indent B 2 2 2" xfId="8514"/>
    <cellStyle name="Text Indent B 3" xfId="8515"/>
    <cellStyle name="Text Indent B 4" xfId="8516"/>
    <cellStyle name="Text Indent B 5" xfId="8517"/>
    <cellStyle name="Text Indent B 6" xfId="8518"/>
    <cellStyle name="Text Indent B 7" xfId="8519"/>
    <cellStyle name="Text Indent B 8" xfId="8520"/>
    <cellStyle name="Text Indent B 9" xfId="8521"/>
    <cellStyle name="Text Indent C" xfId="2769"/>
    <cellStyle name="Text Indent C 10" xfId="8522"/>
    <cellStyle name="Text Indent C 2" xfId="8523"/>
    <cellStyle name="Text Indent C 2 2" xfId="8524"/>
    <cellStyle name="Text Indent C 2 2 2" xfId="8525"/>
    <cellStyle name="Text Indent C 3" xfId="8526"/>
    <cellStyle name="Text Indent C 4" xfId="8527"/>
    <cellStyle name="Text Indent C 5" xfId="8528"/>
    <cellStyle name="Text Indent C 6" xfId="8529"/>
    <cellStyle name="Text Indent C 7" xfId="8530"/>
    <cellStyle name="Text Indent C 8" xfId="8531"/>
    <cellStyle name="Text Indent C 9" xfId="8532"/>
    <cellStyle name="Text_DHDL_Notes RPD_March 2011" xfId="2770"/>
    <cellStyle name="þ_x001d_ð'&amp;Oý—&amp;HýG_x0008_Ô_x0007_¬_x0008__x000f__x0001__x0001_" xfId="2771"/>
    <cellStyle name="Thousands (0)" xfId="2772"/>
    <cellStyle name="Thousands (2)" xfId="2773"/>
    <cellStyle name="Thousands 0" xfId="2774"/>
    <cellStyle name="Thousands 1" xfId="2775"/>
    <cellStyle name="Tickmark" xfId="2776"/>
    <cellStyle name="Time" xfId="2777"/>
    <cellStyle name="TimeEnd" xfId="2778"/>
    <cellStyle name="Times New Roman" xfId="8533"/>
    <cellStyle name="TimeSpent" xfId="2779"/>
    <cellStyle name="Title  - Style1" xfId="2780"/>
    <cellStyle name="Title  - Style6" xfId="2781"/>
    <cellStyle name="Title  - Style6 2" xfId="8534"/>
    <cellStyle name="Title  - Style6 2 2" xfId="8535"/>
    <cellStyle name="Title  - Style6 2 2 2" xfId="8536"/>
    <cellStyle name="Title  - Style6 3" xfId="8537"/>
    <cellStyle name="Title  - Style6 4" xfId="8538"/>
    <cellStyle name="Title 10" xfId="5183"/>
    <cellStyle name="Title 11" xfId="5184"/>
    <cellStyle name="Title 12" xfId="5185"/>
    <cellStyle name="Title 13" xfId="5186"/>
    <cellStyle name="Title 14" xfId="5187"/>
    <cellStyle name="Title 15" xfId="8539"/>
    <cellStyle name="Title 16" xfId="8540"/>
    <cellStyle name="Title 17" xfId="8541"/>
    <cellStyle name="Title 18" xfId="8542"/>
    <cellStyle name="Title 2" xfId="2782"/>
    <cellStyle name="Title 2 2" xfId="8543"/>
    <cellStyle name="Title 3" xfId="2783"/>
    <cellStyle name="Title 3 2" xfId="8544"/>
    <cellStyle name="Title 4" xfId="5188"/>
    <cellStyle name="Title 5" xfId="5189"/>
    <cellStyle name="Title 6" xfId="5190"/>
    <cellStyle name="Title 7" xfId="5191"/>
    <cellStyle name="Title 8" xfId="5192"/>
    <cellStyle name="Title 9" xfId="5193"/>
    <cellStyle name="Title Row" xfId="8545"/>
    <cellStyle name="TitleEvid" xfId="2784"/>
    <cellStyle name="Titles" xfId="2785"/>
    <cellStyle name="Titre" xfId="2786"/>
    <cellStyle name="tom" xfId="2787"/>
    <cellStyle name="tore days" xfId="2788"/>
    <cellStyle name="Total 10" xfId="5194"/>
    <cellStyle name="Total 10 2" xfId="8546"/>
    <cellStyle name="Total 11" xfId="5195"/>
    <cellStyle name="Total 11 2" xfId="8547"/>
    <cellStyle name="Total 12" xfId="5196"/>
    <cellStyle name="Total 12 2" xfId="8548"/>
    <cellStyle name="Total 13" xfId="5197"/>
    <cellStyle name="Total 13 2" xfId="8549"/>
    <cellStyle name="Total 14" xfId="5198"/>
    <cellStyle name="Total 14 2" xfId="8550"/>
    <cellStyle name="Total 15" xfId="5199"/>
    <cellStyle name="Total 15 2" xfId="8551"/>
    <cellStyle name="Total 16" xfId="8552"/>
    <cellStyle name="Total 16 2" xfId="8553"/>
    <cellStyle name="Total 2" xfId="2789"/>
    <cellStyle name="Total 2 2" xfId="8554"/>
    <cellStyle name="Total 2 3" xfId="8555"/>
    <cellStyle name="Total 3" xfId="2790"/>
    <cellStyle name="Total 3 2" xfId="8556"/>
    <cellStyle name="Total 3 3" xfId="8557"/>
    <cellStyle name="Total 4" xfId="5200"/>
    <cellStyle name="Total 4 2" xfId="8558"/>
    <cellStyle name="Total 5" xfId="5201"/>
    <cellStyle name="Total 5 2" xfId="8559"/>
    <cellStyle name="Total 6" xfId="5202"/>
    <cellStyle name="Total 6 2" xfId="8560"/>
    <cellStyle name="Total 7" xfId="5203"/>
    <cellStyle name="Total 7 2" xfId="8561"/>
    <cellStyle name="Total 8" xfId="5204"/>
    <cellStyle name="Total 8 2" xfId="8562"/>
    <cellStyle name="Total 9" xfId="5205"/>
    <cellStyle name="Total 9 2" xfId="8563"/>
    <cellStyle name="totalbold" xfId="8564"/>
    <cellStyle name="TotCol - Style5" xfId="2791"/>
    <cellStyle name="TotCol - Style7" xfId="2792"/>
    <cellStyle name="TotCol - Style7 2" xfId="8565"/>
    <cellStyle name="TotCol - Style7_Fund position 31.05.2008" xfId="8566"/>
    <cellStyle name="TotRow - Style4" xfId="2793"/>
    <cellStyle name="TotRow - Style4 2" xfId="8567"/>
    <cellStyle name="TotRow - Style8" xfId="2794"/>
    <cellStyle name="TotRow - Style8 2" xfId="8568"/>
    <cellStyle name="TotRow - Style8 2 2" xfId="8569"/>
    <cellStyle name="TotRow - Style8 3" xfId="8570"/>
    <cellStyle name="TotRow - Style8_Fund position 31.05.2008" xfId="8571"/>
    <cellStyle name="tttttt" xfId="2795"/>
    <cellStyle name="Tusenskille [0]_Ark1" xfId="8572"/>
    <cellStyle name="Tusenskille_Ark1" xfId="8573"/>
    <cellStyle name="Tusental (0)_pldt" xfId="2796"/>
    <cellStyle name="Tusental_pldt" xfId="2797"/>
    <cellStyle name="UB/PB/KG" xfId="2798"/>
    <cellStyle name="Überschrift" xfId="8574"/>
    <cellStyle name="Überschrift 1" xfId="8575"/>
    <cellStyle name="Überschrift 2" xfId="8576"/>
    <cellStyle name="Überschrift 3" xfId="8577"/>
    <cellStyle name="Überschrift 4" xfId="8578"/>
    <cellStyle name="Undefiniert" xfId="2799"/>
    <cellStyle name="uni" xfId="8579"/>
    <cellStyle name="UNIDAGSCode" xfId="8580"/>
    <cellStyle name="UNIDAGSCode 2" xfId="8581"/>
    <cellStyle name="UNIDAGSCode2" xfId="8582"/>
    <cellStyle name="UNIDAGSCode2 2" xfId="8583"/>
    <cellStyle name="UNIDAGSCurrency" xfId="8584"/>
    <cellStyle name="UNIDAGSCurrency 2" xfId="8585"/>
    <cellStyle name="UNIDAGSDate" xfId="8586"/>
    <cellStyle name="UNIDAGSDate 2" xfId="8587"/>
    <cellStyle name="UNIDAGSPercent" xfId="8588"/>
    <cellStyle name="UNIDAGSPercent 2" xfId="8589"/>
    <cellStyle name="UNIDAGSPercent2" xfId="8590"/>
    <cellStyle name="UNIDAGSPercent2 2" xfId="8591"/>
    <cellStyle name="Unit" xfId="2800"/>
    <cellStyle name="Unit 2" xfId="8592"/>
    <cellStyle name="Unit 2 2" xfId="8593"/>
    <cellStyle name="Unit 3" xfId="8594"/>
    <cellStyle name="Unit 3 2" xfId="8595"/>
    <cellStyle name="Unit 4" xfId="8596"/>
    <cellStyle name="Unit 4 2" xfId="8597"/>
    <cellStyle name="Unit 5" xfId="8598"/>
    <cellStyle name="Unit 5 2" xfId="8599"/>
    <cellStyle name="Unit 6" xfId="8600"/>
    <cellStyle name="Unit 6 2" xfId="8601"/>
    <cellStyle name="Unit 7" xfId="8602"/>
    <cellStyle name="Unit 7 2" xfId="8603"/>
    <cellStyle name="Unit 8" xfId="8604"/>
    <cellStyle name="Units (0)" xfId="2801"/>
    <cellStyle name="Units 0" xfId="2802"/>
    <cellStyle name="Units 1" xfId="2803"/>
    <cellStyle name="Units 2" xfId="2804"/>
    <cellStyle name="Update" xfId="2805"/>
    <cellStyle name="UploadThisRowValue" xfId="2806"/>
    <cellStyle name="Use_1dp" xfId="8605"/>
    <cellStyle name="v" xfId="8606"/>
    <cellStyle name="v 2" xfId="8607"/>
    <cellStyle name="v_SCOPE OF WORK STR-FIN-SPCL-CONTRACT" xfId="8608"/>
    <cellStyle name="V1" xfId="2807"/>
    <cellStyle name="Valuta (0)_Book1" xfId="2808"/>
    <cellStyle name="Valuta [0]_3xCSfWJHc06wSQtbFoaQvUGyT" xfId="8609"/>
    <cellStyle name="Valuta_3xCSfWJHc06wSQtbFoaQvUGyT" xfId="8610"/>
    <cellStyle name="Verknüpfte Zelle" xfId="8611"/>
    <cellStyle name="Währung [0]_2003 05 Business Pack for C Geens" xfId="2809"/>
    <cellStyle name="Währung_2003 05 Business Pack for C Geens" xfId="2810"/>
    <cellStyle name="Warnender Text" xfId="8612"/>
    <cellStyle name="Warning Text 10" xfId="5206"/>
    <cellStyle name="Warning Text 11" xfId="5207"/>
    <cellStyle name="Warning Text 12" xfId="5208"/>
    <cellStyle name="Warning Text 13" xfId="5209"/>
    <cellStyle name="Warning Text 14" xfId="5210"/>
    <cellStyle name="Warning Text 15" xfId="5211"/>
    <cellStyle name="Warning Text 16" xfId="8613"/>
    <cellStyle name="Warning Text 2" xfId="2811"/>
    <cellStyle name="Warning Text 2 2" xfId="8614"/>
    <cellStyle name="Warning Text 3" xfId="2812"/>
    <cellStyle name="Warning Text 3 2" xfId="8615"/>
    <cellStyle name="Warning Text 4" xfId="5212"/>
    <cellStyle name="Warning Text 5" xfId="5213"/>
    <cellStyle name="Warning Text 6" xfId="5214"/>
    <cellStyle name="Warning Text 7" xfId="5215"/>
    <cellStyle name="Warning Text 8" xfId="5216"/>
    <cellStyle name="Warning Text 9" xfId="5217"/>
    <cellStyle name="weekly" xfId="2813"/>
    <cellStyle name="WORDS" xfId="2814"/>
    <cellStyle name="Working Capit" xfId="2815"/>
    <cellStyle name="wrap" xfId="2816"/>
    <cellStyle name="wrap 2" xfId="8616"/>
    <cellStyle name="wrap 2 2" xfId="8617"/>
    <cellStyle name="wrap 2 2 2" xfId="8618"/>
    <cellStyle name="wrap 3" xfId="8619"/>
    <cellStyle name="wrap 4" xfId="8620"/>
    <cellStyle name="Xref" xfId="2817"/>
    <cellStyle name="Year" xfId="2818"/>
    <cellStyle name="Year 2" xfId="8621"/>
    <cellStyle name="Year 2 2" xfId="8622"/>
    <cellStyle name="Year 2 2 2" xfId="8623"/>
    <cellStyle name="Year 3" xfId="8624"/>
    <cellStyle name="Year 4" xfId="8625"/>
    <cellStyle name="Yellow" xfId="2819"/>
    <cellStyle name="Zelle überprüfen" xfId="8626"/>
    <cellStyle name="ปกติ_LST_TB_MJ00" xfId="2820"/>
    <cellStyle name="_Sheet2呃L" xfId="2821"/>
    <cellStyle name="똿뗦먛귟 [0.00]_PRODUCT DETAIL Q1" xfId="8627"/>
    <cellStyle name="똿뗦먛귟_PRODUCT DETAIL Q1" xfId="8628"/>
    <cellStyle name="믅됞 [0.00]_PRODUCT DETAIL Q1" xfId="8629"/>
    <cellStyle name="믅됞_PRODUCT DETAIL Q1" xfId="8630"/>
    <cellStyle name="백분율_HOBONG" xfId="8631"/>
    <cellStyle name="뷭?_BOOKSHIP" xfId="8632"/>
    <cellStyle name="일정_K200창정비 (2)" xfId="2822"/>
    <cellStyle name="콤마 [0]_00제조경비집계표3" xfId="2823"/>
    <cellStyle name="콤마_1202" xfId="8633"/>
    <cellStyle name="통화 [0]_1202" xfId="8634"/>
    <cellStyle name="통화_1202" xfId="8635"/>
    <cellStyle name="표준_(정보부문)월별인원계획" xfId="8636"/>
    <cellStyle name="一般_ABC_S" xfId="8637"/>
    <cellStyle name="千位分隔[0]_2001 Actual + Forecast 3+9_revised" xfId="2824"/>
    <cellStyle name="千位分隔_2001 Actual + Forecast 3+9_revised" xfId="2825"/>
    <cellStyle name="千分位[0]_ABCet1" xfId="8638"/>
    <cellStyle name="千分位_ABCABC" xfId="8639"/>
    <cellStyle name="常规_2000年丁字帐汇总表" xfId="2826"/>
    <cellStyle name="桁区切り [0.00]_20th" xfId="8640"/>
    <cellStyle name="桁区切り_COMPAQ" xfId="8641"/>
    <cellStyle name="標準_05Schdule 2.1C (R2)" xfId="8642"/>
    <cellStyle name="貨幣 [0]_ABCet" xfId="8643"/>
    <cellStyle name="貨幣_ABC_A" xfId="8644"/>
    <cellStyle name="货币[0]_2000年丁字帐汇总表" xfId="2827"/>
    <cellStyle name="货币_2000年丁字帐汇总表" xfId="2828"/>
    <cellStyle name="通貨 [0.00]_COMPAQ" xfId="8645"/>
    <cellStyle name="通貨_20th" xfId="864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117" Type="http://schemas.openxmlformats.org/officeDocument/2006/relationships/externalLink" Target="externalLinks/externalLink97.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84" Type="http://schemas.openxmlformats.org/officeDocument/2006/relationships/externalLink" Target="externalLinks/externalLink64.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38" Type="http://schemas.openxmlformats.org/officeDocument/2006/relationships/externalLink" Target="externalLinks/externalLink118.xml"/><Relationship Id="rId16" Type="http://schemas.openxmlformats.org/officeDocument/2006/relationships/worksheet" Target="worksheets/sheet16.xml"/><Relationship Id="rId107" Type="http://schemas.openxmlformats.org/officeDocument/2006/relationships/externalLink" Target="externalLinks/externalLink87.xml"/><Relationship Id="rId11" Type="http://schemas.openxmlformats.org/officeDocument/2006/relationships/worksheet" Target="worksheets/sheet11.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28" Type="http://schemas.openxmlformats.org/officeDocument/2006/relationships/externalLink" Target="externalLinks/externalLink108.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70.xml"/><Relationship Id="rId95" Type="http://schemas.openxmlformats.org/officeDocument/2006/relationships/externalLink" Target="externalLinks/externalLink75.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18" Type="http://schemas.openxmlformats.org/officeDocument/2006/relationships/externalLink" Target="externalLinks/externalLink98.xml"/><Relationship Id="rId134" Type="http://schemas.openxmlformats.org/officeDocument/2006/relationships/externalLink" Target="externalLinks/externalLink114.xml"/><Relationship Id="rId139" Type="http://schemas.openxmlformats.org/officeDocument/2006/relationships/externalLink" Target="externalLinks/externalLink119.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103" Type="http://schemas.openxmlformats.org/officeDocument/2006/relationships/externalLink" Target="externalLinks/externalLink83.xml"/><Relationship Id="rId108" Type="http://schemas.openxmlformats.org/officeDocument/2006/relationships/externalLink" Target="externalLinks/externalLink88.xml"/><Relationship Id="rId116" Type="http://schemas.openxmlformats.org/officeDocument/2006/relationships/externalLink" Target="externalLinks/externalLink96.xml"/><Relationship Id="rId124" Type="http://schemas.openxmlformats.org/officeDocument/2006/relationships/externalLink" Target="externalLinks/externalLink104.xml"/><Relationship Id="rId129" Type="http://schemas.openxmlformats.org/officeDocument/2006/relationships/externalLink" Target="externalLinks/externalLink109.xml"/><Relationship Id="rId137" Type="http://schemas.openxmlformats.org/officeDocument/2006/relationships/externalLink" Target="externalLinks/externalLink117.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91" Type="http://schemas.openxmlformats.org/officeDocument/2006/relationships/externalLink" Target="externalLinks/externalLink71.xml"/><Relationship Id="rId96" Type="http://schemas.openxmlformats.org/officeDocument/2006/relationships/externalLink" Target="externalLinks/externalLink76.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40" Type="http://schemas.openxmlformats.org/officeDocument/2006/relationships/externalLink" Target="externalLinks/externalLink12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14" Type="http://schemas.openxmlformats.org/officeDocument/2006/relationships/externalLink" Target="externalLinks/externalLink94.xml"/><Relationship Id="rId119" Type="http://schemas.openxmlformats.org/officeDocument/2006/relationships/externalLink" Target="externalLinks/externalLink99.xml"/><Relationship Id="rId127" Type="http://schemas.openxmlformats.org/officeDocument/2006/relationships/externalLink" Target="externalLinks/externalLink10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30" Type="http://schemas.openxmlformats.org/officeDocument/2006/relationships/externalLink" Target="externalLinks/externalLink110.xml"/><Relationship Id="rId135" Type="http://schemas.openxmlformats.org/officeDocument/2006/relationships/externalLink" Target="externalLinks/externalLink115.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109" Type="http://schemas.openxmlformats.org/officeDocument/2006/relationships/externalLink" Target="externalLinks/externalLink8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04" Type="http://schemas.openxmlformats.org/officeDocument/2006/relationships/externalLink" Target="externalLinks/externalLink84.xml"/><Relationship Id="rId120" Type="http://schemas.openxmlformats.org/officeDocument/2006/relationships/externalLink" Target="externalLinks/externalLink100.xml"/><Relationship Id="rId125" Type="http://schemas.openxmlformats.org/officeDocument/2006/relationships/externalLink" Target="externalLinks/externalLink105.xml"/><Relationship Id="rId141" Type="http://schemas.openxmlformats.org/officeDocument/2006/relationships/externalLink" Target="externalLinks/externalLink12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s>
</file>

<file path=xl/drawings/drawing1.xml><?xml version="1.0" encoding="utf-8"?>
<xdr:wsDr xmlns:xdr="http://schemas.openxmlformats.org/drawingml/2006/spreadsheetDrawing" xmlns:a="http://schemas.openxmlformats.org/drawingml/2006/main">
  <xdr:twoCellAnchor>
    <xdr:from>
      <xdr:col>5</xdr:col>
      <xdr:colOff>1323975</xdr:colOff>
      <xdr:row>47</xdr:row>
      <xdr:rowOff>9525</xdr:rowOff>
    </xdr:from>
    <xdr:to>
      <xdr:col>5</xdr:col>
      <xdr:colOff>1704975</xdr:colOff>
      <xdr:row>47</xdr:row>
      <xdr:rowOff>180975</xdr:rowOff>
    </xdr:to>
    <xdr:sp macro="" textlink="">
      <xdr:nvSpPr>
        <xdr:cNvPr id="1025" name="Rectangle 1">
          <a:extLst>
            <a:ext uri="{FF2B5EF4-FFF2-40B4-BE49-F238E27FC236}">
              <a16:creationId xmlns:a16="http://schemas.microsoft.com/office/drawing/2014/main" xmlns="" id="{00000000-0008-0000-0000-000001040000}"/>
            </a:ext>
          </a:extLst>
        </xdr:cNvPr>
        <xdr:cNvSpPr>
          <a:spLocks noChangeArrowheads="1"/>
        </xdr:cNvSpPr>
      </xdr:nvSpPr>
      <xdr:spPr bwMode="auto">
        <a:xfrm>
          <a:off x="6315075" y="8991600"/>
          <a:ext cx="381000" cy="171450"/>
        </a:xfrm>
        <a:prstGeom prst="rect">
          <a:avLst/>
        </a:prstGeom>
        <a:solidFill>
          <a:srgbClr val="FFFFFF"/>
        </a:solidFill>
        <a:ln w="9525">
          <a:solidFill>
            <a:srgbClr val="FFFFFF"/>
          </a:solidFill>
          <a:miter lim="800000"/>
          <a:headEnd/>
          <a:tailEnd/>
        </a:ln>
      </xdr:spPr>
      <xdr:txBody>
        <a:bodyPr vertOverflow="clip" wrap="square" lIns="36576" tIns="22860" rIns="0" bIns="0" anchor="t" upright="1"/>
        <a:lstStyle/>
        <a:p>
          <a:pPr algn="l" rtl="0">
            <a:defRPr sz="1000"/>
          </a:pPr>
          <a:r>
            <a:rPr lang="en-US" sz="1200" b="0" i="0" strike="noStrike">
              <a:solidFill>
                <a:srgbClr val="000000"/>
              </a:solidFill>
              <a:latin typeface="Arial"/>
              <a:cs typeface="Arial"/>
            </a:rPr>
            <a:t>****</a:t>
          </a:r>
        </a:p>
        <a:p>
          <a:pPr algn="l" rtl="0">
            <a:defRPr sz="1000"/>
          </a:pPr>
          <a:r>
            <a:rPr lang="en-US" sz="1200" b="0" i="0" strike="noStrike">
              <a:solidFill>
                <a:srgbClr val="000000"/>
              </a:solidFill>
              <a:latin typeface="Arial"/>
              <a:cs typeface="Arial"/>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udget\bgt\USERS\BUDGET\MW-P&amp;L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ocuments%20and%20Settings/sharda/Local%20Settings/Temporary%20Internet%20Files/Content.IE5/GLEBGX6R/Balance%20Sheet%20Mall%20of%20India%20AS%20AT%2030.06.2007.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Documents%20and%20Settings/Administrator/My%20Documents/Desktop/Balance%20Sheet/BALANCE%20SHEET%20DEC'07/Balance_sheet_paliwal%20as%20at%2031.12.2007.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ocuments%20and%20Settings/Administrator/My%20Documents/Desktop/Balance%20Sheet/BALANCE%20SHEET%20DEC'07/Balance%20Sheet%20Mall%20of%20India%20AS%20AT%2031.12.2007.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Documents%20and%20Settings/Administrator/My%20Documents/Desktop/Balance%20Sheet/BALANCE%20SHEET%20DEC'07/Balance%20Sheet%20Jawala%20Real%20AS%20AT%2031.12.20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nand\audit\Stk-Val\03-04\Qtr%20I\Valu%20300602%20FIF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nand\audit\WIN.000\TEMP\Recasted%20P&amp;L%20%2002-03-Q1-after%20adj%20(2107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72.16.31.148\realestategroup\My%20Documents\Financials\March%202002\PIH\PIH%20March%202002%2020%20Sept%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anjay\tax\B.S\Quarterly%20Performance%20Report%20-%20March%20'%209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72.16.31.148\realestategroup\Documents%20and%20Settings\rgulati\Local%20Settings\Temporary%20Internet%20Files\OLKA\SANF-K4%2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ocuments%20and%20Settings/DLF/My%20Documents/MY%20FOLDER/DAL/New%20rent%20roll/Updated%20changes%20after%2020%20nov%20final/Amit_Data/DOT/Business%20&amp;%20Properties/Business%20and%20Properties-Ver-7-11.5m-19.09.200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inivas\c\My%20Documents\Macro\Blank%20Lin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Supply%20Chain\Production\Invenotry%20Report%20Mar%20-%20Aug%2009.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Stcok-M"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Niyogis\c\eudora\attach\WOINVESTBUDGET00-01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My%20Documents\FORECAST\1997\Final\apract.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nubhuti\c\bs-2001\devdutt%20aggarwal-AN.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U:\Research\srini\L&amp;t\LART-00.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237.84.77\passpl\DOCUME~1\DLBELW~1\LOCALS~1\Temp\Statutory%20audit%202002-2003\Stat%20Audit\AMIT%20K%20-%20DEP%20taxI.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1/Dlf/LOCALS~1/Temp/Business%20plan%20Retail%20Lease/cash%20flows-1.11.2007-7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Documents%20and%20Settings\prabhijitd-gsc\Local%20Settings\Temporary%20Internet%20Files\OLK1E\Revised%20RPP%20Format%20-%20USA.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142.32.197\data\DOCUME~1\IN_MVE~1.SCB\LOCALS~1\Temp\APcfg9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arketing\D\FIXASSET\2005-2006\FURN-FIXT\ADDITION%20UPTO%20JUN-05.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NPEQU\RESEARCH\1MATHUR\STEEL\TISCO\RYMD.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DOCUME~1\averma02\LOCALS~1\Temp\notesEA312D\Modified%20Safety%20&amp;%20Environment%20%20Work%20Plan%202008%20-----Final%2024.01.200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U:\DOCUME~1\abharti\LOCALS~1\Temp\notesEA312D\Modified%20Safety%20&amp;%20Environment%20%20Work%20Plan%202008%20-----Final%2024.01.20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135.0.18\mis$\Documents%20and%20Settings\eyuser\Desktop\rishab%20final\noida1\Sch%20April%2004-05modifi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13-14\Temp\notesFFF692\White%20Goods%20recovery%20from%20salary%20May-06%20onwar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nand\audit\Documents%20and%20Settings\ModakC\Local%20Settings\Temporary%20Internet%20Files\Content.IE5\S5CLIFC9\Val%2030June03%20FIFO%20Old%20Rati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Temporary%20Internet%20Files\Content.IE5\0FAXQH8Z\Profit%20_%20Loss%20_%20Balance%20Sheet%202003-2004_F_Sept%202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nand\audit\WINDOWS\TEMP\UII_MA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udget\bgt\STORES\2002-03\monthly\STRCONB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UCKNTX2\HOME\HPant\INDIAN\1998-99\fa6mbrea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cw\e\MY%20DOCUMENT\Jessa%20Ram%20Khushi%20Ram\JRKR%20%20CMA.%20DATA%2024-11-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16.31.148\realestategroup\My%20Documents\Financials\March%202002\PCIM\PCIM%20BB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37.84.77\passpl\OPERATIONS\Unrestricted-Data\Wiproge\DELINQUENCY%20-2003\DELINQUENCY-DEC-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0.40.107\commonfolder\Documents%20and%20Settings\manshelar\Desktop\New%20Folder\ddd_deta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0.10.0.128\March2007\Documents%20and%20Settings\Gaurav\Local%20Settings\Temporary%20Internet%20Files\Content.IE5\NSH27IG3\DATA\Projections%20-%20Budgeted\Business%20Plan%20-%20Jan%2023%20Revised_discussed%20with%20MKU.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237.84.77\passpl\Documents%20and%20Settings\221017271\Local%20Settings\Temporary%20Internet%20Files\OLK5A\MF%20Waterfall%20(Aus)wc%20(2).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Startup" Target="TENDER%20TEMPLATE/STDS/GN-ST-06(2)(Design%20Sheet-Ruled).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GT%20User\Desktop\DLF%20Final\Reference%20Workpapers\DHDL%20Workpaper\Workpapers%20of%20DHDL\New%20Folder\quarter%20results\2003\mar'03%20results\Backup%20of%20global%20consolidation%20for%20sebi%20-%20mar'03%20option%20II.xlk"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ocuments%20and%20Settings/GT%20User/Desktop/DLF%20Final/Reference%20Workpapers/DHDL%20Workpaper/Workpapers%20of%20DHDL/New%20Folder/quarter%20results/2003/mar'03%20results/Backup%20of%20global%20consolidation%20for%20sebi%20-%20mar'03%20option%20II.xlk"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hivani\excel\hanil\form%201%20-%202000%20revised-%20hanil%20lea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MARCH-2005\Documents%20and%20Settings\MUKESHKT\Local%20Settings\Temporary%20Internet%20Files\OLK111\format-upload-sheet-branch%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ainsk\new%20folder\LOAN\QIS\QI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ARCH-2005/Documents%20and%20Settings/MUKESHKT/Local%20Settings/Temporary%20Internet%20Files/OLK111/format-upload-sheet-branch%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ARCH-2004\Documents%20and%20Settings\MUKESHKT\Local%20Settings\Temporary%20Internet%20Files\OLK111\format-upload-sheet-branch%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ARCH-2004/Documents%20and%20Settings/MUKESHKT/Local%20Settings/Temporary%20Internet%20Files/OLK111/format-upload-sheet-branch%20(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MARCH-2005\MARCH-2004\Documents%20and%20Settings\MUKESHKT\Local%20Settings\Temporary%20Internet%20Files\OLK111\format-upload-sheet-branch%2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ARCH-2005/MARCH-2004/Documents%20and%20Settings/MUKESHKT/Local%20Settings/Temporary%20Internet%20Files/OLK111/format-upload-sheet-branch%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AshvanyKB\Local%20Settings\Temporary%20Internet%20Files\OLKEE\MARCH-2005\Documents%20and%20Settings\MUKESHKT\Local%20Settings\Temporary%20Internet%20Files\OLK111\format-upload-sheet-branch%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AshvanyKB/Local%20Settings/Temporary%20Internet%20Files/OLKEE/MARCH-2005/Documents%20and%20Settings/MUKESHKT/Local%20Settings/Temporary%20Internet%20Files/OLK111/format-upload-sheet-branch%20(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1/ADMINI~1/LOCALS~1/Temp/DOCUME~1/accounts/LOCALS~1/Temp/notes6030C8/WINDOWS/TEMP/ASS_PP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ersonal\clients\Assignments%2008-09\DLF\DLF-March%202009\17.GK%20Residency\FS\Bal%20Sheet%20Mar%2008\Copy%20of%20GL_SL-ACCOUNT%20CODE%20MATRIX%20(9-JAN-2008)%20-%20TE%20BE%20S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ersonal/clients/Assignments%2008-09/DLF/DLF-March%202009/17.GK%20Residency/FS/Bal%20Sheet%20Mar%2008/Copy%20of%20GL_SL-ACCOUNT%20CODE%20MATRIX%20(9-JAN-2008)%20-%20TE%20BE%20SENT.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Startup" Target="STAFF/OWENS/AUDIT/MARCH98/PLANNING/PBCLST.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mgt9900_GE%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acent\user\Acc%20&amp;%20Fin\Monthly%20BS%20FY%2002-03\BalSheet310302(apr'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237.84.77\passpl\WINNT\system32\Documents%20and%20Settings\pcosta\Local%20Settings\Temporary%20Internet%20Files\OLK12\EVERYONE\Neil\SII\FE%20BE%20Expens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rver\users%20data\BACKUP\C%20drive%20auidit01%20HECL\DHS2003\Financials\BS%20vijay%202003%20final%20120703%20ol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prelim_Royal_Feed%20Out_14Dec.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elim_Royal_Feed%20Out_14Dec.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Singapor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lalit\My%20Documents\DLF\VC\P&amp;L%20summarie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ocuments%20and%20Settings/lalit/My%20Documents/DLF/VC/P&amp;L%20summarie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lalit\Local%20Settings\Temporary%20Internet%20Files\OLK9A\VC%20Review-%20Offices-Financials%20notified%20area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udget\bgt\area\Power%20&amp;%20Fuel\power-detai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ocuments%20and%20Settings/lalit/Local%20Settings/Temporary%20Internet%20Files/OLK9A/VC%20Review-%20Offices-Financials%20notified%20areaV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3.235.28.50\CF-Data\OPERATIONS\Unrestricted-Data\FPA\SII05\Post%20SRO\CORP%20SII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Administrator\Desktop\RAMCO\GL_SL-ACCOUNT%20CODE%20MATRIX%20(08-FEB-2008)%20-%20TE%20BE%20SEN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ocuments%20and%20Settings/Administrator/Desktop/RAMCO/GL_SL-ACCOUNT%20CODE%20MATRIX%20(08-FEB-2008)%20-%20TE%20BE%20S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ocuments%20and%20Settings/Amit%20Mohan/Local%20Settings/Temporary%20Internet%20Files/OLK1D4/Copy%20of%20GL_SL-ACCOUNT%20CODE%20MATRIX%20(9-JAN-2008)%20-%20TE%20BE%20SEN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My%20Documents\70%25%20stak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ndorama\commercial\WINDOWS\TEMP\WOINVESTBUDGET00-01t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237.84.77\passpl\CLIENT%20FILES\HEWITT_MARCH%202006\SV%20review\temp\notesE1EF34\MP%20Cost%20March%2020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DOCUME~1\msharma\LOCALS~1\Temp\notesEA312D\Invenotry%20Report%20Apr%20-%20Sep%2010%20II.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erver\my%20documents\Documents%20and%20Settings\rparab\Local%20Settings\Temporary%20Internet%20Files\OLK56\Ageing%20Debtors%2031.3.07%20Due%20Da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ALANCE%20SHEET-DLF%20Cyber%20City%20developers%20ltd%2030.11.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ahul\audits\AUDITS\Tax%20audit\anx3cd01-02%20new.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avij\c\WINDOWS\ravindra\TAXUDIT_IRSL_0304\WINDOWS\TEMP\Audit%20IVth%20Qtr%2003-04\AUDIT%20MAR04\TEMP\Proj5Y%20PSF%20now.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Budget\bgt\WINDOWS\TEMP\Mthly03.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ANBK0510\aws\Kmazankowski\Data\OLDPC\OLDPC\Comments\Forecast\2000\bzpl0400r.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My%20Documents\FORECAST\1998\Final\HOT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N:\Finance\CTB\Monthly%20GAP%20Reports%20(ALCO)\0401\CEF%20Global%20Gap%20--%2004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bggn81523\MY%20SHARED%20FOLDER\Documents%20and%20Settings\Administrator\Local%20Settings\Temporary%20Internet%20Files\OLK54\IO-June%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37.84.77\passpl\Documents%20and%20Settings\twilkin\My%20Documents\Monthly%20Reviews\2003\April\AH%20Slid2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acent\user\D\Budget%2001-02\Qmm-01-02\PRM-NEW-forma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Gfl2-pc\Income%20Tax\Documents%20and%20Settings\gfl1\Local%20Settings\Temporary%20Internet%20Files\Content.Outlook\2FO8N1C3\purchase_details_2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35.0.18\mis$\Documents%20and%20Settings\Nipun.Agarwal\Desktop\Clients%20data\Xansa\Tax%20Audit\Mar,%2006\Working%20Dumps\PF_%20old\PF%20Expense%20workings-ol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ANBK0510\aws\WINDOWS\TEMP\SOURC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windows\TEMP\PL\9904\Lia%2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Thomson%20Press%20Consolidation\Tax%20Working\Notes%20to%20Accounts\Documents%20and%20Settings\Administrator\Desktop\NTA\SEGMENT\segment%20reporting-wRKNG%20sHEETnew.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Thomson%20Press%20Consolidation/Tax%20Working/Notes%20to%20Accounts/Documents%20and%20Settings/Administrator/Desktop/NTA/SEGMENT/segment%20reporting-wRKNG%20sHEETnew.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ndorama\commercial\MIS\LT\WIPSe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72.20.40.107\commonfolder\Documents%20and%20Settings\manshelar\Desktop\BANK_letter\29_11_07\29_11_07_fund_trfr_Sheet.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Startup" Target="DLF/DLF%20Infocity%20Chandigarh/Balance%20sheet-%20info%20city%20CHD%2031.12.20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in_ddn\C\lotus\SvPhatnani\SVP\SAI\NCPL-workings%200203%20for%20CCC.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Ravij\c\WINDOWS\ravindra\TAXUDIT_IRSL_0304\WINDOWS\TEMP\Audit%20IVth%20Qtr%2003-04\AUDIT%20MAR04\nishit\TDP-INTERNAL\TERM%20DEBT%20PROFILE%20FOR%20PNB%20as%20on%2017.07.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nand\audit\Documents%20and%20Settings\ModakC\Local%20Settings\Temporary%20Internet%20Files\Content.IE5\S5CLIFC9\SVAL_30%2006%202003%20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bggn82410-3\share%20folder\Expenses\Monthly%20Reports%20updated%20%20(March-07).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My%20Documents\70%25%20stake_revis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B:\Amit_Data\sANKA%20DATA\Proposed%20Sep-07\POCM-chennai-hyd-Final-30.07.200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ANBK0510\aws\Ahsan\Hewitt%20International\Budgets\2005\HIS%20BUdget%20FY%2005_%20New.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0.10.0.128\March2007\Documents%20and%20Settings\Gaurav\Local%20Settings\Temporary%20Internet%20Files\Content.IE5\NSH27IG3\Documents%20and%20Settings\Prem%20chand\Desktop\Yagnik\tax02\Proj5Y%20PSF%20now.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Gfl2-pc\Income%20Tax\Documents%20and%20Settings\Administrator\Local%20Settings\Temporary%20Internet%20Files\Content.Outlook\JAAT9ZT3\purchase_details_2000%20(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a\mis%20&amp;%20costing\My%20Folders\MIS%20&amp;%20Costing\MIS-0809\ABP-0809\Annual%20Profit%20Plan-Refrigerant%20Gas-08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2013-14\Yagnik\tax02\Proj5Y%20PSF%20now.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20.98.12.12\ibrel_fiance\Expenses\Monthly%20Reports%20updated%20%20(March-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eargonde_bdc\Shared\FINANCE\Personal%20Folders\Prakash\2002\cdrv\Monthly%20Reports\Sep%20-02\QA%20Attest\Local%20to%20Hyperion%20Walk%20Sept%20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10.31.56.101\rsm\Documents%20and%20Settings\raggarw1\Local%20Settings\Temporary%20Internet%20Files\OLKF6\PP_Master%20Templ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nts%20and%20Settings\Dlf\Desktop\Bal\June%2007\Final\DLF%20Consol%20-%20Restated%20-%20June%2007\done\Consol%20DCDL-June-0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BMAIL\INBOX\BWEBBER\temp\CAPIT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J:\Supply%20Chain\Production\MRP\2009%20mrp\MRP%20Apr%20-%20Sep%202009%20Al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Varun\d\Documents%20and%20Settings\SONU\Desktop\DT%20CINEMAS\ACCOUNTS\Audit%20folder\December%202007\DSL-BS-AS%20ON%2031.12.200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Y:\DATA\C_ITH\CHTACTS\CHTACT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New%20Folder\Backup\Ware%20house\2008\Dec\Dead%20Invenotr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New%20Folder/Accounts_45/Work%20Data/2008%20-%2009/AUDIT%20WORKING%20-%202008-09/March%2009/DEPRECIATION%20-%2015-05-09%20-%20%20FINAL%20VERSION/DOCUME~1/mgb/LOCALS~1/Temp/Documents%20and%20Settings/Agiwal/Local%20Settings/Temporary%20Internet%20Files/OLK6/Worksheet%20"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GridExportD1"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ocuments%20and%20Settings/Administrator/My%20Documents/Desktop/Balance%20Sheet/BALANCE%20SHEET%20DEC'07/Balance%20Sheet%20galleria%20as%20at%2031.12.2007.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37.84.77\passpl\JM11233\Wks\Tyco\Other%20returns%20fy%2099-00\fy99-00-ASL.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ocuments%20and%20Settings/Administrator/My%20Documents/Desktop/Balance%20Sheet/BALANCE%20SHEET%20DEC'07/Balance%20Sheet%20Regency%20Park%20%20as%20at%2031.12.2007.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rade discount"/>
      <sheetName val="DETAILS"/>
      <sheetName val="BP&amp;L2-3"/>
      <sheetName val="PROD-SLS"/>
      <sheetName val="MWISEP&amp;L"/>
      <sheetName val="Equipment List"/>
      <sheetName val="DPT-PW"/>
      <sheetName val="Sheet1"/>
      <sheetName val="Account"/>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JE10310X"/>
      <sheetName val="10310X detail"/>
      <sheetName val="10310X Pivot"/>
      <sheetName val="Account Rec Summary"/>
      <sheetName val="Supplemental Info"/>
      <sheetName val="24084-23475"/>
      <sheetName val="Summary Recs"/>
      <sheetName val="VLM"/>
      <sheetName val="Workings 0102"/>
      <sheetName val="GL BAl. Details"/>
      <sheetName val="Exp"/>
      <sheetName val="Shivaji"/>
      <sheetName val="PopCache"/>
      <sheetName val="Business Summary Reports"/>
      <sheetName val="Header"/>
      <sheetName val="10-24 Bal Sheet"/>
      <sheetName val="18. Segment Summary"/>
      <sheetName val="5. Key Metrics QTR VPY "/>
      <sheetName val="FINAL"/>
      <sheetName val="Emp Adv "/>
      <sheetName val="SalaryData"/>
      <sheetName val="New FC Pivot Table"/>
      <sheetName val="Salary Details"/>
      <sheetName val="Amortizations - Fixed"/>
      <sheetName val="Pro Forma"/>
      <sheetName val="DATA - INCOME STATEMENTSII"/>
      <sheetName val="Power &amp; Fuel (S)"/>
      <sheetName val="Navigation_Page"/>
      <sheetName val="Reconciliation_Page"/>
      <sheetName val="00_-_Parent"/>
      <sheetName val="20_-_GEAE_Tech"/>
      <sheetName val="30_-_Service"/>
      <sheetName val="80_-_GEII"/>
      <sheetName val="GA_-_Miami"/>
      <sheetName val="GN_-_Dallas"/>
      <sheetName val="GP_-_McAllen"/>
      <sheetName val="T0_-_Spares"/>
      <sheetName val="U0_-_Onwing"/>
      <sheetName val="10310X_detail"/>
      <sheetName val="10310X_Pivot"/>
      <sheetName val="Account_Rec_Summary"/>
      <sheetName val="Supplemental_Info"/>
      <sheetName val="Summary_Recs"/>
      <sheetName val="Workings_0102"/>
      <sheetName val="GL_BAl__Details"/>
      <sheetName val="Business_Summary_Reports"/>
      <sheetName val="A"/>
      <sheetName val="PMSTABLE"/>
      <sheetName val="ofa dump"/>
      <sheetName val="Corp MARS COA"/>
      <sheetName val="Partnership Split"/>
      <sheetName val="Reserve Walk"/>
      <sheetName val="Sheet1"/>
      <sheetName val="Assumptions"/>
      <sheetName val="#REF"/>
      <sheetName val="OFA EXPORT"/>
      <sheetName val="MOR Rate"/>
      <sheetName val="Rates - 01"/>
      <sheetName val="Controlsheet"/>
      <sheetName val="xMark6OS"/>
      <sheetName val="LINK GAP"/>
      <sheetName val="LINK MOR"/>
      <sheetName val="AR reconciliation - May 02"/>
      <sheetName val="Original Eagle JE"/>
      <sheetName val="SOOURCE"/>
      <sheetName val="pl"/>
      <sheetName val="Parameter"/>
      <sheetName val="P&amp;L"/>
      <sheetName val="Input"/>
      <sheetName val="Pac Ext"/>
      <sheetName val="WIP Apr"/>
      <sheetName val="IFS NBV"/>
      <sheetName val="Hidden"/>
      <sheetName val="Forwards OP"/>
      <sheetName val="PL_Scenario"/>
      <sheetName val="Variables"/>
      <sheetName val="MACRO1"/>
      <sheetName val="2002 adjustments"/>
      <sheetName val="Summary Def Costs"/>
      <sheetName val="fa"/>
      <sheetName val="ubas_credsvc"/>
      <sheetName val="DataInput"/>
      <sheetName val="tbl_interest"/>
      <sheetName val="Svcs0804"/>
      <sheetName val="APRIL special YTD"/>
      <sheetName val="Deal Name"/>
      <sheetName val="Appendix-B1"/>
      <sheetName val="Appendix-B2"/>
      <sheetName val="Working notes-Cash Flow"/>
      <sheetName val="@TASK535_847"/>
      <sheetName val="Inventory Est June05_G"/>
      <sheetName val="Forex"/>
      <sheetName val="PD Cause"/>
      <sheetName val="References"/>
      <sheetName val="Final HU TB Jun 2002"/>
      <sheetName val="February"/>
      <sheetName val="customer"/>
      <sheetName val="Lookup drop down Sheet"/>
      <sheetName val="Total Cons Marketing"/>
      <sheetName val="1월"/>
      <sheetName val="JAN"/>
      <sheetName val="JUN"/>
      <sheetName val="TOT"/>
      <sheetName val="table"/>
      <sheetName val="Down-Input"/>
      <sheetName val="Assumption"/>
      <sheetName val="Holidays"/>
      <sheetName val="Waterfall"/>
      <sheetName val="1J5199TB"/>
      <sheetName val="133599TB "/>
      <sheetName val="INPC"/>
      <sheetName val="EXPENSE"/>
      <sheetName val="Navigation_Page1"/>
      <sheetName val="Reconciliation_Page1"/>
      <sheetName val="00_-_Parent1"/>
      <sheetName val="20_-_GEAE_Tech1"/>
      <sheetName val="30_-_Service1"/>
      <sheetName val="80_-_GEII1"/>
      <sheetName val="GA_-_Miami1"/>
      <sheetName val="GN_-_Dallas1"/>
      <sheetName val="GP_-_McAllen1"/>
      <sheetName val="T0_-_Spares1"/>
      <sheetName val="U0_-_Onwing1"/>
      <sheetName val="10310X_detail1"/>
      <sheetName val="10310X_Pivot1"/>
      <sheetName val="Account_Rec_Summary1"/>
      <sheetName val="Supplemental_Info1"/>
      <sheetName val="Summary_Recs1"/>
      <sheetName val="Workings_01021"/>
      <sheetName val="GL_BAl__Details1"/>
      <sheetName val="Business_Summary_Reports1"/>
      <sheetName val="10-24_Bal_Sheet"/>
      <sheetName val="18__Segment_Summary"/>
      <sheetName val="5__Key_Metrics_QTR_VPY_"/>
      <sheetName val="New_FC_Pivot_Table"/>
      <sheetName val="Amortizations_-_Fixed"/>
      <sheetName val="Pro_Forma"/>
      <sheetName val="DATA_-_INCOME_STATEMENTSII"/>
      <sheetName val="Salary_Details"/>
      <sheetName val="Power_&amp;_Fuel_(S)"/>
      <sheetName val="ofa_dump"/>
      <sheetName val="Corp_MARS_COA"/>
      <sheetName val="Partnership_Split"/>
      <sheetName val="Reserve_Walk"/>
      <sheetName val="OFA_EXPORT"/>
      <sheetName val="MOR_Rate"/>
      <sheetName val="Rates_-_01"/>
      <sheetName val="LINK_GAP"/>
      <sheetName val="LINK_MOR"/>
      <sheetName val="AR_reconciliation_-_May_02"/>
      <sheetName val="Original_Eagle_JE"/>
      <sheetName val="Pac_Ext"/>
      <sheetName val="WIP_Apr"/>
      <sheetName val="Forwards_OP"/>
      <sheetName val="IFS_NBV"/>
      <sheetName val="2002_adjustments"/>
      <sheetName val="Summary_Def_Costs"/>
      <sheetName val="APRIL_special_YTD"/>
      <sheetName val="Deal_Name"/>
      <sheetName val="Working_notes-Cash_Flow"/>
      <sheetName val="Emp_Adv_"/>
      <sheetName val="Inventory_Est_June05_G"/>
      <sheetName val="PD_Cause"/>
      <sheetName val="Final_HU_TB_Jun_2002"/>
      <sheetName val="Lookup_drop_down_Sheet"/>
      <sheetName val="Total_Cons_Marketing"/>
      <sheetName val="99 Plan"/>
      <sheetName val="1999"/>
      <sheetName val="Tax Computation"/>
      <sheetName val="Inflation"/>
      <sheetName val="Overview"/>
      <sheetName val="Estimate"/>
      <sheetName val="Monthly Quarterly"/>
      <sheetName val="PS02"/>
      <sheetName val="Letter"/>
      <sheetName val="Inventory"/>
      <sheetName val="Resumen mensual datos"/>
      <sheetName val="PSI"/>
      <sheetName val="Currency code"/>
      <sheetName val="Customer Details"/>
      <sheetName val="IS EQPT"/>
      <sheetName val="2Q03_Oracle_Data_v2"/>
      <sheetName val="Acsformat"/>
      <sheetName val="DR4"/>
      <sheetName val="EXH K-1982 base (unshift) 3724"/>
      <sheetName val="EXH K-1982 base (shifted) 3724"/>
      <sheetName val="EXH L-1982 base (unshift) 3724"/>
      <sheetName val="EXH L-1982 base (shifted) 3724"/>
      <sheetName val="EXH M-1982 base (unshift) 3724"/>
      <sheetName val="EXH M-1982 base (shifted) 3724"/>
      <sheetName val="FUELS"/>
      <sheetName val="IND COMM"/>
      <sheetName val="METALS"/>
      <sheetName val="SIC3724 RATE"/>
      <sheetName val="SIC3724 INDEX"/>
      <sheetName val="UK"/>
      <sheetName val="Sales"/>
      <sheetName val="Liabilities Assumptions"/>
      <sheetName val="ND "/>
      <sheetName val="GST"/>
      <sheetName val="Mapping"/>
      <sheetName val="EMEA Mappings"/>
      <sheetName val="Adjustment Sub-Category"/>
      <sheetName val="Mappings"/>
      <sheetName val="Hyperion &amp; FAS 91 Mapping"/>
      <sheetName val="SOB list"/>
      <sheetName val="Sheet 2"/>
      <sheetName val="CSA Direct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4" refreshError="1"/>
      <sheetData sheetId="15" refreshError="1"/>
      <sheetData sheetId="16"/>
      <sheetData sheetId="17">
        <row r="2">
          <cell r="B2" t="str">
            <v>GE CAPITAL TRANSPORTATION FINANCIAL SERVICES LTD</v>
          </cell>
        </row>
      </sheetData>
      <sheetData sheetId="18"/>
      <sheetData sheetId="19"/>
      <sheetData sheetId="20">
        <row r="1">
          <cell r="A1" t="str">
            <v>Acct #</v>
          </cell>
        </row>
      </sheetData>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Capital work in Progress"/>
      <sheetName val="CAPTLISATION OF INTEREST"/>
      <sheetName val="Related Party"/>
      <sheetName val="PARTY DETAILS"/>
    </sheetNames>
    <sheetDataSet>
      <sheetData sheetId="0" refreshError="1"/>
      <sheetData sheetId="1"/>
      <sheetData sheetId="2" refreshError="1"/>
      <sheetData sheetId="3"/>
      <sheetData sheetId="4" refreshError="1"/>
      <sheetData sheetId="5" refreshError="1"/>
      <sheetData sheetId="6" refreshError="1"/>
      <sheetData sheetId="7"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pocm"/>
      <sheetName val="Depreciation"/>
      <sheetName val="CAPTLISATION OF INTEREST"/>
      <sheetName val="CASH FLOW"/>
      <sheetName val="Related Party"/>
    </sheetNames>
    <sheetDataSet>
      <sheetData sheetId="0"/>
      <sheetData sheetId="1"/>
      <sheetData sheetId="2"/>
      <sheetData sheetId="3"/>
      <sheetData sheetId="4"/>
      <sheetData sheetId="5"/>
      <sheetData sheetId="6"/>
      <sheetData sheetId="7"/>
      <sheetData sheetId="8"/>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Capital work in Progress"/>
      <sheetName val="CAPTLISATION OF INTEREST"/>
      <sheetName val="Consolidation Cash Flow"/>
      <sheetName val="Related Party"/>
      <sheetName val="Capital commitment"/>
    </sheetNames>
    <sheetDataSet>
      <sheetData sheetId="0"/>
      <sheetData sheetId="1"/>
      <sheetData sheetId="2"/>
      <sheetData sheetId="3"/>
      <sheetData sheetId="4"/>
      <sheetData sheetId="5"/>
      <sheetData sheetId="6"/>
      <sheetData sheetId="7"/>
      <sheetData sheetId="8"/>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Capital work in Progress"/>
      <sheetName val="CAPTLISATION OF INTEREST"/>
      <sheetName val="Consolidation Cash Flow"/>
      <sheetName val="Capital commitment"/>
      <sheetName val="Related Party"/>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FIFO Diff"/>
      <sheetName val="Summ"/>
      <sheetName val="Price"/>
      <sheetName val="FG"/>
      <sheetName val="Depot"/>
      <sheetName val="Exp"/>
      <sheetName val="Cost"/>
      <sheetName val="M B-QtyRecn"/>
      <sheetName val="Patil"/>
      <sheetName val="Che-Pack"/>
      <sheetName val="WIP"/>
      <sheetName val="More then 365 days stock"/>
      <sheetName val="POY Data"/>
      <sheetName val="DP"/>
      <sheetName val="Yarn"/>
      <sheetName val="M B_QtyRecn"/>
      <sheetName val="trial Balance"/>
      <sheetName val="PARTY DETAILS"/>
      <sheetName val="AnnexIII"/>
      <sheetName val="Comp"/>
      <sheetName val="Query Results ALL"/>
      <sheetName val="Dels"/>
      <sheetName val="98ordbkg"/>
      <sheetName val="MISC"/>
      <sheetName val="Other notes"/>
      <sheetName val="Sheet1"/>
      <sheetName val="Valu 300602 FIFO"/>
      <sheetName val="for chall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INDORAMA Group June 02"/>
      <sheetName val="Profit Reco."/>
      <sheetName val="Excise Duty reworking"/>
      <sheetName val="Pending List"/>
      <sheetName val="IRTL"/>
      <sheetName val="CONSOLIDATED"/>
      <sheetName val="FINAL P&amp;L 02-03"/>
      <sheetName val="M B-QtyRecn"/>
      <sheetName val="NSR_E"/>
      <sheetName val="TOT_COST"/>
      <sheetName val="MFG FORE"/>
      <sheetName val="Dels"/>
      <sheetName val="Sheet1"/>
      <sheetName val="Data"/>
      <sheetName val="Input"/>
      <sheetName val="2003"/>
      <sheetName val="Intaccrual"/>
      <sheetName val="Comp"/>
      <sheetName val="R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Results BS"/>
      <sheetName val="Results PL"/>
      <sheetName val="FA Print"/>
      <sheetName val="Invst"/>
      <sheetName val="Notes"/>
      <sheetName val="Notes2"/>
      <sheetName val="Notes 3"/>
      <sheetName val="Notes 4"/>
      <sheetName val="Bal Sheet"/>
      <sheetName val="FA"/>
      <sheetName val="AdInfo"/>
      <sheetName val="Analysis Wo Delhi"/>
      <sheetName val="Analysis withDelhi"/>
      <sheetName val="Sonarpur"/>
      <sheetName val="Summary Assets &lt;5000"/>
      <sheetName val="5000"/>
      <sheetName val="Part 4"/>
      <sheetName val="UP Lease la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Results"/>
      <sheetName val="PLGroupings"/>
      <sheetName val="Presentation."/>
      <sheetName val="B.M."/>
      <sheetName val="Interest."/>
      <sheetName val="Board Meeting."/>
      <sheetName val="WOCO REPORT."/>
      <sheetName val="Plant Utilisation"/>
      <sheetName val="personal."/>
      <sheetName val="Accounting Policy."/>
      <sheetName val="Depreciation."/>
      <sheetName val="Trail Balance."/>
      <sheetName val="CAPITALISATION."/>
      <sheetName val="Cap-2"/>
      <sheetName val="DEF REV."/>
      <sheetName val="BS-98March."/>
      <sheetName val="BS-99 Jan."/>
      <sheetName val="Quarterly Performance Report - "/>
      <sheetName val="Pivot"/>
      <sheetName val="Input"/>
      <sheetName val="Labour productivity"/>
      <sheetName val="Variables_x"/>
      <sheetName val="Inc.St.-Link"/>
      <sheetName val="August TB"/>
      <sheetName val="Consolidated"/>
      <sheetName val="発注書"/>
      <sheetName val="detail'02"/>
      <sheetName val="C.O."/>
      <sheetName val="TB Jan-Dec96"/>
      <sheetName val="Managerial Remuneration-Dec96"/>
      <sheetName val="BS&amp;PL_DEC96"/>
      <sheetName val="???"/>
      <sheetName val="Packing"/>
      <sheetName val="Daten Kunststoff"/>
      <sheetName val="Sheet5"/>
      <sheetName val="_REF"/>
      <sheetName val="New Prices"/>
      <sheetName val="co"/>
      <sheetName val="Grouping of Exp. 31st March08"/>
      <sheetName val="INV"/>
      <sheetName val="Nasik"/>
      <sheetName val="Data"/>
      <sheetName val="Sheet1"/>
      <sheetName val="Summary - Single Packing"/>
      <sheetName val="Summary - Double Packing"/>
      <sheetName val="DIES &amp; MOULD3107"/>
      <sheetName val="#REF"/>
      <sheetName val="Profitibility"/>
      <sheetName val="___"/>
      <sheetName val="Intaccrual"/>
      <sheetName val="SBU"/>
      <sheetName val="inputs"/>
      <sheetName val="DEP"/>
      <sheetName val="AIB"/>
      <sheetName val="PE EV charts"/>
      <sheetName val="Variables"/>
      <sheetName val="Boq"/>
      <sheetName val="RA-markate"/>
      <sheetName val="RCC,Ret. Wall"/>
      <sheetName val="admn block"/>
      <sheetName val="BOQ_Direct_selling cost"/>
      <sheetName val="Formulas"/>
      <sheetName val="conc-foot-gradeslab"/>
      <sheetName val="BOQ-Part1"/>
      <sheetName val="SITE OVERHEADS"/>
      <sheetName val="Project Budget Worksheet"/>
      <sheetName val="CBDGT979"/>
      <sheetName val="MAINT,QP,COMM"/>
      <sheetName val="SUPPORTING"/>
      <sheetName val="Presentation_"/>
      <sheetName val="B_M_"/>
      <sheetName val="Interest_"/>
      <sheetName val="Board_Meeting_"/>
      <sheetName val="WOCO_REPORT_"/>
      <sheetName val="Plant_Utilisation"/>
      <sheetName val="personal_"/>
      <sheetName val="Accounting_Policy_"/>
      <sheetName val="Depreciation_"/>
      <sheetName val="Trail_Balance_"/>
      <sheetName val="CAPITALISATION_"/>
      <sheetName val="DEF_REV_"/>
      <sheetName val="BS-98March_"/>
      <sheetName val="BS-99_Jan_"/>
      <sheetName val="Quarterly_Performance_Report_-_"/>
      <sheetName val="New_Prices"/>
      <sheetName val="Daten_Kunststoff"/>
      <sheetName val="C_O_"/>
      <sheetName val="TB_Jan-Dec96"/>
      <sheetName val="Managerial_Remuneration-Dec96"/>
      <sheetName val="Grouping_of_Exp__31st_March08"/>
      <sheetName val="Summary_-_Single_Packing"/>
      <sheetName val="Summary_-_Double_Packing"/>
      <sheetName val="DIES_&amp;_MOULD3107"/>
      <sheetName val="ZUSCHLAGSLISTE"/>
      <sheetName val="Flächen"/>
      <sheetName val="bom"/>
      <sheetName val="forex"/>
      <sheetName val="LCL GENT0.4444,1.8JPN"/>
      <sheetName val="Features"/>
      <sheetName val="Degreasing"/>
      <sheetName val="Post curing."/>
      <sheetName val="Primer"/>
      <sheetName val="Sandblasting"/>
      <sheetName val="rough"/>
      <sheetName val="MERGER.XLS"/>
      <sheetName val="list"/>
      <sheetName val="Packing Norms"/>
      <sheetName val="DC"/>
      <sheetName val="Start"/>
      <sheetName val="2. Definitions"/>
      <sheetName val="Base Info"/>
      <sheetName val="MOTO"/>
      <sheetName val="BasicData"/>
      <sheetName val="Product"/>
      <sheetName val="????"/>
      <sheetName val="____"/>
      <sheetName val="Internal"/>
      <sheetName val="Non-Statistical Sampling Master"/>
      <sheetName val="P_F"/>
      <sheetName val="Bermuda"/>
      <sheetName val="Selection"/>
      <sheetName val="Interface_SC"/>
      <sheetName val="Calc_ISC"/>
      <sheetName val="Calc_SC"/>
      <sheetName val="Interface_ISC"/>
      <sheetName val="GD"/>
      <sheetName val="Field Values"/>
      <sheetName val="Approved MTD Proj #'s"/>
      <sheetName val="REVENUES &amp; BS"/>
      <sheetName val="bs BP 04 SA"/>
      <sheetName val="ord-lost_98&amp;99"/>
      <sheetName val="Tender Summary"/>
      <sheetName val="HEAD"/>
      <sheetName val="Utilization"/>
      <sheetName val="Aug 03"/>
      <sheetName val="Sep 03"/>
      <sheetName val="Main Sheet"/>
      <sheetName val="CFForecast detail"/>
      <sheetName val="Break up Sheet"/>
      <sheetName val="Rate Analysis"/>
      <sheetName val="Boq - Flats"/>
      <sheetName val="AOR"/>
    </sheetNames>
    <sheetDataSet>
      <sheetData sheetId="0" refreshError="1">
        <row r="3">
          <cell r="A3" t="str">
            <v>MOTHERSON ELASTOMERS PRIVATE LIMITED</v>
          </cell>
        </row>
        <row r="84">
          <cell r="A84" t="str">
            <v>MOTHERSON ELASTOMERS PRIVATE LIMITED</v>
          </cell>
        </row>
        <row r="86">
          <cell r="A86" t="str">
            <v>Schedule-X Cost of Materials &amp; Manufacturing Expenses</v>
          </cell>
        </row>
        <row r="89">
          <cell r="A89" t="str">
            <v>Raw Materials &amp; Components Consumed</v>
          </cell>
        </row>
        <row r="90">
          <cell r="A90" t="str">
            <v>Opening Stock</v>
          </cell>
        </row>
        <row r="91">
          <cell r="A91" t="str">
            <v>Add: Purchases</v>
          </cell>
        </row>
        <row r="92">
          <cell r="A92" t="str">
            <v>TOTAL</v>
          </cell>
        </row>
        <row r="93">
          <cell r="A93" t="str">
            <v>Less: Closing Stock</v>
          </cell>
        </row>
        <row r="94">
          <cell r="A94" t="str">
            <v>TOTAL(A)</v>
          </cell>
        </row>
        <row r="95">
          <cell r="A95" t="str">
            <v xml:space="preserve">Loss due to Exchange Fluctuation on Raw Material </v>
          </cell>
        </row>
        <row r="96">
          <cell r="A96" t="str">
            <v>Mould Expenses.</v>
          </cell>
        </row>
        <row r="97">
          <cell r="A97" t="str">
            <v>Wages</v>
          </cell>
        </row>
        <row r="98">
          <cell r="A98" t="str">
            <v>Consumable Stores</v>
          </cell>
        </row>
        <row r="99">
          <cell r="A99" t="str">
            <v>Factory Rent.</v>
          </cell>
        </row>
        <row r="100">
          <cell r="A100" t="str">
            <v>Import Licence Fees.</v>
          </cell>
        </row>
        <row r="101">
          <cell r="A101" t="str">
            <v>Power &amp; Fuel</v>
          </cell>
        </row>
        <row r="102">
          <cell r="A102" t="str">
            <v>Repairs and Maintenance- Machinery.</v>
          </cell>
        </row>
        <row r="103">
          <cell r="A103" t="str">
            <v>Technical Services Fees.</v>
          </cell>
        </row>
        <row r="104">
          <cell r="A104" t="str">
            <v>Insurance</v>
          </cell>
        </row>
        <row r="105">
          <cell r="A105" t="str">
            <v>Tools Written Off</v>
          </cell>
        </row>
        <row r="106">
          <cell r="A106" t="str">
            <v>TOTAL(B)</v>
          </cell>
        </row>
        <row r="107">
          <cell r="A107" t="str">
            <v>Accretion/(Depletion) in Stock</v>
          </cell>
        </row>
        <row r="108">
          <cell r="A108" t="str">
            <v>TOTAL(A+B)</v>
          </cell>
        </row>
        <row r="109">
          <cell r="A109" t="str">
            <v>Consumption as a %age of Sales</v>
          </cell>
        </row>
        <row r="112">
          <cell r="A112" t="str">
            <v>Schedule- XI Adminstrative &amp; Other Expenses</v>
          </cell>
        </row>
        <row r="115">
          <cell r="A115" t="str">
            <v>Bank Charges</v>
          </cell>
        </row>
        <row r="116">
          <cell r="A116" t="str">
            <v>Fluctuations in Foreign Exchange on Liabilities/FCL-Loss</v>
          </cell>
        </row>
        <row r="117">
          <cell r="A117" t="str">
            <v>Fluctuations  in  Foreign  Exchange  On  EEFC      -Gain</v>
          </cell>
        </row>
        <row r="118">
          <cell r="A118" t="str">
            <v>Business Promotion</v>
          </cell>
        </row>
        <row r="119">
          <cell r="A119" t="str">
            <v>Director's Remuneration Including Perquisites</v>
          </cell>
        </row>
        <row r="120">
          <cell r="A120" t="str">
            <v>General Expenses</v>
          </cell>
        </row>
        <row r="121">
          <cell r="A121" t="str">
            <v>Legal and Professional Expenses</v>
          </cell>
        </row>
        <row r="122">
          <cell r="A122" t="str">
            <v>Lease Rent</v>
          </cell>
        </row>
        <row r="123">
          <cell r="A123" t="str">
            <v>Freight-Outward.</v>
          </cell>
        </row>
        <row r="124">
          <cell r="A124" t="str">
            <v>Packing Expenses</v>
          </cell>
        </row>
        <row r="125">
          <cell r="A125" t="str">
            <v>Payment to Auditors</v>
          </cell>
        </row>
        <row r="126">
          <cell r="A126" t="str">
            <v>Postage,Telegram &amp; Telephone Expenses</v>
          </cell>
        </row>
        <row r="127">
          <cell r="A127" t="str">
            <v>Printing and stationery</v>
          </cell>
        </row>
        <row r="128">
          <cell r="A128" t="str">
            <v>Royalty</v>
          </cell>
        </row>
        <row r="129">
          <cell r="A129" t="str">
            <v>Rent</v>
          </cell>
        </row>
        <row r="130">
          <cell r="A130" t="str">
            <v>Rates &amp; Taxes</v>
          </cell>
        </row>
        <row r="131">
          <cell r="A131" t="str">
            <v>Repairs and Maintenance (Others)</v>
          </cell>
        </row>
        <row r="132">
          <cell r="A132" t="str">
            <v>Salary and Other Allowances</v>
          </cell>
        </row>
        <row r="133">
          <cell r="A133" t="str">
            <v>Sales Facilitation Fee</v>
          </cell>
        </row>
        <row r="134">
          <cell r="A134" t="str">
            <v>Security Charges</v>
          </cell>
        </row>
        <row r="135">
          <cell r="A135" t="str">
            <v>Staff Recruitment and Training Expenses</v>
          </cell>
        </row>
        <row r="136">
          <cell r="A136" t="str">
            <v>Staff welfare</v>
          </cell>
        </row>
        <row r="137">
          <cell r="A137" t="str">
            <v>Travelling &amp; Conveyance</v>
          </cell>
        </row>
        <row r="138">
          <cell r="A138" t="str">
            <v>Vehicle Running &amp; Maintenance Expenses</v>
          </cell>
        </row>
        <row r="139">
          <cell r="A139"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BS"/>
      <sheetName val="BS SCH"/>
      <sheetName val="PL"/>
      <sheetName val="PL SCH"/>
      <sheetName val="FA"/>
      <sheetName val="Seg Report"/>
      <sheetName val="TRIAL"/>
      <sheetName val="S"/>
      <sheetName val="Cash Flow"/>
      <sheetName val="Prov for Tax"/>
      <sheetName val="Defered Tax"/>
      <sheetName val="INV"/>
      <sheetName val="ABSTRACT"/>
      <sheetName val="Bal Sheet 2 Col"/>
      <sheetName val="Part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W block"/>
      <sheetName val="Table 41"/>
      <sheetName val="Table 9"/>
      <sheetName val="Table11"/>
      <sheetName val="K-1"/>
      <sheetName val="K-2"/>
      <sheetName val="Sheet1"/>
      <sheetName val="K-3"/>
      <sheetName val="Table 1"/>
      <sheetName val="Table 2"/>
      <sheetName val="Table 3"/>
      <sheetName val="Table 4"/>
      <sheetName val="Table 5"/>
      <sheetName val="Table 6"/>
      <sheetName val="Pivot"/>
      <sheetName val="Pivot 2"/>
      <sheetName val="DOT-Customer-data"/>
      <sheetName val="Fund Utilisation"/>
      <sheetName val="Consol"/>
      <sheetName val="Hyderabad_NLA"/>
      <sheetName val="Silokhera_NLA"/>
      <sheetName val="Cyber City_NLA"/>
      <sheetName val="Chennai_NLA"/>
      <sheetName val="Summary"/>
      <sheetName val="Chennai "/>
      <sheetName val="Tenant-Chennai"/>
      <sheetName val="Hyderabad"/>
      <sheetName val="Tanent-W Block"/>
      <sheetName val="W block (2)"/>
      <sheetName val="Silokhera"/>
      <sheetName val="Table 7"/>
      <sheetName val="Project Data"/>
      <sheetName val="Unleased area"/>
      <sheetName val="Assumption"/>
      <sheetName val="Pivot (2)"/>
      <sheetName val="Building Matrix"/>
      <sheetName val="ridgewood"/>
      <sheetName val="CDR"/>
      <sheetName val="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E1">
            <v>3.7037037037037035E-2</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Macro1"/>
    </sheetNames>
    <sheetDataSet>
      <sheetData sheetId="0" refreshError="1">
        <row r="1">
          <cell r="A1" t="str">
            <v>mm()</v>
          </cell>
        </row>
        <row r="4">
          <cell r="A4" t="str">
            <v>mm1()</v>
          </cell>
        </row>
      </sheetData>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REPORT"/>
      <sheetName val="Running"/>
      <sheetName val="Qty-Day"/>
      <sheetName val="Value- Day"/>
      <sheetName val="Solvents"/>
      <sheetName val="Dead -12"/>
      <sheetName val="Dead -6+6"/>
      <sheetName val="Dead +12"/>
      <sheetName val="Dead -12(L)"/>
      <sheetName val="All Items"/>
      <sheetName val="Name"/>
      <sheetName val="Chart5"/>
      <sheetName val="Stcok-I"/>
      <sheetName val="RM"/>
      <sheetName val="comm (3)"/>
      <sheetName val="CLM"/>
      <sheetName val="AZA"/>
      <sheetName val="hydry"/>
      <sheetName val="RCMH"/>
      <sheetName val="Venila"/>
    </sheetNames>
    <sheetDataSet>
      <sheetData sheetId="0"/>
      <sheetData sheetId="1"/>
      <sheetData sheetId="2" refreshError="1"/>
      <sheetData sheetId="3" refreshError="1"/>
      <sheetData sheetId="4"/>
      <sheetData sheetId="5"/>
      <sheetData sheetId="6"/>
      <sheetData sheetId="7"/>
      <sheetData sheetId="8"/>
      <sheetData sheetId="9">
        <row r="1">
          <cell r="A1" t="str">
            <v>ID</v>
          </cell>
        </row>
      </sheetData>
      <sheetData sheetId="10" refreshError="1"/>
      <sheetData sheetId="11" refreshError="1"/>
      <sheetData sheetId="12">
        <row r="1">
          <cell r="A1" t="str">
            <v>ID</v>
          </cell>
          <cell r="H1" t="str">
            <v>WH Balance</v>
          </cell>
        </row>
        <row r="2">
          <cell r="A2">
            <v>90820</v>
          </cell>
          <cell r="H2">
            <v>999999</v>
          </cell>
        </row>
        <row r="3">
          <cell r="A3">
            <v>501049</v>
          </cell>
          <cell r="H3">
            <v>18085</v>
          </cell>
        </row>
        <row r="4">
          <cell r="A4">
            <v>502049</v>
          </cell>
          <cell r="H4">
            <v>33852.199999999997</v>
          </cell>
        </row>
        <row r="5">
          <cell r="A5">
            <v>902177</v>
          </cell>
          <cell r="H5">
            <v>750</v>
          </cell>
        </row>
        <row r="6">
          <cell r="A6" t="str">
            <v>L-004</v>
          </cell>
          <cell r="H6">
            <v>12600</v>
          </cell>
        </row>
        <row r="7">
          <cell r="A7" t="str">
            <v>L-005</v>
          </cell>
          <cell r="H7">
            <v>1000</v>
          </cell>
        </row>
        <row r="8">
          <cell r="A8" t="str">
            <v>L-006</v>
          </cell>
          <cell r="H8">
            <v>14187</v>
          </cell>
        </row>
        <row r="9">
          <cell r="A9" t="str">
            <v>L-008</v>
          </cell>
          <cell r="H9">
            <v>3900</v>
          </cell>
        </row>
        <row r="10">
          <cell r="A10" t="str">
            <v>L-012</v>
          </cell>
          <cell r="H10">
            <v>16200</v>
          </cell>
        </row>
        <row r="11">
          <cell r="A11" t="str">
            <v>L-013</v>
          </cell>
          <cell r="H11">
            <v>33340</v>
          </cell>
        </row>
        <row r="12">
          <cell r="A12" t="str">
            <v>L-019</v>
          </cell>
          <cell r="H12">
            <v>11280</v>
          </cell>
        </row>
        <row r="13">
          <cell r="A13" t="str">
            <v>L-026</v>
          </cell>
          <cell r="H13">
            <v>76710</v>
          </cell>
        </row>
        <row r="14">
          <cell r="A14" t="str">
            <v>L-027</v>
          </cell>
          <cell r="H14">
            <v>792.9</v>
          </cell>
        </row>
        <row r="15">
          <cell r="A15" t="str">
            <v>L-048</v>
          </cell>
          <cell r="H15">
            <v>9867</v>
          </cell>
        </row>
        <row r="16">
          <cell r="A16" t="str">
            <v>L-049</v>
          </cell>
          <cell r="H16">
            <v>110988.001</v>
          </cell>
        </row>
        <row r="17">
          <cell r="A17" t="str">
            <v>L-056</v>
          </cell>
          <cell r="H17">
            <v>20934.3</v>
          </cell>
        </row>
        <row r="18">
          <cell r="A18" t="str">
            <v>L-063</v>
          </cell>
          <cell r="H18">
            <v>25840</v>
          </cell>
        </row>
        <row r="19">
          <cell r="A19" t="str">
            <v>L-101</v>
          </cell>
          <cell r="H19">
            <v>24305</v>
          </cell>
        </row>
        <row r="20">
          <cell r="A20" t="str">
            <v>L-102</v>
          </cell>
          <cell r="H20">
            <v>20479.241999999998</v>
          </cell>
        </row>
        <row r="21">
          <cell r="A21" t="str">
            <v>L-103</v>
          </cell>
          <cell r="H21">
            <v>28740</v>
          </cell>
        </row>
        <row r="22">
          <cell r="A22" t="str">
            <v>L-104</v>
          </cell>
          <cell r="H22">
            <v>3915</v>
          </cell>
        </row>
        <row r="23">
          <cell r="A23" t="str">
            <v>L-106</v>
          </cell>
          <cell r="H23">
            <v>5471.09</v>
          </cell>
        </row>
        <row r="24">
          <cell r="A24" t="str">
            <v>L-107</v>
          </cell>
          <cell r="H24">
            <v>47684</v>
          </cell>
        </row>
        <row r="25">
          <cell r="A25" t="str">
            <v>L-108</v>
          </cell>
          <cell r="H25">
            <v>2400</v>
          </cell>
        </row>
        <row r="26">
          <cell r="A26" t="str">
            <v>L-109</v>
          </cell>
          <cell r="H26">
            <v>11965.097</v>
          </cell>
        </row>
        <row r="27">
          <cell r="A27" t="str">
            <v>L-133</v>
          </cell>
          <cell r="H27">
            <v>2300</v>
          </cell>
        </row>
        <row r="28">
          <cell r="A28" t="str">
            <v>L-135</v>
          </cell>
          <cell r="H28">
            <v>2867</v>
          </cell>
        </row>
        <row r="29">
          <cell r="A29" t="str">
            <v>L-161</v>
          </cell>
          <cell r="H29">
            <v>9744</v>
          </cell>
        </row>
        <row r="30">
          <cell r="A30" t="str">
            <v>L-162</v>
          </cell>
          <cell r="H30">
            <v>3450</v>
          </cell>
        </row>
        <row r="31">
          <cell r="A31" t="str">
            <v>L-163</v>
          </cell>
          <cell r="H31">
            <v>10370</v>
          </cell>
        </row>
        <row r="32">
          <cell r="A32" t="str">
            <v>L-164</v>
          </cell>
          <cell r="H32">
            <v>12215</v>
          </cell>
        </row>
        <row r="33">
          <cell r="A33" t="str">
            <v>L-165</v>
          </cell>
          <cell r="H33">
            <v>85.48</v>
          </cell>
        </row>
        <row r="34">
          <cell r="A34" t="str">
            <v>L-168</v>
          </cell>
          <cell r="H34">
            <v>11333.38</v>
          </cell>
        </row>
        <row r="35">
          <cell r="A35" t="str">
            <v>L-171</v>
          </cell>
          <cell r="H35">
            <v>447</v>
          </cell>
        </row>
        <row r="36">
          <cell r="A36" t="str">
            <v>L-177</v>
          </cell>
          <cell r="H36">
            <v>77289.998999999996</v>
          </cell>
        </row>
        <row r="37">
          <cell r="A37" t="str">
            <v>L-178</v>
          </cell>
          <cell r="H37">
            <v>12920</v>
          </cell>
        </row>
        <row r="38">
          <cell r="A38" t="str">
            <v>L-179</v>
          </cell>
          <cell r="H38">
            <v>4700</v>
          </cell>
        </row>
        <row r="39">
          <cell r="A39" t="str">
            <v>L-180</v>
          </cell>
          <cell r="H39">
            <v>6428.3</v>
          </cell>
        </row>
        <row r="40">
          <cell r="A40" t="str">
            <v>L-181</v>
          </cell>
          <cell r="H40">
            <v>14445</v>
          </cell>
        </row>
        <row r="41">
          <cell r="A41" t="str">
            <v>L-183</v>
          </cell>
          <cell r="H41">
            <v>1000</v>
          </cell>
        </row>
        <row r="42">
          <cell r="A42" t="str">
            <v>L-188</v>
          </cell>
          <cell r="H42">
            <v>137</v>
          </cell>
        </row>
        <row r="43">
          <cell r="A43" t="str">
            <v>L-189</v>
          </cell>
          <cell r="H43">
            <v>200</v>
          </cell>
        </row>
        <row r="44">
          <cell r="A44" t="str">
            <v>L-191</v>
          </cell>
          <cell r="H44">
            <v>4448</v>
          </cell>
        </row>
        <row r="45">
          <cell r="A45" t="str">
            <v>L-196</v>
          </cell>
          <cell r="H45">
            <v>102.7</v>
          </cell>
        </row>
        <row r="46">
          <cell r="A46" t="str">
            <v>L-199</v>
          </cell>
          <cell r="H46">
            <v>4800</v>
          </cell>
        </row>
        <row r="47">
          <cell r="A47" t="str">
            <v>L-200</v>
          </cell>
          <cell r="H47">
            <v>17300</v>
          </cell>
        </row>
        <row r="48">
          <cell r="A48" t="str">
            <v>L-202</v>
          </cell>
          <cell r="H48">
            <v>3360</v>
          </cell>
        </row>
        <row r="49">
          <cell r="A49" t="str">
            <v>L-203</v>
          </cell>
          <cell r="H49">
            <v>7112</v>
          </cell>
        </row>
        <row r="50">
          <cell r="A50" t="str">
            <v>L-205</v>
          </cell>
          <cell r="H50">
            <v>1144.7</v>
          </cell>
        </row>
        <row r="51">
          <cell r="A51" t="str">
            <v>L-206</v>
          </cell>
          <cell r="H51">
            <v>47</v>
          </cell>
        </row>
        <row r="52">
          <cell r="A52" t="str">
            <v>L-207</v>
          </cell>
          <cell r="H52">
            <v>1158.8</v>
          </cell>
        </row>
        <row r="53">
          <cell r="A53" t="str">
            <v>L-214</v>
          </cell>
          <cell r="H53">
            <v>990</v>
          </cell>
        </row>
        <row r="54">
          <cell r="A54" t="str">
            <v>L-223</v>
          </cell>
          <cell r="H54">
            <v>85</v>
          </cell>
        </row>
        <row r="55">
          <cell r="A55" t="str">
            <v>L-226</v>
          </cell>
          <cell r="H55">
            <v>543.1</v>
          </cell>
        </row>
        <row r="56">
          <cell r="A56" t="str">
            <v>L-228</v>
          </cell>
          <cell r="H56">
            <v>14.4</v>
          </cell>
        </row>
        <row r="57">
          <cell r="A57" t="str">
            <v>L-230</v>
          </cell>
          <cell r="H57">
            <v>246</v>
          </cell>
        </row>
        <row r="58">
          <cell r="A58" t="str">
            <v>L-231</v>
          </cell>
          <cell r="H58">
            <v>211.446</v>
          </cell>
        </row>
        <row r="59">
          <cell r="A59" t="str">
            <v>L-232</v>
          </cell>
          <cell r="H59">
            <v>141</v>
          </cell>
        </row>
        <row r="60">
          <cell r="A60" t="str">
            <v>L-233</v>
          </cell>
          <cell r="H60">
            <v>750</v>
          </cell>
        </row>
        <row r="61">
          <cell r="A61" t="str">
            <v>L-234</v>
          </cell>
          <cell r="H61">
            <v>1710</v>
          </cell>
        </row>
        <row r="62">
          <cell r="A62" t="str">
            <v>L-235</v>
          </cell>
          <cell r="H62">
            <v>375</v>
          </cell>
        </row>
        <row r="63">
          <cell r="A63" t="str">
            <v>L-236</v>
          </cell>
          <cell r="H63">
            <v>2145</v>
          </cell>
        </row>
        <row r="64">
          <cell r="A64" t="str">
            <v>L-240</v>
          </cell>
          <cell r="H64">
            <v>102.5</v>
          </cell>
        </row>
        <row r="65">
          <cell r="A65" t="str">
            <v>L-242</v>
          </cell>
          <cell r="H65">
            <v>346.4</v>
          </cell>
        </row>
        <row r="66">
          <cell r="A66" t="str">
            <v>L-245</v>
          </cell>
          <cell r="H66">
            <v>652.5</v>
          </cell>
        </row>
        <row r="67">
          <cell r="A67" t="str">
            <v>L-246</v>
          </cell>
          <cell r="H67">
            <v>420</v>
          </cell>
        </row>
        <row r="68">
          <cell r="A68" t="str">
            <v>L-258</v>
          </cell>
          <cell r="H68">
            <v>339.28</v>
          </cell>
        </row>
        <row r="69">
          <cell r="A69" t="str">
            <v>L-276</v>
          </cell>
          <cell r="H69">
            <v>500.23200000000003</v>
          </cell>
        </row>
        <row r="70">
          <cell r="A70" t="str">
            <v>L-277</v>
          </cell>
          <cell r="H70">
            <v>121.8</v>
          </cell>
        </row>
        <row r="71">
          <cell r="A71" t="str">
            <v>L-286</v>
          </cell>
          <cell r="H71">
            <v>150</v>
          </cell>
        </row>
        <row r="72">
          <cell r="A72" t="str">
            <v>L-324</v>
          </cell>
          <cell r="H72">
            <v>2641</v>
          </cell>
        </row>
        <row r="73">
          <cell r="A73" t="str">
            <v>PN-01</v>
          </cell>
          <cell r="H73">
            <v>211</v>
          </cell>
        </row>
        <row r="74">
          <cell r="A74" t="str">
            <v>PN-02</v>
          </cell>
          <cell r="H74">
            <v>165</v>
          </cell>
        </row>
        <row r="75">
          <cell r="A75" t="str">
            <v>PN-07</v>
          </cell>
          <cell r="H75">
            <v>725</v>
          </cell>
        </row>
        <row r="76">
          <cell r="A76" t="str">
            <v>PN-11</v>
          </cell>
          <cell r="H76">
            <v>368</v>
          </cell>
        </row>
        <row r="77">
          <cell r="A77" t="str">
            <v>PN-12</v>
          </cell>
          <cell r="H77">
            <v>1325</v>
          </cell>
        </row>
        <row r="78">
          <cell r="A78" t="str">
            <v>PN-13</v>
          </cell>
          <cell r="H78">
            <v>1500</v>
          </cell>
        </row>
        <row r="79">
          <cell r="A79" t="str">
            <v>PN-17</v>
          </cell>
          <cell r="H79">
            <v>2350</v>
          </cell>
        </row>
        <row r="80">
          <cell r="A80" t="str">
            <v>PN-19</v>
          </cell>
          <cell r="H80">
            <v>21500</v>
          </cell>
        </row>
        <row r="81">
          <cell r="A81" t="str">
            <v>PN-22</v>
          </cell>
          <cell r="H81">
            <v>423</v>
          </cell>
        </row>
        <row r="82">
          <cell r="A82" t="str">
            <v>PN-30</v>
          </cell>
          <cell r="H82">
            <v>314</v>
          </cell>
        </row>
        <row r="83">
          <cell r="A83" t="str">
            <v>PN-32</v>
          </cell>
          <cell r="H83">
            <v>20000</v>
          </cell>
        </row>
        <row r="84">
          <cell r="A84" t="str">
            <v>S-004</v>
          </cell>
          <cell r="H84">
            <v>4610</v>
          </cell>
        </row>
        <row r="85">
          <cell r="A85" t="str">
            <v>S-006</v>
          </cell>
          <cell r="H85">
            <v>12500</v>
          </cell>
        </row>
        <row r="86">
          <cell r="A86" t="str">
            <v>S-007</v>
          </cell>
          <cell r="H86">
            <v>17950</v>
          </cell>
        </row>
        <row r="87">
          <cell r="A87" t="str">
            <v>S-015</v>
          </cell>
          <cell r="H87">
            <v>450</v>
          </cell>
        </row>
        <row r="88">
          <cell r="A88" t="str">
            <v>S-027</v>
          </cell>
          <cell r="H88">
            <v>18.5</v>
          </cell>
        </row>
        <row r="89">
          <cell r="A89" t="str">
            <v>S-030</v>
          </cell>
          <cell r="H89">
            <v>13214</v>
          </cell>
        </row>
        <row r="90">
          <cell r="A90" t="str">
            <v>S-042</v>
          </cell>
          <cell r="H90">
            <v>4681.2</v>
          </cell>
        </row>
        <row r="91">
          <cell r="A91" t="str">
            <v>S-052</v>
          </cell>
          <cell r="H91">
            <v>3390</v>
          </cell>
        </row>
        <row r="92">
          <cell r="A92" t="str">
            <v>S-061</v>
          </cell>
          <cell r="H92">
            <v>2500</v>
          </cell>
        </row>
        <row r="93">
          <cell r="A93" t="str">
            <v>S-062</v>
          </cell>
          <cell r="H93">
            <v>13400.001</v>
          </cell>
        </row>
        <row r="94">
          <cell r="A94" t="str">
            <v>S-100</v>
          </cell>
          <cell r="H94">
            <v>20900</v>
          </cell>
        </row>
        <row r="95">
          <cell r="A95" t="str">
            <v>S-101</v>
          </cell>
          <cell r="H95">
            <v>29500</v>
          </cell>
        </row>
        <row r="96">
          <cell r="A96" t="str">
            <v>S-102</v>
          </cell>
          <cell r="H96">
            <v>29</v>
          </cell>
        </row>
        <row r="97">
          <cell r="A97" t="str">
            <v>S-104</v>
          </cell>
          <cell r="H97">
            <v>150</v>
          </cell>
        </row>
        <row r="98">
          <cell r="A98" t="str">
            <v>S-123</v>
          </cell>
          <cell r="H98">
            <v>16.399999999999999</v>
          </cell>
        </row>
        <row r="99">
          <cell r="A99" t="str">
            <v>S-124</v>
          </cell>
          <cell r="H99">
            <v>24300</v>
          </cell>
        </row>
        <row r="100">
          <cell r="A100" t="str">
            <v>S-126</v>
          </cell>
          <cell r="H100">
            <v>15349.7</v>
          </cell>
        </row>
        <row r="101">
          <cell r="A101" t="str">
            <v>S-127</v>
          </cell>
          <cell r="H101">
            <v>2466.1999999999998</v>
          </cell>
        </row>
        <row r="102">
          <cell r="A102" t="str">
            <v>S-129</v>
          </cell>
          <cell r="H102">
            <v>3296.4</v>
          </cell>
        </row>
        <row r="103">
          <cell r="A103" t="str">
            <v>S-132</v>
          </cell>
          <cell r="H103">
            <v>4100</v>
          </cell>
        </row>
        <row r="104">
          <cell r="A104" t="str">
            <v>S-138</v>
          </cell>
          <cell r="H104">
            <v>3080</v>
          </cell>
        </row>
        <row r="105">
          <cell r="A105" t="str">
            <v>S-151</v>
          </cell>
          <cell r="H105">
            <v>750</v>
          </cell>
        </row>
        <row r="106">
          <cell r="A106" t="str">
            <v>S-152</v>
          </cell>
          <cell r="H106">
            <v>50</v>
          </cell>
        </row>
        <row r="107">
          <cell r="A107" t="str">
            <v>S-154</v>
          </cell>
          <cell r="H107">
            <v>15951.223</v>
          </cell>
        </row>
        <row r="108">
          <cell r="A108" t="str">
            <v>S-156</v>
          </cell>
          <cell r="H108">
            <v>2083.3000000000002</v>
          </cell>
        </row>
        <row r="109">
          <cell r="A109" t="str">
            <v>S-159</v>
          </cell>
          <cell r="H109">
            <v>95</v>
          </cell>
        </row>
        <row r="110">
          <cell r="A110" t="str">
            <v>S-166</v>
          </cell>
          <cell r="H110">
            <v>105</v>
          </cell>
        </row>
        <row r="111">
          <cell r="A111" t="str">
            <v>S-169</v>
          </cell>
          <cell r="H111">
            <v>25808</v>
          </cell>
        </row>
        <row r="112">
          <cell r="A112" t="str">
            <v>S-173</v>
          </cell>
          <cell r="H112">
            <v>4150</v>
          </cell>
        </row>
        <row r="113">
          <cell r="A113" t="str">
            <v>S-178</v>
          </cell>
          <cell r="H113">
            <v>795</v>
          </cell>
        </row>
        <row r="114">
          <cell r="A114" t="str">
            <v>S-179</v>
          </cell>
          <cell r="H114">
            <v>925</v>
          </cell>
        </row>
        <row r="115">
          <cell r="A115" t="str">
            <v>S-182</v>
          </cell>
          <cell r="H115">
            <v>1536.3</v>
          </cell>
        </row>
        <row r="116">
          <cell r="A116" t="str">
            <v>S-183</v>
          </cell>
          <cell r="H116">
            <v>15</v>
          </cell>
        </row>
        <row r="117">
          <cell r="A117" t="str">
            <v>S-186</v>
          </cell>
          <cell r="H117">
            <v>325</v>
          </cell>
        </row>
        <row r="118">
          <cell r="A118" t="str">
            <v>S-193</v>
          </cell>
          <cell r="H118">
            <v>352.4</v>
          </cell>
        </row>
        <row r="119">
          <cell r="A119" t="str">
            <v>S-195</v>
          </cell>
          <cell r="H119">
            <v>82.9</v>
          </cell>
        </row>
        <row r="120">
          <cell r="A120" t="str">
            <v>S-196</v>
          </cell>
          <cell r="H120">
            <v>983</v>
          </cell>
        </row>
        <row r="121">
          <cell r="A121" t="str">
            <v>S-200</v>
          </cell>
          <cell r="H121">
            <v>200</v>
          </cell>
        </row>
        <row r="122">
          <cell r="A122" t="str">
            <v>S-202</v>
          </cell>
          <cell r="H122">
            <v>20.399999999999999</v>
          </cell>
        </row>
        <row r="123">
          <cell r="A123" t="str">
            <v>S-203</v>
          </cell>
          <cell r="H123">
            <v>114.95</v>
          </cell>
        </row>
        <row r="124">
          <cell r="A124" t="str">
            <v>S-205</v>
          </cell>
          <cell r="H124">
            <v>180.42</v>
          </cell>
        </row>
        <row r="125">
          <cell r="A125" t="str">
            <v>S-206</v>
          </cell>
          <cell r="H125">
            <v>1700</v>
          </cell>
        </row>
        <row r="126">
          <cell r="A126" t="str">
            <v>S-208</v>
          </cell>
          <cell r="H126">
            <v>328.7</v>
          </cell>
        </row>
        <row r="127">
          <cell r="A127" t="str">
            <v>S-209</v>
          </cell>
          <cell r="H127">
            <v>38.1</v>
          </cell>
        </row>
        <row r="128">
          <cell r="A128" t="str">
            <v>S-218</v>
          </cell>
          <cell r="H128">
            <v>40</v>
          </cell>
        </row>
        <row r="129">
          <cell r="A129" t="str">
            <v>S-219</v>
          </cell>
          <cell r="H129">
            <v>16</v>
          </cell>
        </row>
        <row r="130">
          <cell r="A130" t="str">
            <v>S-221</v>
          </cell>
          <cell r="H130">
            <v>629.95000000000005</v>
          </cell>
        </row>
        <row r="131">
          <cell r="A131" t="str">
            <v>S-224</v>
          </cell>
          <cell r="H131">
            <v>140</v>
          </cell>
        </row>
        <row r="132">
          <cell r="A132" t="str">
            <v>S-228</v>
          </cell>
          <cell r="H132">
            <v>110</v>
          </cell>
        </row>
        <row r="133">
          <cell r="A133" t="str">
            <v>S-229</v>
          </cell>
          <cell r="H133">
            <v>131.75</v>
          </cell>
        </row>
        <row r="134">
          <cell r="A134" t="str">
            <v>S-230</v>
          </cell>
          <cell r="H134">
            <v>34.4</v>
          </cell>
        </row>
        <row r="135">
          <cell r="A135" t="str">
            <v>S-231</v>
          </cell>
          <cell r="H135">
            <v>7.95</v>
          </cell>
        </row>
        <row r="136">
          <cell r="A136" t="str">
            <v>S-232</v>
          </cell>
          <cell r="H136">
            <v>80</v>
          </cell>
        </row>
        <row r="137">
          <cell r="A137" t="str">
            <v>S-238</v>
          </cell>
          <cell r="H137">
            <v>21.9</v>
          </cell>
        </row>
        <row r="138">
          <cell r="A138" t="str">
            <v>S-241</v>
          </cell>
          <cell r="H138">
            <v>325</v>
          </cell>
        </row>
        <row r="139">
          <cell r="A139" t="str">
            <v>S-370</v>
          </cell>
          <cell r="H139">
            <v>2841</v>
          </cell>
        </row>
      </sheetData>
      <sheetData sheetId="13"/>
      <sheetData sheetId="14"/>
      <sheetData sheetId="15"/>
      <sheetData sheetId="16"/>
      <sheetData sheetId="17"/>
      <sheetData sheetId="18"/>
      <sheetData sheetId="19"/>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Stcok-M"/>
      <sheetName val="Prod"/>
    </sheetNames>
    <sheetDataSet>
      <sheetData sheetId="0" refreshError="1"/>
      <sheetData sheetId="1"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laroux"/>
      <sheetName val="Cover"/>
      <sheetName val="Index"/>
      <sheetName val="Assum"/>
      <sheetName val="Operation"/>
      <sheetName val="Manpower"/>
      <sheetName val="Common"/>
      <sheetName val="GLANCE"/>
      <sheetName val="Profit"/>
      <sheetName val="PMIX"/>
      <sheetName val="RMPrice"/>
      <sheetName val="ExPrice"/>
      <sheetName val="LoPrice"/>
      <sheetName val="Pack"/>
      <sheetName val="Stores"/>
      <sheetName val="sheet"/>
      <sheetName val="Sheet1"/>
      <sheetName val="Graph"/>
      <sheetName val="Salary"/>
      <sheetName val="Admn"/>
      <sheetName val="Inttwork"/>
      <sheetName val="Power"/>
      <sheetName val="Expenses"/>
      <sheetName val="phasep&amp;l"/>
      <sheetName val="EXPR(FR)"/>
      <sheetName val="Selling"/>
      <sheetName val="Profit (2)"/>
      <sheetName val="000000"/>
      <sheetName val="Cover "/>
      <sheetName val="Highlights"/>
      <sheetName val=" C 1- 3"/>
      <sheetName val="RawLand"/>
      <sheetName val="sales"/>
      <sheetName val="CONTRB"/>
      <sheetName val="CONTWRK"/>
      <sheetName val="PV I"/>
      <sheetName val="PC"/>
      <sheetName val="Pc II"/>
      <sheetName val="B_S"/>
      <sheetName val="machbal"/>
      <sheetName val="Cont"/>
      <sheetName val="Prd_cont"/>
      <sheetName val="AdmnOH"/>
      <sheetName val="Powcost"/>
      <sheetName val="powcost (2)"/>
      <sheetName val="utlcost"/>
      <sheetName val="AnnexIII"/>
      <sheetName val="Inter unit set off"/>
      <sheetName val="Pg.1 Marketing Info"/>
      <sheetName val="MISC"/>
      <sheetName val="Hidden"/>
      <sheetName val="Menu"/>
      <sheetName val="STK0731"/>
      <sheetName val="75 Nig."/>
      <sheetName val="BS &amp; P&amp;L"/>
      <sheetName val="P &amp; L"/>
      <sheetName val="Bal Sheet"/>
      <sheetName val="defaults"/>
      <sheetName val="header"/>
    </sheetNames>
    <sheetDataSet>
      <sheetData sheetId="0" refreshError="1"/>
      <sheetData sheetId="1">
        <row r="7">
          <cell r="A7" t="str">
            <v>Month</v>
          </cell>
        </row>
      </sheetData>
      <sheetData sheetId="2">
        <row r="7">
          <cell r="A7" t="str">
            <v>Month</v>
          </cell>
        </row>
      </sheetData>
      <sheetData sheetId="3">
        <row r="7">
          <cell r="A7" t="str">
            <v>Month</v>
          </cell>
        </row>
      </sheetData>
      <sheetData sheetId="4">
        <row r="7">
          <cell r="A7" t="str">
            <v>Month</v>
          </cell>
        </row>
      </sheetData>
      <sheetData sheetId="5">
        <row r="7">
          <cell r="A7" t="str">
            <v>Month</v>
          </cell>
        </row>
      </sheetData>
      <sheetData sheetId="6">
        <row r="7">
          <cell r="A7" t="str">
            <v>Month</v>
          </cell>
        </row>
      </sheetData>
      <sheetData sheetId="7">
        <row r="7">
          <cell r="A7" t="str">
            <v>Month</v>
          </cell>
        </row>
      </sheetData>
      <sheetData sheetId="8">
        <row r="7">
          <cell r="A7" t="str">
            <v>Month</v>
          </cell>
        </row>
      </sheetData>
      <sheetData sheetId="9">
        <row r="7">
          <cell r="A7" t="str">
            <v>Month</v>
          </cell>
        </row>
      </sheetData>
      <sheetData sheetId="10">
        <row r="7">
          <cell r="A7" t="str">
            <v>Month</v>
          </cell>
        </row>
      </sheetData>
      <sheetData sheetId="11">
        <row r="7">
          <cell r="A7" t="str">
            <v>Month</v>
          </cell>
        </row>
      </sheetData>
      <sheetData sheetId="12">
        <row r="7">
          <cell r="A7" t="str">
            <v>Month</v>
          </cell>
        </row>
      </sheetData>
      <sheetData sheetId="13">
        <row r="7">
          <cell r="A7" t="str">
            <v>Month</v>
          </cell>
        </row>
      </sheetData>
      <sheetData sheetId="14" refreshError="1">
        <row r="7">
          <cell r="A7" t="str">
            <v>Month</v>
          </cell>
          <cell r="B7" t="str">
            <v>No. Of</v>
          </cell>
          <cell r="C7" t="str">
            <v>No. Of</v>
          </cell>
          <cell r="D7" t="str">
            <v>Direct Stores</v>
          </cell>
          <cell r="E7" t="str">
            <v>Other</v>
          </cell>
          <cell r="F7" t="str">
            <v>Total Stores</v>
          </cell>
        </row>
        <row r="8">
          <cell r="B8" t="str">
            <v>Days</v>
          </cell>
          <cell r="C8" t="str">
            <v>Spindles</v>
          </cell>
          <cell r="D8" t="str">
            <v>Expenses</v>
          </cell>
          <cell r="E8" t="str">
            <v>Allocation</v>
          </cell>
          <cell r="F8" t="str">
            <v>Expenses</v>
          </cell>
        </row>
        <row r="9">
          <cell r="C9" t="str">
            <v>(in Lacs)</v>
          </cell>
          <cell r="D9" t="str">
            <v>(Rs. Lacs)</v>
          </cell>
          <cell r="E9" t="str">
            <v>(Rs. Lacs)</v>
          </cell>
          <cell r="F9" t="str">
            <v>(Rs. Lacs)</v>
          </cell>
        </row>
        <row r="10">
          <cell r="A10" t="str">
            <v>Rs./Spdl/Shift</v>
          </cell>
          <cell r="D10">
            <v>0.5161</v>
          </cell>
          <cell r="E10">
            <v>0.20675576048383063</v>
          </cell>
          <cell r="F10">
            <v>0.7228557604838306</v>
          </cell>
        </row>
        <row r="11">
          <cell r="A11">
            <v>36617</v>
          </cell>
          <cell r="B11">
            <v>30</v>
          </cell>
          <cell r="C11">
            <v>53.351999999999997</v>
          </cell>
          <cell r="D11">
            <v>27.534967199999997</v>
          </cell>
          <cell r="E11">
            <v>10.96</v>
          </cell>
          <cell r="F11">
            <v>38.494967199999998</v>
          </cell>
        </row>
        <row r="12">
          <cell r="A12">
            <v>36647</v>
          </cell>
          <cell r="B12">
            <v>30</v>
          </cell>
          <cell r="C12">
            <v>53.351999999999997</v>
          </cell>
          <cell r="D12">
            <v>27.534967199999997</v>
          </cell>
          <cell r="E12">
            <v>11.05</v>
          </cell>
          <cell r="F12">
            <v>38.584967199999994</v>
          </cell>
        </row>
        <row r="13">
          <cell r="A13">
            <v>36678</v>
          </cell>
          <cell r="B13">
            <v>30</v>
          </cell>
          <cell r="C13">
            <v>53.351999999999997</v>
          </cell>
          <cell r="D13">
            <v>27.534967199999997</v>
          </cell>
          <cell r="E13">
            <v>11.14</v>
          </cell>
          <cell r="F13">
            <v>38.674967199999998</v>
          </cell>
        </row>
        <row r="14">
          <cell r="A14">
            <v>36708</v>
          </cell>
          <cell r="B14">
            <v>31</v>
          </cell>
          <cell r="C14">
            <v>55.130400000000002</v>
          </cell>
          <cell r="D14">
            <v>28.45279944</v>
          </cell>
          <cell r="E14">
            <v>11.25</v>
          </cell>
          <cell r="F14">
            <v>39.70279944</v>
          </cell>
        </row>
        <row r="15">
          <cell r="A15">
            <v>36739</v>
          </cell>
          <cell r="B15">
            <v>30</v>
          </cell>
          <cell r="C15">
            <v>53.351999999999997</v>
          </cell>
          <cell r="D15">
            <v>27.534967199999997</v>
          </cell>
          <cell r="E15">
            <v>11.25</v>
          </cell>
          <cell r="F15">
            <v>38.784967199999997</v>
          </cell>
        </row>
        <row r="16">
          <cell r="A16">
            <v>36770</v>
          </cell>
          <cell r="B16">
            <v>29</v>
          </cell>
          <cell r="C16">
            <v>51.573599999999999</v>
          </cell>
          <cell r="D16">
            <v>26.617134960000001</v>
          </cell>
          <cell r="E16">
            <v>11.14</v>
          </cell>
          <cell r="F16">
            <v>37.757134960000002</v>
          </cell>
        </row>
        <row r="17">
          <cell r="A17">
            <v>36800</v>
          </cell>
          <cell r="B17">
            <v>30</v>
          </cell>
          <cell r="C17">
            <v>53.351999999999997</v>
          </cell>
          <cell r="D17">
            <v>27.534967199999997</v>
          </cell>
          <cell r="E17">
            <v>10.959999999999999</v>
          </cell>
          <cell r="F17">
            <v>38.494967199999998</v>
          </cell>
        </row>
        <row r="18">
          <cell r="A18">
            <v>36831</v>
          </cell>
          <cell r="B18">
            <v>30</v>
          </cell>
          <cell r="C18">
            <v>53.351999999999997</v>
          </cell>
          <cell r="D18">
            <v>27.534967199999997</v>
          </cell>
          <cell r="E18">
            <v>10.87</v>
          </cell>
          <cell r="F18">
            <v>38.404967199999994</v>
          </cell>
        </row>
        <row r="19">
          <cell r="A19">
            <v>36861</v>
          </cell>
          <cell r="B19">
            <v>31</v>
          </cell>
          <cell r="C19">
            <v>55.130400000000002</v>
          </cell>
          <cell r="D19">
            <v>28.45279944</v>
          </cell>
          <cell r="E19">
            <v>10.959999999999999</v>
          </cell>
          <cell r="F19">
            <v>39.412799440000001</v>
          </cell>
        </row>
        <row r="20">
          <cell r="A20">
            <v>36892</v>
          </cell>
          <cell r="B20">
            <v>31</v>
          </cell>
          <cell r="C20">
            <v>55.130400000000002</v>
          </cell>
          <cell r="D20">
            <v>28.45279944</v>
          </cell>
          <cell r="E20">
            <v>10.959999999999999</v>
          </cell>
          <cell r="F20">
            <v>39.412799440000001</v>
          </cell>
        </row>
        <row r="21">
          <cell r="A21">
            <v>36923</v>
          </cell>
          <cell r="B21">
            <v>28</v>
          </cell>
          <cell r="C21">
            <v>49.795200000000001</v>
          </cell>
          <cell r="D21">
            <v>25.699302720000002</v>
          </cell>
          <cell r="E21">
            <v>10.780000000000001</v>
          </cell>
          <cell r="F21">
            <v>36.479302720000007</v>
          </cell>
        </row>
        <row r="22">
          <cell r="A22">
            <v>36951</v>
          </cell>
          <cell r="B22">
            <v>30</v>
          </cell>
          <cell r="C22">
            <v>53.351999999999997</v>
          </cell>
          <cell r="D22">
            <v>27.534967199999997</v>
          </cell>
          <cell r="E22">
            <v>11.05</v>
          </cell>
          <cell r="F22">
            <v>38.584967199999994</v>
          </cell>
        </row>
        <row r="23">
          <cell r="A23" t="str">
            <v>Total</v>
          </cell>
          <cell r="B23">
            <v>360</v>
          </cell>
          <cell r="C23">
            <v>640.22399999999993</v>
          </cell>
          <cell r="D23">
            <v>330.41960639999991</v>
          </cell>
          <cell r="E23">
            <v>132.37</v>
          </cell>
          <cell r="F23">
            <v>462.78960640000003</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apract"/>
      <sheetName val="Stores"/>
      <sheetName val="Trial-Sub"/>
      <sheetName val="pack pnl-99"/>
      <sheetName val="Sheet1"/>
      <sheetName val="apract.xls"/>
      <sheetName val="Balance Sht"/>
      <sheetName val="Hidden"/>
      <sheetName val="for challans"/>
    </sheetNames>
    <definedNames>
      <definedName name="strik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3cd"/>
      <sheetName val="3cb"/>
      <sheetName val="DETAIL"/>
      <sheetName val="BSHEET"/>
      <sheetName val="TRADING"/>
      <sheetName val="Stcok-M"/>
    </sheetNames>
    <sheetDataSet>
      <sheetData sheetId="0" refreshError="1"/>
      <sheetData sheetId="1" refreshError="1"/>
      <sheetData sheetId="2" refreshError="1"/>
      <sheetData sheetId="3" refreshError="1">
        <row r="89">
          <cell r="C89">
            <v>11436</v>
          </cell>
        </row>
      </sheetData>
      <sheetData sheetId="4" refreshError="1"/>
      <sheetData sheetId="5"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Introduction"/>
      <sheetName val="Earnings Monitor"/>
      <sheetName val="Operating Statistics"/>
      <sheetName val="Old"/>
      <sheetName val="Capital History"/>
      <sheetName val="Income Tax"/>
      <sheetName val="Other inc"/>
      <sheetName val="Business"/>
      <sheetName val="Orderbook"/>
      <sheetName val="Demerged"/>
      <sheetName val="Financials"/>
      <sheetName val="Capex &amp; Depreciation"/>
      <sheetName val="Debt (2)"/>
      <sheetName val="First Page"/>
      <sheetName val="Range Names"/>
      <sheetName val="Cover"/>
      <sheetName val="XXXXXXX"/>
      <sheetName val="MenuData"/>
      <sheetName val="SITE OVERHEADS"/>
      <sheetName val="Data sheet"/>
      <sheetName val="Per Unit"/>
      <sheetName val="5(a)"/>
      <sheetName val="DPT-PW"/>
      <sheetName val="Data"/>
      <sheetName val="Lead"/>
      <sheetName val="DP"/>
      <sheetName val="환율"/>
      <sheetName val="vehicles"/>
      <sheetName val="list"/>
      <sheetName val="DetEst"/>
      <sheetName val="Deduction_and_Rebate"/>
      <sheetName val="words"/>
    </sheetNames>
    <sheetDataSet>
      <sheetData sheetId="0" refreshError="1">
        <row r="5">
          <cell r="E5" t="str">
            <v>LARSEN &amp; TOUBRO LIMITED</v>
          </cell>
        </row>
        <row r="13">
          <cell r="E13" t="str">
            <v>m</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FA Schedule 02-03"/>
      <sheetName val="FA Schedule"/>
      <sheetName val="O_E"/>
      <sheetName val="Imports-useless sheet"/>
      <sheetName val="Comp"/>
      <sheetName val="hard Furn final"/>
      <sheetName val="hard Furn- useless sheet"/>
      <sheetName val="Fur_Fix"/>
      <sheetName val="vehicles"/>
      <sheetName val="Leasehold imp A30"/>
      <sheetName val="LHI A_31"/>
      <sheetName val="LHI A_31 (2)"/>
      <sheetName val="Sheet1"/>
      <sheetName val="LHI A_31 (3)"/>
      <sheetName val="Software"/>
      <sheetName val="AMIT K - DEP taxI"/>
      <sheetName val="Edit(01)"/>
      <sheetName val="SBU"/>
      <sheetName val="1.1 AR Database"/>
      <sheetName val="entitl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Global Assmptions"/>
      <sheetName val="CASHFLOWS-QUATERLY"/>
      <sheetName val="CASHFLOWS-QUATERLY (2)"/>
      <sheetName val="BUSINESS PLAN EX. SUMMARY"/>
      <sheetName val="Top Summary"/>
      <sheetName val="Noida-CF"/>
      <sheetName val="Courtyard-CF"/>
      <sheetName val="Promenade-CF"/>
      <sheetName val="Emporio-CF"/>
      <sheetName val="JALL II-CF"/>
      <sheetName val="Ludhiana II-CF"/>
      <sheetName val="MOI-CF"/>
      <sheetName val="Panipat-CF"/>
      <sheetName val="Kolkata-CF"/>
      <sheetName val="Bhoruka-CF"/>
      <sheetName val="GMC-CF"/>
      <sheetName val="Cochin-CF"/>
      <sheetName val="MICO-CF"/>
      <sheetName val="MRC-CF"/>
      <sheetName val="NTC-CF"/>
      <sheetName val="Baroda-CF"/>
      <sheetName val="Goa-CF"/>
      <sheetName val="CASHFLOWS-monthly"/>
      <sheetName val="CASHFLOWS-YEARLY"/>
      <sheetName val="Model"/>
      <sheetName val="TS-NOIDA"/>
      <sheetName val="TS-Courtyard"/>
      <sheetName val="TS-Promenade"/>
      <sheetName val="TS-Emporio-Oct"/>
      <sheetName val="Annexure - Jall II"/>
      <sheetName val="TS-JAL2"/>
      <sheetName val="TS-Ludh II"/>
      <sheetName val="Annex-MOI"/>
      <sheetName val="TS-MoI-Popular"/>
      <sheetName val="TS-MOI- Premium"/>
      <sheetName val="Annexure - Panipat"/>
      <sheetName val="TS-Panipat"/>
      <sheetName val="TS-Kolkata"/>
      <sheetName val="TS-Bhoruka"/>
      <sheetName val="Annexure -gmc"/>
      <sheetName val="TS-Cochin"/>
      <sheetName val="TS-MICO"/>
      <sheetName val="TS-MRC"/>
      <sheetName val="Annexure - NTC Mumbai"/>
      <sheetName val="TS-Baroda-Oct"/>
      <sheetName val="TS-GOA"/>
      <sheetName val="WORKING-CF"/>
      <sheetName val="June'07 Profitability"/>
      <sheetName val="Sept'07 profit"/>
      <sheetName val="Master Data"/>
      <sheetName val="FSI spread"/>
      <sheetName val="Quarterwise"/>
      <sheetName val="Exec Summary"/>
      <sheetName val="Earlier vs Now"/>
      <sheetName val="Mall of India - 30.69 acres"/>
      <sheetName val="MOI premium"/>
      <sheetName val="Jalandhar II"/>
      <sheetName val="Chandigarh"/>
      <sheetName val="Annexure-Jallandhar"/>
      <sheetName val="Chandigarh fin"/>
      <sheetName val="Sheet3"/>
      <sheetName val="Sheet2"/>
      <sheetName val="Sheet1"/>
      <sheetName val="EMP - JULY"/>
      <sheetName val="EMP - August"/>
      <sheetName val="Table 5"/>
      <sheetName val="Leasehold imp A30"/>
      <sheetName val="ABP"/>
      <sheetName val="KPIs"/>
      <sheetName val="Balance sheet DCCDL Nov 06"/>
      <sheetName val="Lists"/>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Instructions"/>
      <sheetName val="RPP"/>
      <sheetName val="tables"/>
      <sheetName val="trial Balance"/>
      <sheetName val="Global Assmptions"/>
      <sheetName val="Ref"/>
      <sheetName val="YTD"/>
      <sheetName val="#REF"/>
      <sheetName val="Deletions"/>
      <sheetName val="Sheet1"/>
      <sheetName val="Revised RPP Format - USA"/>
      <sheetName val="7"/>
      <sheetName val="AN-2K"/>
      <sheetName val="Switch V16"/>
      <sheetName val="working "/>
    </sheetNames>
    <sheetDataSet>
      <sheetData sheetId="0" refreshError="1"/>
      <sheetData sheetId="1" refreshError="1"/>
      <sheetData sheetId="2" refreshError="1">
        <row r="4">
          <cell r="A4">
            <v>2003</v>
          </cell>
          <cell r="G4">
            <v>37987</v>
          </cell>
          <cell r="J4">
            <v>38016</v>
          </cell>
        </row>
        <row r="5">
          <cell r="A5">
            <v>2004</v>
          </cell>
          <cell r="G5">
            <v>38018</v>
          </cell>
          <cell r="J5">
            <v>38017</v>
          </cell>
        </row>
        <row r="6">
          <cell r="A6">
            <v>2005</v>
          </cell>
          <cell r="G6">
            <v>38047</v>
          </cell>
          <cell r="J6">
            <v>38018</v>
          </cell>
        </row>
        <row r="7">
          <cell r="A7">
            <v>2006</v>
          </cell>
          <cell r="G7">
            <v>38078</v>
          </cell>
          <cell r="J7">
            <v>38019</v>
          </cell>
        </row>
        <row r="8">
          <cell r="G8">
            <v>38108</v>
          </cell>
          <cell r="J8">
            <v>38020</v>
          </cell>
        </row>
        <row r="9">
          <cell r="G9">
            <v>38139</v>
          </cell>
          <cell r="J9">
            <v>38021</v>
          </cell>
        </row>
        <row r="10">
          <cell r="G10">
            <v>38169</v>
          </cell>
          <cell r="J10">
            <v>38022</v>
          </cell>
        </row>
        <row r="11">
          <cell r="G11">
            <v>38200</v>
          </cell>
          <cell r="J11">
            <v>38023</v>
          </cell>
        </row>
        <row r="12">
          <cell r="G12">
            <v>38231</v>
          </cell>
          <cell r="J12">
            <v>38024</v>
          </cell>
        </row>
        <row r="13">
          <cell r="G13">
            <v>38261</v>
          </cell>
          <cell r="J13">
            <v>38025</v>
          </cell>
        </row>
        <row r="14">
          <cell r="G14">
            <v>38292</v>
          </cell>
          <cell r="J14">
            <v>38026</v>
          </cell>
        </row>
        <row r="15">
          <cell r="G15">
            <v>38322</v>
          </cell>
          <cell r="J15">
            <v>38027</v>
          </cell>
        </row>
        <row r="16">
          <cell r="J16">
            <v>38028</v>
          </cell>
        </row>
        <row r="17">
          <cell r="J17">
            <v>38029</v>
          </cell>
        </row>
        <row r="18">
          <cell r="J18">
            <v>38030</v>
          </cell>
        </row>
        <row r="19">
          <cell r="J19">
            <v>38031</v>
          </cell>
        </row>
        <row r="20">
          <cell r="J20">
            <v>38032</v>
          </cell>
        </row>
        <row r="21">
          <cell r="J21">
            <v>38033</v>
          </cell>
        </row>
        <row r="22">
          <cell r="J22">
            <v>38034</v>
          </cell>
        </row>
        <row r="23">
          <cell r="J23">
            <v>38035</v>
          </cell>
        </row>
        <row r="24">
          <cell r="J24">
            <v>38036</v>
          </cell>
        </row>
        <row r="25">
          <cell r="J25">
            <v>38037</v>
          </cell>
        </row>
        <row r="26">
          <cell r="J26">
            <v>38038</v>
          </cell>
        </row>
        <row r="27">
          <cell r="J27">
            <v>38039</v>
          </cell>
        </row>
        <row r="28">
          <cell r="J28">
            <v>38040</v>
          </cell>
        </row>
        <row r="29">
          <cell r="J29">
            <v>38041</v>
          </cell>
        </row>
        <row r="30">
          <cell r="J30">
            <v>38042</v>
          </cell>
        </row>
        <row r="31">
          <cell r="J31">
            <v>38043</v>
          </cell>
        </row>
        <row r="32">
          <cell r="J32">
            <v>38044</v>
          </cell>
        </row>
        <row r="33">
          <cell r="J33">
            <v>38045</v>
          </cell>
        </row>
        <row r="34">
          <cell r="J34">
            <v>38046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xSeries255"/>
      <sheetName val="Background"/>
      <sheetName val="MAIN"/>
      <sheetName val="Data Base"/>
      <sheetName val="Master Prices"/>
      <sheetName val="Quote"/>
      <sheetName val="Discounts"/>
      <sheetName val="Linkage Quote"/>
      <sheetName val="Int A Pro 6224"/>
      <sheetName val="Int M Pro 6220"/>
      <sheetName val="Int M Pro 6225"/>
      <sheetName val="Int M Pro 6230"/>
      <sheetName val="Int Z Pro 6221"/>
      <sheetName val="Int Z Pro 6223"/>
      <sheetName val="BladeCenter"/>
      <sheetName val="HS20 ~ JS20 Blade"/>
      <sheetName val="HS20 8843 Blade"/>
      <sheetName val="HS40 Blade"/>
      <sheetName val="eServer326"/>
      <sheetName val="eServer325"/>
      <sheetName val="OpenPower 710"/>
      <sheetName val="OpenPower 720"/>
      <sheetName val="xSeries206"/>
      <sheetName val="xSeries226"/>
      <sheetName val="xSeries235"/>
      <sheetName val="xSeries236"/>
      <sheetName val="xSeries306"/>
      <sheetName val="xSeries335"/>
      <sheetName val="xSeries336"/>
      <sheetName val="xSeries343"/>
      <sheetName val="xSeries345"/>
      <sheetName val="xSeries346"/>
      <sheetName val="xSeries365"/>
      <sheetName val="xSeries382"/>
      <sheetName val="xSeries445"/>
      <sheetName val="xSeries445 16w"/>
      <sheetName val="xSeries455"/>
      <sheetName val="xSeries455 8w ~ 16w"/>
      <sheetName val="RXE~100"/>
      <sheetName val="Fibre Options"/>
      <sheetName val="DS4500"/>
      <sheetName val="DS4400"/>
      <sheetName val="DS4300"/>
      <sheetName val="TotalStorage DS300"/>
      <sheetName val="TotalStorage DS400"/>
      <sheetName val="TotalStorage DS4100"/>
      <sheetName val="Racking"/>
      <sheetName val="Price Update"/>
      <sheetName val="ReadMe"/>
      <sheetName val="External Storage Hardware"/>
      <sheetName val="External Storage Options"/>
      <sheetName val="Server Hardware"/>
      <sheetName val="Server Fitment"/>
      <sheetName val="Options"/>
      <sheetName val="Notes"/>
      <sheetName val="CCE-LC3"/>
      <sheetName val="msg"/>
      <sheetName val="Areas"/>
      <sheetName val="Balance sheet DCCDL Nov 06"/>
      <sheetName val="Input"/>
    </sheetNames>
    <sheetDataSet>
      <sheetData sheetId="0" refreshError="1">
        <row r="13">
          <cell r="A13" t="str">
            <v>- TopSeller Models (Tower)</v>
          </cell>
          <cell r="M13">
            <v>40</v>
          </cell>
        </row>
        <row r="14">
          <cell r="A14" t="str">
            <v>N/A</v>
          </cell>
          <cell r="B14" t="str">
            <v>8685-7TX</v>
          </cell>
          <cell r="C14" t="str">
            <v>x255 TopSeller, 2xXeon MP 2.0GHz/400MHz, 1MB L3, 2GB, O/Bay U160, 2x370W p/s, Tower</v>
          </cell>
          <cell r="D14">
            <v>0</v>
          </cell>
          <cell r="E14" t="str">
            <v>N/A</v>
          </cell>
          <cell r="F14">
            <v>0</v>
          </cell>
          <cell r="G14" t="str">
            <v/>
          </cell>
          <cell r="H14" t="str">
            <v/>
          </cell>
          <cell r="I14" t="str">
            <v/>
          </cell>
          <cell r="J14" t="str">
            <v/>
          </cell>
          <cell r="K14" t="str">
            <v/>
          </cell>
          <cell r="L14" t="str">
            <v/>
          </cell>
          <cell r="M14">
            <v>50</v>
          </cell>
        </row>
        <row r="15">
          <cell r="A15" t="str">
            <v>N/A</v>
          </cell>
          <cell r="B15" t="str">
            <v>8685-ATX</v>
          </cell>
          <cell r="C15" t="str">
            <v>x255 TopSeller, 2xXeon MP 2.2GHz/400MHz, 2MB L3, 2GB, 220.2GB U160 SRAID 6M, 4x370W p/s, Tower</v>
          </cell>
          <cell r="D15">
            <v>0</v>
          </cell>
          <cell r="E15" t="str">
            <v>N/A</v>
          </cell>
          <cell r="F15">
            <v>0</v>
          </cell>
          <cell r="G15" t="str">
            <v/>
          </cell>
          <cell r="H15" t="str">
            <v/>
          </cell>
          <cell r="I15" t="str">
            <v/>
          </cell>
          <cell r="J15" t="str">
            <v/>
          </cell>
          <cell r="K15" t="str">
            <v/>
          </cell>
          <cell r="L15" t="str">
            <v/>
          </cell>
          <cell r="M15">
            <v>60</v>
          </cell>
        </row>
        <row r="16">
          <cell r="C16" t="str">
            <v/>
          </cell>
          <cell r="M16">
            <v>70</v>
          </cell>
        </row>
        <row r="17">
          <cell r="A17" t="str">
            <v>- Express</v>
          </cell>
          <cell r="M17">
            <v>80</v>
          </cell>
        </row>
        <row r="18">
          <cell r="A18" t="str">
            <v>N/A</v>
          </cell>
          <cell r="B18" t="str">
            <v>8685-7EU</v>
          </cell>
          <cell r="C18" t="str">
            <v>Express x255, Xeon MP 2x2.0GHz/400MHz, 1MB L3, 4x1GB, 3x73.4 HS U160, SR-6M, 2x370W p/s, Tower</v>
          </cell>
          <cell r="D18">
            <v>0</v>
          </cell>
          <cell r="E18" t="str">
            <v>N/A</v>
          </cell>
          <cell r="F18">
            <v>0</v>
          </cell>
          <cell r="G18" t="str">
            <v/>
          </cell>
          <cell r="H18" t="str">
            <v/>
          </cell>
          <cell r="I18" t="str">
            <v/>
          </cell>
          <cell r="J18" t="str">
            <v/>
          </cell>
          <cell r="K18" t="str">
            <v/>
          </cell>
          <cell r="L18" t="str">
            <v/>
          </cell>
          <cell r="M18">
            <v>90</v>
          </cell>
        </row>
        <row r="19">
          <cell r="C19" t="str">
            <v/>
          </cell>
          <cell r="M19">
            <v>100</v>
          </cell>
        </row>
        <row r="20">
          <cell r="A20" t="str">
            <v>- IXA Compatible Standard Tower Models</v>
          </cell>
          <cell r="M20">
            <v>110</v>
          </cell>
        </row>
        <row r="21">
          <cell r="A21" t="str">
            <v>N/A</v>
          </cell>
          <cell r="B21" t="str">
            <v>8685-A1X</v>
          </cell>
          <cell r="C21" t="str">
            <v>x255, Xeon MP 2.2GHz/400MHz, 2MB, 512MB, Open Bay U160, 2x370W p/s, Tower</v>
          </cell>
          <cell r="D21">
            <v>0</v>
          </cell>
          <cell r="E21" t="str">
            <v>N/A</v>
          </cell>
          <cell r="F21">
            <v>0</v>
          </cell>
          <cell r="G21" t="str">
            <v/>
          </cell>
          <cell r="H21" t="str">
            <v/>
          </cell>
          <cell r="I21" t="str">
            <v/>
          </cell>
          <cell r="J21" t="str">
            <v/>
          </cell>
          <cell r="K21" t="str">
            <v/>
          </cell>
          <cell r="L21" t="str">
            <v/>
          </cell>
          <cell r="M21">
            <v>120</v>
          </cell>
        </row>
        <row r="22">
          <cell r="A22" t="str">
            <v>N/A</v>
          </cell>
          <cell r="B22" t="str">
            <v>8685-B1X</v>
          </cell>
          <cell r="C22" t="str">
            <v>x255, Xeon MP 2.7GHz/400MHz, 2MB, 1GB, Open Bay U160, 2x370W p/s, Tower</v>
          </cell>
          <cell r="D22">
            <v>0</v>
          </cell>
          <cell r="E22" t="str">
            <v>N/A</v>
          </cell>
          <cell r="F22">
            <v>0</v>
          </cell>
          <cell r="G22" t="str">
            <v/>
          </cell>
          <cell r="H22" t="str">
            <v/>
          </cell>
          <cell r="I22" t="str">
            <v/>
          </cell>
          <cell r="J22" t="str">
            <v/>
          </cell>
          <cell r="K22" t="str">
            <v/>
          </cell>
          <cell r="L22" t="str">
            <v/>
          </cell>
          <cell r="M22">
            <v>130</v>
          </cell>
        </row>
        <row r="23">
          <cell r="A23" t="str">
            <v>N/A</v>
          </cell>
          <cell r="B23" t="str">
            <v>8685-C1X</v>
          </cell>
          <cell r="C23" t="str">
            <v>x255, Xeon MP 3.0GHz/400MHz, 4MB, 1GB, Open Bay U160, 2x370W p/s, Tower</v>
          </cell>
          <cell r="D23">
            <v>0</v>
          </cell>
          <cell r="E23" t="str">
            <v>N/A</v>
          </cell>
          <cell r="F23">
            <v>0</v>
          </cell>
          <cell r="G23" t="str">
            <v/>
          </cell>
          <cell r="H23" t="str">
            <v/>
          </cell>
          <cell r="I23" t="str">
            <v/>
          </cell>
          <cell r="J23" t="str">
            <v/>
          </cell>
          <cell r="K23" t="str">
            <v/>
          </cell>
          <cell r="L23" t="str">
            <v/>
          </cell>
          <cell r="M23">
            <v>140</v>
          </cell>
        </row>
        <row r="24">
          <cell r="M24">
            <v>150</v>
          </cell>
        </row>
        <row r="25">
          <cell r="A25" t="str">
            <v>- IXA Compatible Standard Rack Models</v>
          </cell>
          <cell r="M25">
            <v>160</v>
          </cell>
        </row>
        <row r="26">
          <cell r="A26" t="str">
            <v>8685ARX</v>
          </cell>
          <cell r="B26" t="str">
            <v>8685-ARX</v>
          </cell>
          <cell r="C26" t="str">
            <v>x255, Xeon MP 2.2GHz/400MHz, 2MB, 512MB, Open Bay U160, 2x370W p/s,Rack</v>
          </cell>
          <cell r="D26">
            <v>0</v>
          </cell>
          <cell r="E26">
            <v>8299.01</v>
          </cell>
          <cell r="F26">
            <v>0</v>
          </cell>
          <cell r="G26" t="str">
            <v/>
          </cell>
          <cell r="H26" t="str">
            <v/>
          </cell>
          <cell r="I26" t="str">
            <v/>
          </cell>
          <cell r="J26" t="str">
            <v/>
          </cell>
          <cell r="K26" t="str">
            <v/>
          </cell>
          <cell r="L26" t="str">
            <v/>
          </cell>
          <cell r="M26">
            <v>170</v>
          </cell>
        </row>
        <row r="27">
          <cell r="A27" t="str">
            <v>8685BRX</v>
          </cell>
          <cell r="B27" t="str">
            <v>8685-BRX</v>
          </cell>
          <cell r="C27" t="str">
            <v>x255, Xeon MP 2.7GHz/400MHz, 2MB, 1GB, Open Bay U160, 2x370W p/s, Rack</v>
          </cell>
          <cell r="D27">
            <v>0</v>
          </cell>
          <cell r="E27">
            <v>9908.18</v>
          </cell>
          <cell r="F27">
            <v>0</v>
          </cell>
          <cell r="G27" t="str">
            <v/>
          </cell>
          <cell r="H27" t="str">
            <v/>
          </cell>
          <cell r="I27" t="str">
            <v/>
          </cell>
          <cell r="J27" t="str">
            <v/>
          </cell>
          <cell r="K27" t="str">
            <v/>
          </cell>
          <cell r="L27" t="str">
            <v/>
          </cell>
          <cell r="M27">
            <v>180</v>
          </cell>
        </row>
        <row r="28">
          <cell r="A28" t="str">
            <v>8685CRX</v>
          </cell>
          <cell r="B28" t="str">
            <v>8685-CRX</v>
          </cell>
          <cell r="C28" t="str">
            <v>x255, Xeon MP 3.0GHz/400MHz, 4MB, 1GB, Open Bay U160, 2x370W p/s, Rack</v>
          </cell>
          <cell r="D28">
            <v>0</v>
          </cell>
          <cell r="E28">
            <v>13999</v>
          </cell>
          <cell r="F28">
            <v>0</v>
          </cell>
          <cell r="G28" t="str">
            <v/>
          </cell>
          <cell r="H28" t="str">
            <v/>
          </cell>
          <cell r="I28" t="str">
            <v/>
          </cell>
          <cell r="J28" t="str">
            <v/>
          </cell>
          <cell r="K28" t="str">
            <v/>
          </cell>
          <cell r="L28" t="str">
            <v/>
          </cell>
          <cell r="M28">
            <v>190</v>
          </cell>
        </row>
        <row r="29">
          <cell r="C29" t="str">
            <v>SELECT SYSTEM UNIT FIRST</v>
          </cell>
          <cell r="M29">
            <v>200</v>
          </cell>
        </row>
        <row r="30">
          <cell r="C30" t="str">
            <v/>
          </cell>
          <cell r="M30">
            <v>210</v>
          </cell>
        </row>
        <row r="31">
          <cell r="A31" t="str">
            <v>Additional Processors</v>
          </cell>
          <cell r="M31">
            <v>220</v>
          </cell>
        </row>
        <row r="32">
          <cell r="C32" t="str">
            <v/>
          </cell>
          <cell r="M32">
            <v>230</v>
          </cell>
        </row>
        <row r="33">
          <cell r="A33" t="str">
            <v>73P8805</v>
          </cell>
          <cell r="B33" t="str">
            <v/>
          </cell>
          <cell r="C33" t="str">
            <v>2.0GHz/400MHz, 1MB L3 Cache Upgrade with Xeon Processor MP</v>
          </cell>
          <cell r="D33">
            <v>0</v>
          </cell>
          <cell r="E33">
            <v>3299</v>
          </cell>
          <cell r="F33">
            <v>0</v>
          </cell>
          <cell r="G33" t="str">
            <v/>
          </cell>
          <cell r="H33" t="str">
            <v/>
          </cell>
          <cell r="I33" t="str">
            <v/>
          </cell>
          <cell r="J33" t="str">
            <v/>
          </cell>
          <cell r="K33" t="str">
            <v/>
          </cell>
          <cell r="L33" t="str">
            <v/>
          </cell>
          <cell r="M33">
            <v>240</v>
          </cell>
        </row>
        <row r="34">
          <cell r="C34" t="str">
            <v/>
          </cell>
          <cell r="M34">
            <v>250</v>
          </cell>
        </row>
        <row r="35">
          <cell r="A35" t="str">
            <v>13N0747</v>
          </cell>
          <cell r="B35" t="str">
            <v/>
          </cell>
          <cell r="C35" t="str">
            <v>xSeries 2.2 GHz400MHz, 512KB/2MB L2/L3 Upgrade with Xeon Processor MP</v>
          </cell>
          <cell r="D35">
            <v>0</v>
          </cell>
          <cell r="E35">
            <v>2799.01</v>
          </cell>
          <cell r="F35">
            <v>0</v>
          </cell>
          <cell r="G35" t="str">
            <v/>
          </cell>
          <cell r="H35" t="str">
            <v/>
          </cell>
          <cell r="I35" t="str">
            <v/>
          </cell>
          <cell r="J35" t="str">
            <v/>
          </cell>
          <cell r="K35" t="str">
            <v/>
          </cell>
          <cell r="L35" t="str">
            <v/>
          </cell>
          <cell r="M35">
            <v>260</v>
          </cell>
        </row>
        <row r="36">
          <cell r="C36" t="str">
            <v/>
          </cell>
          <cell r="M36">
            <v>270</v>
          </cell>
        </row>
        <row r="37">
          <cell r="A37" t="str">
            <v>13N0746</v>
          </cell>
          <cell r="B37" t="str">
            <v/>
          </cell>
          <cell r="C37" t="str">
            <v>xSeries 2.7 GHz400MHz, 512KB/2MB L2/L3 Upgrade with Xeon Processor MP</v>
          </cell>
          <cell r="D37">
            <v>0</v>
          </cell>
          <cell r="E37">
            <v>4659</v>
          </cell>
          <cell r="F37">
            <v>0</v>
          </cell>
          <cell r="G37" t="str">
            <v/>
          </cell>
          <cell r="H37" t="str">
            <v/>
          </cell>
          <cell r="I37" t="str">
            <v/>
          </cell>
          <cell r="J37" t="str">
            <v/>
          </cell>
          <cell r="K37" t="str">
            <v/>
          </cell>
          <cell r="L37" t="str">
            <v/>
          </cell>
          <cell r="M37">
            <v>280</v>
          </cell>
        </row>
        <row r="38">
          <cell r="C38" t="str">
            <v/>
          </cell>
          <cell r="M38">
            <v>290</v>
          </cell>
        </row>
        <row r="39">
          <cell r="A39" t="str">
            <v>13N0745</v>
          </cell>
          <cell r="B39" t="str">
            <v/>
          </cell>
          <cell r="C39" t="str">
            <v>xSeries 3.0 GHz400MHz, 512KB/4MB L2/L3 Upgrade with Xeon Processor MP</v>
          </cell>
          <cell r="D39">
            <v>0</v>
          </cell>
          <cell r="E39">
            <v>9299</v>
          </cell>
          <cell r="F39">
            <v>0</v>
          </cell>
          <cell r="G39" t="str">
            <v/>
          </cell>
          <cell r="H39" t="str">
            <v/>
          </cell>
          <cell r="I39" t="str">
            <v/>
          </cell>
          <cell r="J39" t="str">
            <v/>
          </cell>
          <cell r="K39" t="str">
            <v/>
          </cell>
          <cell r="L39" t="str">
            <v/>
          </cell>
          <cell r="M39">
            <v>300</v>
          </cell>
        </row>
        <row r="40">
          <cell r="C40" t="str">
            <v/>
          </cell>
          <cell r="M40">
            <v>310</v>
          </cell>
        </row>
        <row r="41">
          <cell r="M41">
            <v>320</v>
          </cell>
        </row>
        <row r="42">
          <cell r="A42" t="str">
            <v>Additional Memory</v>
          </cell>
          <cell r="M42">
            <v>330</v>
          </cell>
        </row>
        <row r="45">
          <cell r="B45">
            <v>0</v>
          </cell>
          <cell r="C45" t="str">
            <v/>
          </cell>
          <cell r="M45">
            <v>360</v>
          </cell>
        </row>
        <row r="46">
          <cell r="B46" t="b">
            <v>0</v>
          </cell>
          <cell r="C46" t="str">
            <v/>
          </cell>
          <cell r="M46">
            <v>370</v>
          </cell>
        </row>
        <row r="47">
          <cell r="A47" t="str">
            <v>33L3281</v>
          </cell>
          <cell r="B47">
            <v>0</v>
          </cell>
          <cell r="C47" t="str">
            <v>256MB PC1600 ECC DDR SDRAM RDIMM</v>
          </cell>
          <cell r="D47">
            <v>0</v>
          </cell>
          <cell r="E47">
            <v>459</v>
          </cell>
          <cell r="F47">
            <v>0</v>
          </cell>
          <cell r="G47" t="str">
            <v/>
          </cell>
          <cell r="H47" t="str">
            <v/>
          </cell>
          <cell r="I47" t="str">
            <v/>
          </cell>
          <cell r="J47" t="str">
            <v/>
          </cell>
          <cell r="K47" t="str">
            <v/>
          </cell>
          <cell r="L47" t="str">
            <v/>
          </cell>
          <cell r="M47">
            <v>380</v>
          </cell>
        </row>
        <row r="48">
          <cell r="A48" t="str">
            <v>33L3283</v>
          </cell>
          <cell r="B48">
            <v>0</v>
          </cell>
          <cell r="C48" t="str">
            <v>512MB PC1600 ECC DDR SDRAM RDIMM</v>
          </cell>
          <cell r="D48">
            <v>0</v>
          </cell>
          <cell r="E48">
            <v>389</v>
          </cell>
          <cell r="F48">
            <v>0</v>
          </cell>
          <cell r="G48" t="str">
            <v/>
          </cell>
          <cell r="H48" t="str">
            <v/>
          </cell>
          <cell r="I48" t="str">
            <v/>
          </cell>
          <cell r="J48" t="str">
            <v/>
          </cell>
          <cell r="K48" t="str">
            <v/>
          </cell>
          <cell r="L48" t="str">
            <v/>
          </cell>
          <cell r="M48">
            <v>390</v>
          </cell>
        </row>
        <row r="49">
          <cell r="A49" t="str">
            <v>33L3285</v>
          </cell>
          <cell r="B49">
            <v>0</v>
          </cell>
          <cell r="C49" t="str">
            <v>1GB PC1600 ECC DDR SDRAM RDIMM</v>
          </cell>
          <cell r="D49">
            <v>0</v>
          </cell>
          <cell r="E49">
            <v>969</v>
          </cell>
          <cell r="F49">
            <v>0</v>
          </cell>
          <cell r="G49" t="str">
            <v/>
          </cell>
          <cell r="H49" t="str">
            <v/>
          </cell>
          <cell r="I49" t="str">
            <v/>
          </cell>
          <cell r="J49" t="str">
            <v/>
          </cell>
          <cell r="K49" t="str">
            <v/>
          </cell>
          <cell r="L49" t="str">
            <v/>
          </cell>
          <cell r="M49">
            <v>400</v>
          </cell>
        </row>
        <row r="50">
          <cell r="A50" t="str">
            <v>33L3287</v>
          </cell>
          <cell r="B50">
            <v>0</v>
          </cell>
          <cell r="C50" t="str">
            <v>2GB PC1600 ECC DDR SDRAM RDIMM</v>
          </cell>
          <cell r="D50">
            <v>0</v>
          </cell>
          <cell r="E50">
            <v>5589</v>
          </cell>
          <cell r="F50">
            <v>0</v>
          </cell>
          <cell r="G50" t="str">
            <v/>
          </cell>
          <cell r="H50" t="str">
            <v/>
          </cell>
          <cell r="I50" t="str">
            <v/>
          </cell>
          <cell r="J50" t="str">
            <v/>
          </cell>
          <cell r="K50" t="str">
            <v/>
          </cell>
          <cell r="L50" t="str">
            <v/>
          </cell>
          <cell r="M50">
            <v>410</v>
          </cell>
        </row>
        <row r="51">
          <cell r="B51" t="str">
            <v>Memory Configuration is Acceptable</v>
          </cell>
          <cell r="C51" t="str">
            <v/>
          </cell>
          <cell r="M51">
            <v>420</v>
          </cell>
        </row>
        <row r="52">
          <cell r="C52" t="str">
            <v xml:space="preserve">Installed Memory (MB) is </v>
          </cell>
          <cell r="M52">
            <v>430</v>
          </cell>
        </row>
        <row r="53">
          <cell r="B53">
            <v>0</v>
          </cell>
          <cell r="C53">
            <v>0</v>
          </cell>
          <cell r="M53">
            <v>440</v>
          </cell>
        </row>
        <row r="54">
          <cell r="C54" t="str">
            <v/>
          </cell>
          <cell r="M54">
            <v>450</v>
          </cell>
        </row>
        <row r="55">
          <cell r="M55">
            <v>460</v>
          </cell>
        </row>
        <row r="56">
          <cell r="A56" t="str">
            <v>Hardfiles</v>
          </cell>
          <cell r="M56">
            <v>470</v>
          </cell>
        </row>
        <row r="57">
          <cell r="A57" t="str">
            <v>32P8163</v>
          </cell>
          <cell r="B57" t="str">
            <v/>
          </cell>
          <cell r="C57" t="str">
            <v>Ultra320 6-Pack Hot Swap Expansion Kit</v>
          </cell>
          <cell r="D57">
            <v>0</v>
          </cell>
          <cell r="E57">
            <v>919</v>
          </cell>
          <cell r="F57">
            <v>0</v>
          </cell>
          <cell r="G57" t="str">
            <v/>
          </cell>
          <cell r="H57" t="str">
            <v/>
          </cell>
          <cell r="I57" t="str">
            <v/>
          </cell>
          <cell r="J57" t="str">
            <v/>
          </cell>
          <cell r="K57" t="str">
            <v/>
          </cell>
          <cell r="L57" t="str">
            <v/>
          </cell>
          <cell r="M57">
            <v>480</v>
          </cell>
        </row>
        <row r="58">
          <cell r="C58" t="str">
            <v/>
          </cell>
          <cell r="M58">
            <v>490</v>
          </cell>
        </row>
        <row r="59">
          <cell r="C59" t="str">
            <v/>
          </cell>
          <cell r="M59">
            <v>500</v>
          </cell>
        </row>
        <row r="60">
          <cell r="A60" t="str">
            <v>32P0726</v>
          </cell>
          <cell r="C60" t="str">
            <v>WITHDRAWN;IBM 36.4GB 10K-rpm Ultra320 SCSI Hot-Swap SL HDD</v>
          </cell>
          <cell r="D60">
            <v>0</v>
          </cell>
          <cell r="E60" t="str">
            <v>WDFM</v>
          </cell>
          <cell r="F60">
            <v>0</v>
          </cell>
          <cell r="G60" t="str">
            <v/>
          </cell>
          <cell r="H60" t="str">
            <v/>
          </cell>
          <cell r="I60" t="str">
            <v/>
          </cell>
          <cell r="J60" t="str">
            <v/>
          </cell>
          <cell r="K60" t="str">
            <v/>
          </cell>
          <cell r="L60" t="str">
            <v/>
          </cell>
          <cell r="M60">
            <v>510</v>
          </cell>
        </row>
        <row r="61">
          <cell r="A61" t="str">
            <v>32P0734</v>
          </cell>
          <cell r="C61" t="str">
            <v>WITHDRAWN;IBM 36.4GB 15K-rpm Ultra320 SCSI Hot-Swap SL HDD</v>
          </cell>
          <cell r="D61">
            <v>0</v>
          </cell>
          <cell r="E61" t="str">
            <v>WDFM</v>
          </cell>
          <cell r="F61">
            <v>0</v>
          </cell>
          <cell r="G61" t="str">
            <v/>
          </cell>
          <cell r="H61" t="str">
            <v/>
          </cell>
          <cell r="I61" t="str">
            <v/>
          </cell>
          <cell r="J61" t="str">
            <v/>
          </cell>
          <cell r="K61" t="str">
            <v/>
          </cell>
          <cell r="L61" t="str">
            <v/>
          </cell>
          <cell r="M61">
            <v>520</v>
          </cell>
        </row>
        <row r="62">
          <cell r="A62" t="str">
            <v>32P0727</v>
          </cell>
          <cell r="B62" t="str">
            <v/>
          </cell>
          <cell r="C62" t="str">
            <v>WITHDRAWN;IBM 73.4GB 10K-rpm Ultra320 SCSI Hot-Swap SL HDD</v>
          </cell>
          <cell r="D62">
            <v>0</v>
          </cell>
          <cell r="E62" t="str">
            <v>WDFM</v>
          </cell>
          <cell r="F62">
            <v>0</v>
          </cell>
          <cell r="G62" t="str">
            <v/>
          </cell>
          <cell r="H62" t="str">
            <v/>
          </cell>
          <cell r="I62" t="str">
            <v/>
          </cell>
          <cell r="J62" t="str">
            <v/>
          </cell>
          <cell r="K62" t="str">
            <v/>
          </cell>
          <cell r="L62" t="str">
            <v/>
          </cell>
          <cell r="M62">
            <v>530</v>
          </cell>
        </row>
        <row r="63">
          <cell r="A63" t="str">
            <v>32P0735</v>
          </cell>
          <cell r="B63" t="str">
            <v/>
          </cell>
          <cell r="C63" t="str">
            <v>WITHDRAWN;IBM 73.4GB 15K-rpm Ultra320 SCSI Hot-Swap SL HDD</v>
          </cell>
          <cell r="D63">
            <v>0</v>
          </cell>
          <cell r="E63" t="str">
            <v>WDFM</v>
          </cell>
          <cell r="F63">
            <v>0</v>
          </cell>
          <cell r="G63" t="str">
            <v/>
          </cell>
          <cell r="H63" t="str">
            <v/>
          </cell>
          <cell r="I63" t="str">
            <v/>
          </cell>
          <cell r="J63" t="str">
            <v/>
          </cell>
          <cell r="K63" t="str">
            <v/>
          </cell>
          <cell r="L63" t="str">
            <v/>
          </cell>
          <cell r="M63">
            <v>540</v>
          </cell>
        </row>
        <row r="64">
          <cell r="A64" t="str">
            <v>32P0728</v>
          </cell>
          <cell r="B64" t="str">
            <v/>
          </cell>
          <cell r="C64" t="str">
            <v>WITHDRAWN;IBM 146.8GB 10K-rpm Ultra320 SCSI Hot-Swap SL HDD</v>
          </cell>
          <cell r="D64">
            <v>0</v>
          </cell>
          <cell r="E64" t="str">
            <v>WDFM</v>
          </cell>
          <cell r="F64">
            <v>0</v>
          </cell>
          <cell r="G64" t="str">
            <v/>
          </cell>
          <cell r="H64" t="str">
            <v/>
          </cell>
          <cell r="I64" t="str">
            <v/>
          </cell>
          <cell r="J64" t="str">
            <v/>
          </cell>
          <cell r="K64" t="str">
            <v/>
          </cell>
          <cell r="L64" t="str">
            <v/>
          </cell>
          <cell r="M64">
            <v>550</v>
          </cell>
        </row>
        <row r="65">
          <cell r="A65" t="str">
            <v>90P1304</v>
          </cell>
          <cell r="B65" t="str">
            <v/>
          </cell>
          <cell r="C65" t="str">
            <v>IBM 36.4 GB Hot-Swap U320 10K SCSI SSL Drive</v>
          </cell>
          <cell r="D65">
            <v>0</v>
          </cell>
          <cell r="E65">
            <v>419</v>
          </cell>
          <cell r="F65">
            <v>0</v>
          </cell>
          <cell r="G65" t="str">
            <v/>
          </cell>
          <cell r="H65" t="str">
            <v/>
          </cell>
          <cell r="I65" t="str">
            <v/>
          </cell>
          <cell r="J65" t="str">
            <v/>
          </cell>
          <cell r="K65" t="str">
            <v/>
          </cell>
          <cell r="L65" t="str">
            <v/>
          </cell>
          <cell r="M65">
            <v>560</v>
          </cell>
        </row>
        <row r="66">
          <cell r="A66" t="str">
            <v>90P1318</v>
          </cell>
          <cell r="B66" t="str">
            <v/>
          </cell>
          <cell r="C66" t="str">
            <v>IBM 36.4 GB Hot-Swap U320 15K SCSI SSL Drive</v>
          </cell>
          <cell r="D66">
            <v>0</v>
          </cell>
          <cell r="E66">
            <v>539</v>
          </cell>
          <cell r="F66">
            <v>0</v>
          </cell>
          <cell r="G66" t="str">
            <v/>
          </cell>
          <cell r="H66" t="str">
            <v/>
          </cell>
          <cell r="I66" t="str">
            <v/>
          </cell>
          <cell r="J66" t="str">
            <v/>
          </cell>
          <cell r="K66" t="str">
            <v/>
          </cell>
          <cell r="L66" t="str">
            <v/>
          </cell>
          <cell r="M66">
            <v>570</v>
          </cell>
        </row>
        <row r="67">
          <cell r="A67" t="str">
            <v>90P1305</v>
          </cell>
          <cell r="B67" t="str">
            <v/>
          </cell>
          <cell r="C67" t="str">
            <v>IBM 73.4 GB Hot-Swap U320 10K SCSI SSL Drive</v>
          </cell>
          <cell r="D67">
            <v>0</v>
          </cell>
          <cell r="E67">
            <v>659</v>
          </cell>
          <cell r="F67">
            <v>0</v>
          </cell>
          <cell r="G67" t="str">
            <v/>
          </cell>
          <cell r="H67" t="str">
            <v/>
          </cell>
          <cell r="I67" t="str">
            <v/>
          </cell>
          <cell r="J67" t="str">
            <v/>
          </cell>
          <cell r="K67" t="str">
            <v/>
          </cell>
          <cell r="L67" t="str">
            <v/>
          </cell>
          <cell r="M67">
            <v>580</v>
          </cell>
        </row>
        <row r="68">
          <cell r="A68" t="str">
            <v>90P1319</v>
          </cell>
          <cell r="B68" t="str">
            <v/>
          </cell>
          <cell r="C68" t="str">
            <v xml:space="preserve">IBM 73.4 GB Hot-Swap U320 15 K SCSI SSL Drive </v>
          </cell>
          <cell r="D68">
            <v>0</v>
          </cell>
          <cell r="E68">
            <v>779</v>
          </cell>
          <cell r="F68">
            <v>0</v>
          </cell>
          <cell r="G68" t="str">
            <v/>
          </cell>
          <cell r="H68" t="str">
            <v/>
          </cell>
          <cell r="I68" t="str">
            <v/>
          </cell>
          <cell r="J68" t="str">
            <v/>
          </cell>
          <cell r="K68" t="str">
            <v/>
          </cell>
          <cell r="L68" t="str">
            <v/>
          </cell>
          <cell r="M68">
            <v>590</v>
          </cell>
        </row>
        <row r="69">
          <cell r="A69" t="str">
            <v>90P1306</v>
          </cell>
          <cell r="B69" t="str">
            <v/>
          </cell>
          <cell r="C69" t="str">
            <v>IBM 146.8 GB Hot-Swap U320 10K SCSI SSL Drive</v>
          </cell>
          <cell r="D69">
            <v>0</v>
          </cell>
          <cell r="E69">
            <v>779</v>
          </cell>
          <cell r="F69">
            <v>0</v>
          </cell>
          <cell r="G69" t="str">
            <v/>
          </cell>
          <cell r="H69" t="str">
            <v/>
          </cell>
          <cell r="I69" t="str">
            <v/>
          </cell>
          <cell r="J69" t="str">
            <v/>
          </cell>
          <cell r="K69" t="str">
            <v/>
          </cell>
          <cell r="L69" t="str">
            <v/>
          </cell>
          <cell r="M69">
            <v>600</v>
          </cell>
        </row>
        <row r="70">
          <cell r="A70" t="str">
            <v>N/A</v>
          </cell>
          <cell r="B70" t="str">
            <v/>
          </cell>
          <cell r="C70" t="str">
            <v>WITHDRAWN;TopSeller Bundles, 2 x 73.4GB 10K-rpm Ultra320 HDD</v>
          </cell>
          <cell r="D70">
            <v>0</v>
          </cell>
          <cell r="E70" t="str">
            <v>N/A</v>
          </cell>
          <cell r="F70">
            <v>0</v>
          </cell>
          <cell r="G70" t="str">
            <v/>
          </cell>
          <cell r="H70" t="str">
            <v/>
          </cell>
          <cell r="I70" t="str">
            <v/>
          </cell>
          <cell r="J70" t="str">
            <v/>
          </cell>
          <cell r="K70" t="str">
            <v/>
          </cell>
          <cell r="L70" t="str">
            <v/>
          </cell>
          <cell r="M70">
            <v>610</v>
          </cell>
        </row>
        <row r="71">
          <cell r="A71" t="str">
            <v>N/A</v>
          </cell>
          <cell r="B71" t="str">
            <v/>
          </cell>
          <cell r="C71" t="str">
            <v>WITHDRAWN;TopSeller Bundles, 2 x 36.4GB 10K Ultra320 SCSI HS HDD</v>
          </cell>
          <cell r="D71">
            <v>0</v>
          </cell>
          <cell r="E71" t="str">
            <v>N/A</v>
          </cell>
          <cell r="F71">
            <v>0</v>
          </cell>
          <cell r="G71" t="str">
            <v/>
          </cell>
          <cell r="H71" t="str">
            <v/>
          </cell>
          <cell r="I71" t="str">
            <v/>
          </cell>
          <cell r="J71" t="str">
            <v/>
          </cell>
          <cell r="K71" t="str">
            <v/>
          </cell>
          <cell r="L71" t="str">
            <v/>
          </cell>
          <cell r="M71">
            <v>620</v>
          </cell>
        </row>
        <row r="72">
          <cell r="A72" t="str">
            <v>N/A</v>
          </cell>
          <cell r="B72" t="str">
            <v/>
          </cell>
          <cell r="C72" t="str">
            <v>WITHDRAWN;TopSeller Bundles, 2 x 36.4GB 15K Ultra320 SCSI HS HDD</v>
          </cell>
          <cell r="D72">
            <v>0</v>
          </cell>
          <cell r="E72" t="str">
            <v>N/A</v>
          </cell>
          <cell r="F72">
            <v>0</v>
          </cell>
          <cell r="G72" t="str">
            <v/>
          </cell>
          <cell r="H72" t="str">
            <v/>
          </cell>
          <cell r="I72" t="str">
            <v/>
          </cell>
          <cell r="J72" t="str">
            <v/>
          </cell>
          <cell r="K72" t="str">
            <v/>
          </cell>
          <cell r="L72" t="str">
            <v/>
          </cell>
          <cell r="M72">
            <v>630</v>
          </cell>
        </row>
        <row r="73">
          <cell r="A73" t="str">
            <v>N/A</v>
          </cell>
          <cell r="B73" t="str">
            <v/>
          </cell>
          <cell r="C73" t="str">
            <v>WITHDRAWN;TopSeller Bundles, 2 x 73.4GB 15K Ultra320 SCSI HS HDD</v>
          </cell>
          <cell r="D73">
            <v>0</v>
          </cell>
          <cell r="E73" t="str">
            <v>N/A</v>
          </cell>
          <cell r="F73">
            <v>0</v>
          </cell>
          <cell r="G73" t="str">
            <v/>
          </cell>
          <cell r="H73" t="str">
            <v/>
          </cell>
          <cell r="I73" t="str">
            <v/>
          </cell>
          <cell r="J73" t="str">
            <v/>
          </cell>
          <cell r="K73" t="str">
            <v/>
          </cell>
          <cell r="L73" t="str">
            <v/>
          </cell>
          <cell r="M73">
            <v>640</v>
          </cell>
        </row>
        <row r="74">
          <cell r="A74" t="str">
            <v>N/A</v>
          </cell>
          <cell r="B74" t="str">
            <v/>
          </cell>
          <cell r="C74" t="str">
            <v>TopSeller IBM 73.4GB 10K  U320 SCSI HS Option</v>
          </cell>
          <cell r="D74">
            <v>0</v>
          </cell>
          <cell r="E74" t="str">
            <v>N/A</v>
          </cell>
          <cell r="F74">
            <v>0</v>
          </cell>
          <cell r="G74" t="str">
            <v/>
          </cell>
          <cell r="H74" t="str">
            <v/>
          </cell>
          <cell r="I74" t="str">
            <v/>
          </cell>
          <cell r="J74" t="str">
            <v/>
          </cell>
          <cell r="K74" t="str">
            <v/>
          </cell>
          <cell r="L74" t="str">
            <v/>
          </cell>
          <cell r="M74">
            <v>650</v>
          </cell>
        </row>
        <row r="75">
          <cell r="A75" t="str">
            <v>N/A</v>
          </cell>
          <cell r="B75" t="str">
            <v/>
          </cell>
          <cell r="C75" t="str">
            <v>TopSeller IBM 146.8GB 10K U320 SCSI HS Option</v>
          </cell>
          <cell r="D75">
            <v>0</v>
          </cell>
          <cell r="E75" t="str">
            <v>N/A</v>
          </cell>
          <cell r="F75">
            <v>0</v>
          </cell>
          <cell r="G75" t="str">
            <v/>
          </cell>
          <cell r="H75" t="str">
            <v/>
          </cell>
          <cell r="I75" t="str">
            <v/>
          </cell>
          <cell r="J75" t="str">
            <v/>
          </cell>
          <cell r="K75" t="str">
            <v/>
          </cell>
          <cell r="L75" t="str">
            <v/>
          </cell>
          <cell r="M75">
            <v>660</v>
          </cell>
        </row>
        <row r="76">
          <cell r="A76" t="str">
            <v>N/A</v>
          </cell>
          <cell r="B76" t="str">
            <v/>
          </cell>
          <cell r="C76" t="str">
            <v>TopSeller IBM 36.4GB 15K  U320 SCSI HS Option</v>
          </cell>
          <cell r="D76">
            <v>0</v>
          </cell>
          <cell r="E76" t="str">
            <v>N/A</v>
          </cell>
          <cell r="F76">
            <v>0</v>
          </cell>
          <cell r="G76" t="str">
            <v/>
          </cell>
          <cell r="H76" t="str">
            <v/>
          </cell>
          <cell r="I76" t="str">
            <v/>
          </cell>
          <cell r="J76" t="str">
            <v/>
          </cell>
          <cell r="K76" t="str">
            <v/>
          </cell>
          <cell r="L76" t="str">
            <v/>
          </cell>
          <cell r="M76">
            <v>670</v>
          </cell>
        </row>
        <row r="77">
          <cell r="A77" t="str">
            <v>N/A</v>
          </cell>
          <cell r="B77" t="str">
            <v/>
          </cell>
          <cell r="C77" t="str">
            <v>TopSeller IBM 73.4GB 15K  U320 SCSI HS Option</v>
          </cell>
          <cell r="D77">
            <v>0</v>
          </cell>
          <cell r="E77" t="str">
            <v>N/A</v>
          </cell>
          <cell r="F77">
            <v>0</v>
          </cell>
          <cell r="G77" t="str">
            <v/>
          </cell>
          <cell r="H77" t="str">
            <v/>
          </cell>
          <cell r="I77" t="str">
            <v/>
          </cell>
          <cell r="J77" t="str">
            <v/>
          </cell>
          <cell r="K77" t="str">
            <v/>
          </cell>
          <cell r="L77" t="str">
            <v/>
          </cell>
          <cell r="M77">
            <v>680</v>
          </cell>
        </row>
        <row r="78">
          <cell r="C78" t="str">
            <v>No Disks Configured</v>
          </cell>
          <cell r="M78">
            <v>690</v>
          </cell>
        </row>
        <row r="79">
          <cell r="C79" t="str">
            <v xml:space="preserve">Installed Disk Capacity (GB) is </v>
          </cell>
          <cell r="M79">
            <v>700</v>
          </cell>
        </row>
        <row r="80">
          <cell r="C80">
            <v>0</v>
          </cell>
          <cell r="M80">
            <v>710</v>
          </cell>
        </row>
        <row r="81">
          <cell r="M81">
            <v>720</v>
          </cell>
        </row>
        <row r="82">
          <cell r="A82" t="str">
            <v>I/O Options</v>
          </cell>
          <cell r="M82">
            <v>730</v>
          </cell>
        </row>
        <row r="83">
          <cell r="C83" t="str">
            <v>System supports up to 7 full length PCI cards</v>
          </cell>
          <cell r="M83">
            <v>740</v>
          </cell>
        </row>
        <row r="84">
          <cell r="A84" t="str">
            <v>- Storage Controllers</v>
          </cell>
          <cell r="M84">
            <v>750</v>
          </cell>
        </row>
        <row r="85">
          <cell r="C85" t="str">
            <v>System comes with a dual-port, dual-channel 64-bit Wide Ultra160 SCSI controller</v>
          </cell>
          <cell r="M85">
            <v>760</v>
          </cell>
        </row>
        <row r="86">
          <cell r="A86" t="str">
            <v>06P5740</v>
          </cell>
          <cell r="B86" t="str">
            <v/>
          </cell>
          <cell r="C86" t="str">
            <v>WITHDRAWN;IBM ServeRAID-4Lx Ultra160 SCSI Controller</v>
          </cell>
          <cell r="D86">
            <v>0</v>
          </cell>
          <cell r="E86" t="str">
            <v>WDFM</v>
          </cell>
          <cell r="F86">
            <v>0</v>
          </cell>
          <cell r="G86" t="str">
            <v/>
          </cell>
          <cell r="H86" t="str">
            <v/>
          </cell>
          <cell r="I86" t="str">
            <v/>
          </cell>
          <cell r="J86" t="str">
            <v/>
          </cell>
          <cell r="K86" t="str">
            <v/>
          </cell>
          <cell r="L86" t="str">
            <v/>
          </cell>
          <cell r="M86">
            <v>770</v>
          </cell>
        </row>
        <row r="87">
          <cell r="A87" t="str">
            <v>32P0033</v>
          </cell>
          <cell r="B87" t="str">
            <v/>
          </cell>
          <cell r="C87" t="str">
            <v>IBM ServeRAID-6M SCSI Controller (128MB Cache)</v>
          </cell>
          <cell r="D87">
            <v>0</v>
          </cell>
          <cell r="E87">
            <v>1499</v>
          </cell>
          <cell r="F87">
            <v>0</v>
          </cell>
          <cell r="G87" t="str">
            <v/>
          </cell>
          <cell r="H87" t="str">
            <v/>
          </cell>
          <cell r="I87" t="str">
            <v/>
          </cell>
          <cell r="J87" t="str">
            <v/>
          </cell>
          <cell r="K87" t="str">
            <v/>
          </cell>
          <cell r="L87" t="str">
            <v/>
          </cell>
          <cell r="M87">
            <v>780</v>
          </cell>
        </row>
        <row r="88">
          <cell r="A88" t="str">
            <v>02R0988</v>
          </cell>
          <cell r="B88" t="str">
            <v/>
          </cell>
          <cell r="C88" t="str">
            <v>IBM ServeRAID-6M SCSI Controller (256MB Cache)</v>
          </cell>
          <cell r="D88">
            <v>0</v>
          </cell>
          <cell r="E88">
            <v>1899</v>
          </cell>
          <cell r="F88">
            <v>0</v>
          </cell>
          <cell r="G88" t="str">
            <v/>
          </cell>
          <cell r="H88" t="str">
            <v/>
          </cell>
          <cell r="I88" t="str">
            <v/>
          </cell>
          <cell r="J88" t="str">
            <v/>
          </cell>
          <cell r="K88" t="str">
            <v/>
          </cell>
          <cell r="L88" t="str">
            <v/>
          </cell>
          <cell r="M88">
            <v>790</v>
          </cell>
        </row>
        <row r="89">
          <cell r="A89" t="str">
            <v>02R2068</v>
          </cell>
          <cell r="B89" t="str">
            <v/>
          </cell>
          <cell r="C89" t="str">
            <v>Ultra320 Internal Single-drop 24" LVD SCSI Cable</v>
          </cell>
          <cell r="D89">
            <v>0</v>
          </cell>
          <cell r="E89">
            <v>56</v>
          </cell>
          <cell r="F89">
            <v>0</v>
          </cell>
          <cell r="G89" t="str">
            <v/>
          </cell>
          <cell r="H89" t="str">
            <v/>
          </cell>
          <cell r="I89" t="str">
            <v/>
          </cell>
          <cell r="J89" t="str">
            <v/>
          </cell>
          <cell r="K89" t="str">
            <v/>
          </cell>
          <cell r="L89" t="str">
            <v/>
          </cell>
          <cell r="M89">
            <v>800</v>
          </cell>
        </row>
        <row r="90">
          <cell r="C90" t="str">
            <v/>
          </cell>
          <cell r="M90">
            <v>810</v>
          </cell>
        </row>
        <row r="91">
          <cell r="A91" t="str">
            <v>19K4646</v>
          </cell>
          <cell r="B91" t="str">
            <v/>
          </cell>
          <cell r="C91" t="str">
            <v>PCI Wide Ultra 160 SCSI Adapter</v>
          </cell>
          <cell r="D91">
            <v>0</v>
          </cell>
          <cell r="E91">
            <v>469</v>
          </cell>
          <cell r="F91">
            <v>0</v>
          </cell>
          <cell r="G91" t="str">
            <v/>
          </cell>
          <cell r="H91" t="str">
            <v/>
          </cell>
          <cell r="I91" t="str">
            <v/>
          </cell>
          <cell r="J91" t="str">
            <v/>
          </cell>
          <cell r="K91" t="str">
            <v/>
          </cell>
          <cell r="L91" t="str">
            <v/>
          </cell>
          <cell r="M91">
            <v>820</v>
          </cell>
        </row>
        <row r="92">
          <cell r="A92" t="str">
            <v>32P8164</v>
          </cell>
          <cell r="B92" t="str">
            <v/>
          </cell>
          <cell r="C92" t="str">
            <v>IBM External SCSI Interface Kit</v>
          </cell>
          <cell r="D92">
            <v>0</v>
          </cell>
          <cell r="E92">
            <v>79</v>
          </cell>
          <cell r="F92">
            <v>0</v>
          </cell>
          <cell r="G92" t="str">
            <v/>
          </cell>
          <cell r="H92" t="str">
            <v/>
          </cell>
          <cell r="I92" t="str">
            <v/>
          </cell>
          <cell r="J92" t="str">
            <v/>
          </cell>
          <cell r="K92" t="str">
            <v/>
          </cell>
          <cell r="L92" t="str">
            <v/>
          </cell>
          <cell r="M92">
            <v>830</v>
          </cell>
        </row>
        <row r="93">
          <cell r="C93" t="str">
            <v/>
          </cell>
          <cell r="M93">
            <v>840</v>
          </cell>
        </row>
        <row r="94">
          <cell r="A94" t="str">
            <v>- Fibre Storage Controllers</v>
          </cell>
          <cell r="M94">
            <v>850</v>
          </cell>
        </row>
        <row r="95">
          <cell r="A95" t="str">
            <v>24P0960</v>
          </cell>
          <cell r="B95" t="str">
            <v/>
          </cell>
          <cell r="C95" t="str">
            <v>IBM Total Storage DS4000 FC2-133 Host Bus Adapter</v>
          </cell>
          <cell r="D95">
            <v>0</v>
          </cell>
          <cell r="E95">
            <v>2299</v>
          </cell>
          <cell r="F95">
            <v>0</v>
          </cell>
          <cell r="G95" t="str">
            <v/>
          </cell>
          <cell r="H95" t="str">
            <v/>
          </cell>
          <cell r="I95" t="str">
            <v/>
          </cell>
          <cell r="J95" t="str">
            <v/>
          </cell>
          <cell r="K95" t="str">
            <v/>
          </cell>
          <cell r="L95" t="str">
            <v/>
          </cell>
          <cell r="M95">
            <v>860</v>
          </cell>
        </row>
        <row r="96">
          <cell r="A96" t="str">
            <v>- LAN Adapter Options</v>
          </cell>
          <cell r="M96">
            <v>870</v>
          </cell>
        </row>
        <row r="97">
          <cell r="C97" t="str">
            <v>System comes with integrated 10/100/1000 Broadcom single-port Ethernet Controller</v>
          </cell>
          <cell r="M97">
            <v>880</v>
          </cell>
        </row>
        <row r="98">
          <cell r="A98" t="str">
            <v>06P3601</v>
          </cell>
          <cell r="B98" t="str">
            <v/>
          </cell>
          <cell r="C98" t="str">
            <v>IBM 10/100 Ethernet Server Adapter</v>
          </cell>
          <cell r="D98">
            <v>0</v>
          </cell>
          <cell r="E98">
            <v>159.01</v>
          </cell>
          <cell r="F98">
            <v>0</v>
          </cell>
          <cell r="G98" t="str">
            <v/>
          </cell>
          <cell r="H98" t="str">
            <v/>
          </cell>
          <cell r="I98" t="str">
            <v/>
          </cell>
          <cell r="J98" t="str">
            <v/>
          </cell>
          <cell r="K98" t="str">
            <v/>
          </cell>
          <cell r="L98" t="str">
            <v/>
          </cell>
          <cell r="M98">
            <v>890</v>
          </cell>
        </row>
        <row r="99">
          <cell r="A99" t="str">
            <v>22P7801</v>
          </cell>
          <cell r="B99" t="str">
            <v/>
          </cell>
          <cell r="C99" t="str">
            <v>WITHDRAWN;NetXtreme 1000 SX Fiber Ethernet adapter</v>
          </cell>
          <cell r="D99">
            <v>0</v>
          </cell>
          <cell r="E99" t="str">
            <v>WDFM</v>
          </cell>
          <cell r="F99">
            <v>0</v>
          </cell>
          <cell r="G99" t="str">
            <v/>
          </cell>
          <cell r="H99" t="str">
            <v/>
          </cell>
          <cell r="I99" t="str">
            <v/>
          </cell>
          <cell r="J99" t="str">
            <v/>
          </cell>
          <cell r="K99" t="str">
            <v/>
          </cell>
          <cell r="L99" t="str">
            <v/>
          </cell>
          <cell r="M99">
            <v>900</v>
          </cell>
        </row>
        <row r="100">
          <cell r="A100" t="str">
            <v>31P6301</v>
          </cell>
          <cell r="B100" t="str">
            <v/>
          </cell>
          <cell r="C100" t="str">
            <v>WITHDRAWN;NetXtreme 1000 T Ethernet Adapter (copper)</v>
          </cell>
          <cell r="D100">
            <v>0</v>
          </cell>
          <cell r="E100" t="str">
            <v>WDFM</v>
          </cell>
          <cell r="F100">
            <v>0</v>
          </cell>
          <cell r="G100" t="str">
            <v/>
          </cell>
          <cell r="H100" t="str">
            <v/>
          </cell>
          <cell r="I100" t="str">
            <v/>
          </cell>
          <cell r="J100" t="str">
            <v/>
          </cell>
          <cell r="K100" t="str">
            <v/>
          </cell>
          <cell r="L100" t="str">
            <v/>
          </cell>
          <cell r="M100">
            <v>910</v>
          </cell>
        </row>
        <row r="101">
          <cell r="A101" t="str">
            <v>31P6401</v>
          </cell>
          <cell r="B101" t="str">
            <v/>
          </cell>
          <cell r="C101" t="str">
            <v>WITHDRAWN;NetXtreme 1000 T Dual Port Ethernet Adapter</v>
          </cell>
          <cell r="D101">
            <v>0</v>
          </cell>
          <cell r="E101" t="str">
            <v>WDFM</v>
          </cell>
          <cell r="F101">
            <v>0</v>
          </cell>
          <cell r="G101" t="str">
            <v/>
          </cell>
          <cell r="H101" t="str">
            <v/>
          </cell>
          <cell r="I101" t="str">
            <v/>
          </cell>
          <cell r="J101" t="str">
            <v/>
          </cell>
          <cell r="K101" t="str">
            <v/>
          </cell>
          <cell r="L101" t="str">
            <v/>
          </cell>
          <cell r="M101">
            <v>920</v>
          </cell>
        </row>
        <row r="102">
          <cell r="A102" t="str">
            <v>31P9601</v>
          </cell>
          <cell r="B102" t="str">
            <v/>
          </cell>
          <cell r="C102" t="str">
            <v>Intel PRO/1000 MT Server Adapter</v>
          </cell>
          <cell r="D102">
            <v>0</v>
          </cell>
          <cell r="E102">
            <v>219</v>
          </cell>
          <cell r="F102">
            <v>0</v>
          </cell>
          <cell r="G102" t="str">
            <v/>
          </cell>
          <cell r="H102" t="str">
            <v/>
          </cell>
          <cell r="I102" t="str">
            <v/>
          </cell>
          <cell r="J102" t="str">
            <v/>
          </cell>
          <cell r="K102" t="str">
            <v/>
          </cell>
          <cell r="L102" t="str">
            <v/>
          </cell>
          <cell r="M102">
            <v>930</v>
          </cell>
        </row>
        <row r="103">
          <cell r="C103" t="str">
            <v/>
          </cell>
          <cell r="M103">
            <v>940</v>
          </cell>
        </row>
        <row r="104">
          <cell r="A104" t="str">
            <v>- Communications Adapters</v>
          </cell>
          <cell r="M104">
            <v>950</v>
          </cell>
        </row>
        <row r="105">
          <cell r="C105" t="str">
            <v>System includes 4 USB ports, 1 external serial port &amp; 2 integrated RS-485 system management interconnect ports</v>
          </cell>
          <cell r="M105">
            <v>960</v>
          </cell>
        </row>
        <row r="106">
          <cell r="A106" t="str">
            <v>33L4618</v>
          </cell>
          <cell r="B106" t="str">
            <v/>
          </cell>
          <cell r="C106" t="str">
            <v>IBM V.90 PCI Data/Fax Modem</v>
          </cell>
          <cell r="D106">
            <v>0</v>
          </cell>
          <cell r="E106">
            <v>129</v>
          </cell>
          <cell r="F106">
            <v>0</v>
          </cell>
          <cell r="G106" t="str">
            <v/>
          </cell>
          <cell r="H106" t="str">
            <v/>
          </cell>
          <cell r="I106" t="str">
            <v/>
          </cell>
          <cell r="J106" t="str">
            <v/>
          </cell>
          <cell r="K106" t="str">
            <v/>
          </cell>
          <cell r="L106" t="str">
            <v/>
          </cell>
          <cell r="M106">
            <v>970</v>
          </cell>
        </row>
        <row r="107">
          <cell r="A107" t="str">
            <v>1519100</v>
          </cell>
          <cell r="B107" t="str">
            <v/>
          </cell>
          <cell r="C107" t="str">
            <v>Integrated xSeries Adapter for iSeries</v>
          </cell>
          <cell r="D107">
            <v>0</v>
          </cell>
          <cell r="E107" t="str">
            <v>???</v>
          </cell>
          <cell r="F107">
            <v>0</v>
          </cell>
          <cell r="G107" t="str">
            <v/>
          </cell>
          <cell r="H107" t="str">
            <v/>
          </cell>
          <cell r="I107" t="str">
            <v/>
          </cell>
          <cell r="J107" t="str">
            <v/>
          </cell>
          <cell r="K107" t="str">
            <v/>
          </cell>
          <cell r="L107" t="str">
            <v/>
          </cell>
          <cell r="M107">
            <v>980</v>
          </cell>
        </row>
        <row r="108">
          <cell r="A108" t="str">
            <v>- Advanced System Management options</v>
          </cell>
          <cell r="M108">
            <v>990</v>
          </cell>
        </row>
        <row r="109">
          <cell r="C109" t="str">
            <v>System comes with integrated IBM Advanced System Management processor</v>
          </cell>
          <cell r="M109">
            <v>1000</v>
          </cell>
        </row>
        <row r="110">
          <cell r="A110" t="str">
            <v>59P2995</v>
          </cell>
          <cell r="B110" t="str">
            <v/>
          </cell>
          <cell r="C110" t="str">
            <v>Remote Supervisor Adapter II</v>
          </cell>
          <cell r="D110">
            <v>0</v>
          </cell>
          <cell r="E110">
            <v>939</v>
          </cell>
          <cell r="F110">
            <v>0</v>
          </cell>
          <cell r="G110" t="str">
            <v/>
          </cell>
          <cell r="H110" t="str">
            <v/>
          </cell>
          <cell r="I110" t="str">
            <v/>
          </cell>
          <cell r="J110" t="str">
            <v/>
          </cell>
          <cell r="K110" t="str">
            <v/>
          </cell>
          <cell r="L110" t="str">
            <v/>
          </cell>
          <cell r="M110">
            <v>1010</v>
          </cell>
        </row>
        <row r="111">
          <cell r="C111" t="str">
            <v>No PCI Cards installed</v>
          </cell>
          <cell r="M111">
            <v>1020</v>
          </cell>
        </row>
        <row r="112">
          <cell r="M112">
            <v>1030</v>
          </cell>
        </row>
        <row r="113">
          <cell r="A113" t="str">
            <v>External Storage Enclosures</v>
          </cell>
          <cell r="M113">
            <v>1040</v>
          </cell>
        </row>
        <row r="114">
          <cell r="C114" t="str">
            <v>Use Fibre Options sheet to order DS4100, FAStT200s, DS4500s, EXP500s or Switches.</v>
          </cell>
          <cell r="M114">
            <v>1050</v>
          </cell>
        </row>
        <row r="115">
          <cell r="M115">
            <v>1060</v>
          </cell>
        </row>
        <row r="116">
          <cell r="A116" t="str">
            <v>Tape Drives</v>
          </cell>
          <cell r="M116">
            <v>1070</v>
          </cell>
        </row>
        <row r="117">
          <cell r="C117" t="str">
            <v>Select 1 FH Tape Drive or up to 2 HH Tape Drives, if required</v>
          </cell>
          <cell r="M117">
            <v>1080</v>
          </cell>
        </row>
        <row r="118">
          <cell r="A118" t="str">
            <v>00N7991</v>
          </cell>
          <cell r="B118" t="str">
            <v/>
          </cell>
          <cell r="C118" t="str">
            <v>IBM 20/40GB DDS/4 4mm Internal Tape Drive -SCSI</v>
          </cell>
          <cell r="D118">
            <v>0</v>
          </cell>
          <cell r="E118">
            <v>1099</v>
          </cell>
          <cell r="F118">
            <v>0</v>
          </cell>
          <cell r="G118" t="str">
            <v/>
          </cell>
          <cell r="H118" t="str">
            <v/>
          </cell>
          <cell r="I118" t="str">
            <v/>
          </cell>
          <cell r="J118" t="str">
            <v/>
          </cell>
          <cell r="K118" t="str">
            <v/>
          </cell>
          <cell r="L118" t="str">
            <v/>
          </cell>
          <cell r="M118">
            <v>1090</v>
          </cell>
        </row>
        <row r="119">
          <cell r="A119" t="str">
            <v>00N7992</v>
          </cell>
          <cell r="B119" t="str">
            <v/>
          </cell>
          <cell r="C119" t="str">
            <v>IBM 120/240GB DDS/4 Tape Autoloader</v>
          </cell>
          <cell r="D119">
            <v>0</v>
          </cell>
          <cell r="E119">
            <v>4089</v>
          </cell>
          <cell r="F119">
            <v>0</v>
          </cell>
          <cell r="G119" t="str">
            <v/>
          </cell>
          <cell r="H119" t="str">
            <v/>
          </cell>
          <cell r="I119" t="str">
            <v/>
          </cell>
          <cell r="J119" t="str">
            <v/>
          </cell>
          <cell r="K119" t="str">
            <v/>
          </cell>
          <cell r="L119" t="str">
            <v/>
          </cell>
          <cell r="M119">
            <v>1100</v>
          </cell>
        </row>
        <row r="120">
          <cell r="A120" t="str">
            <v>59P6745</v>
          </cell>
          <cell r="B120" t="str">
            <v/>
          </cell>
          <cell r="C120" t="str">
            <v>IBM 80/160 GB Half-High VS160 Internal Tape Drive - SCSI</v>
          </cell>
          <cell r="D120">
            <v>0</v>
          </cell>
          <cell r="E120">
            <v>3699</v>
          </cell>
          <cell r="F120">
            <v>0</v>
          </cell>
          <cell r="G120" t="str">
            <v/>
          </cell>
          <cell r="H120" t="str">
            <v/>
          </cell>
          <cell r="I120" t="str">
            <v/>
          </cell>
          <cell r="J120" t="str">
            <v/>
          </cell>
          <cell r="K120" t="str">
            <v/>
          </cell>
          <cell r="L120" t="str">
            <v/>
          </cell>
          <cell r="M120">
            <v>1110</v>
          </cell>
        </row>
        <row r="121">
          <cell r="A121" t="str">
            <v>59P6736</v>
          </cell>
          <cell r="B121" t="str">
            <v/>
          </cell>
          <cell r="C121" t="str">
            <v>IBM 160/320GB SDLT Tape Drive</v>
          </cell>
          <cell r="D121">
            <v>0</v>
          </cell>
          <cell r="E121">
            <v>8419</v>
          </cell>
          <cell r="F121">
            <v>0</v>
          </cell>
          <cell r="G121" t="str">
            <v/>
          </cell>
          <cell r="H121" t="str">
            <v/>
          </cell>
          <cell r="I121" t="str">
            <v/>
          </cell>
          <cell r="J121" t="str">
            <v/>
          </cell>
          <cell r="K121" t="str">
            <v/>
          </cell>
          <cell r="L121" t="str">
            <v/>
          </cell>
          <cell r="M121">
            <v>1120</v>
          </cell>
        </row>
        <row r="122">
          <cell r="A122" t="str">
            <v>59P6744</v>
          </cell>
          <cell r="B122" t="str">
            <v/>
          </cell>
          <cell r="C122" t="str">
            <v>IBM 200/400GB LTO-Generation 2 Full-High Tape Drive</v>
          </cell>
          <cell r="D122">
            <v>0</v>
          </cell>
          <cell r="E122">
            <v>5999</v>
          </cell>
          <cell r="F122">
            <v>0</v>
          </cell>
          <cell r="G122" t="str">
            <v/>
          </cell>
          <cell r="H122" t="str">
            <v/>
          </cell>
          <cell r="I122" t="str">
            <v/>
          </cell>
          <cell r="J122" t="str">
            <v/>
          </cell>
          <cell r="K122" t="str">
            <v/>
          </cell>
          <cell r="L122" t="str">
            <v/>
          </cell>
          <cell r="M122">
            <v>1130</v>
          </cell>
        </row>
        <row r="123">
          <cell r="A123" t="str">
            <v>N/A</v>
          </cell>
          <cell r="B123" t="str">
            <v>30R5-099</v>
          </cell>
          <cell r="C123" t="str">
            <v>TopSeller IBM 200/400GB Internal LTO Tape Drive</v>
          </cell>
          <cell r="D123">
            <v>0</v>
          </cell>
          <cell r="E123" t="str">
            <v>N/A</v>
          </cell>
          <cell r="F123">
            <v>0</v>
          </cell>
          <cell r="G123" t="str">
            <v/>
          </cell>
          <cell r="H123" t="str">
            <v/>
          </cell>
          <cell r="I123" t="str">
            <v/>
          </cell>
          <cell r="J123" t="str">
            <v/>
          </cell>
          <cell r="K123" t="str">
            <v/>
          </cell>
          <cell r="L123" t="str">
            <v/>
          </cell>
          <cell r="M123">
            <v>1140</v>
          </cell>
        </row>
        <row r="124">
          <cell r="C124" t="str">
            <v>No Tape Drives selected</v>
          </cell>
          <cell r="M124">
            <v>1150</v>
          </cell>
        </row>
        <row r="125">
          <cell r="M125">
            <v>1160</v>
          </cell>
        </row>
        <row r="126">
          <cell r="A126" t="str">
            <v>Tape Cartridges</v>
          </cell>
          <cell r="M126">
            <v>1170</v>
          </cell>
        </row>
        <row r="127">
          <cell r="A127" t="str">
            <v>71P9158</v>
          </cell>
          <cell r="B127" t="str">
            <v/>
          </cell>
          <cell r="C127" t="str">
            <v>DDS Gen-5 Tape Media Data Cartridge (5 pack)</v>
          </cell>
          <cell r="D127">
            <v>0</v>
          </cell>
          <cell r="E127">
            <v>220</v>
          </cell>
          <cell r="F127">
            <v>0</v>
          </cell>
          <cell r="G127" t="str">
            <v/>
          </cell>
          <cell r="H127" t="str">
            <v/>
          </cell>
          <cell r="I127" t="str">
            <v/>
          </cell>
          <cell r="J127" t="str">
            <v/>
          </cell>
          <cell r="K127" t="str">
            <v/>
          </cell>
          <cell r="L127" t="str">
            <v/>
          </cell>
          <cell r="M127">
            <v>1180</v>
          </cell>
        </row>
        <row r="128">
          <cell r="A128" t="str">
            <v>71P9152</v>
          </cell>
          <cell r="B128" t="str">
            <v/>
          </cell>
          <cell r="C128" t="str">
            <v>LTO Generation 1 Media (5 pack)</v>
          </cell>
          <cell r="D128">
            <v>0</v>
          </cell>
          <cell r="E128">
            <v>719</v>
          </cell>
          <cell r="F128">
            <v>0</v>
          </cell>
          <cell r="G128" t="str">
            <v/>
          </cell>
          <cell r="H128" t="str">
            <v/>
          </cell>
          <cell r="I128" t="str">
            <v/>
          </cell>
          <cell r="J128" t="str">
            <v/>
          </cell>
          <cell r="K128" t="str">
            <v/>
          </cell>
          <cell r="L128" t="str">
            <v/>
          </cell>
          <cell r="M128">
            <v>1190</v>
          </cell>
        </row>
        <row r="129">
          <cell r="A129" t="str">
            <v>71P9153</v>
          </cell>
          <cell r="B129" t="str">
            <v/>
          </cell>
          <cell r="C129" t="str">
            <v>SDLT Media (5 pack)</v>
          </cell>
          <cell r="D129">
            <v>0</v>
          </cell>
          <cell r="E129">
            <v>1229</v>
          </cell>
          <cell r="F129">
            <v>0</v>
          </cell>
          <cell r="G129" t="str">
            <v/>
          </cell>
          <cell r="H129" t="str">
            <v/>
          </cell>
          <cell r="I129" t="str">
            <v/>
          </cell>
          <cell r="J129" t="str">
            <v/>
          </cell>
          <cell r="K129" t="str">
            <v/>
          </cell>
          <cell r="L129" t="str">
            <v/>
          </cell>
          <cell r="M129">
            <v>1200</v>
          </cell>
        </row>
        <row r="130">
          <cell r="A130" t="str">
            <v>71P9154</v>
          </cell>
          <cell r="B130" t="str">
            <v/>
          </cell>
          <cell r="C130" t="str">
            <v>DLTIV Media (5 pack)</v>
          </cell>
          <cell r="D130">
            <v>0</v>
          </cell>
          <cell r="E130">
            <v>549</v>
          </cell>
          <cell r="F130">
            <v>0</v>
          </cell>
          <cell r="G130" t="str">
            <v/>
          </cell>
          <cell r="H130" t="str">
            <v/>
          </cell>
          <cell r="I130" t="str">
            <v/>
          </cell>
          <cell r="J130" t="str">
            <v/>
          </cell>
          <cell r="K130" t="str">
            <v/>
          </cell>
          <cell r="L130" t="str">
            <v/>
          </cell>
          <cell r="M130">
            <v>1210</v>
          </cell>
        </row>
        <row r="131">
          <cell r="A131" t="str">
            <v>71P9155</v>
          </cell>
          <cell r="B131" t="str">
            <v/>
          </cell>
          <cell r="C131" t="str">
            <v>DDS4 Media (5 pack)</v>
          </cell>
          <cell r="D131">
            <v>0</v>
          </cell>
          <cell r="E131">
            <v>169</v>
          </cell>
          <cell r="F131">
            <v>0</v>
          </cell>
          <cell r="G131" t="str">
            <v/>
          </cell>
          <cell r="H131" t="str">
            <v/>
          </cell>
          <cell r="I131" t="str">
            <v/>
          </cell>
          <cell r="J131" t="str">
            <v/>
          </cell>
          <cell r="K131" t="str">
            <v/>
          </cell>
          <cell r="L131" t="str">
            <v/>
          </cell>
          <cell r="M131">
            <v>1220</v>
          </cell>
        </row>
        <row r="132">
          <cell r="A132" t="str">
            <v>71P9159</v>
          </cell>
          <cell r="B132" t="str">
            <v/>
          </cell>
          <cell r="C132" t="str">
            <v>LTO Generation 2 Media (5 pack)</v>
          </cell>
          <cell r="D132">
            <v>0</v>
          </cell>
          <cell r="E132">
            <v>1499</v>
          </cell>
          <cell r="F132">
            <v>0</v>
          </cell>
          <cell r="G132" t="str">
            <v/>
          </cell>
          <cell r="H132" t="str">
            <v/>
          </cell>
          <cell r="I132" t="str">
            <v/>
          </cell>
          <cell r="J132" t="str">
            <v/>
          </cell>
          <cell r="K132" t="str">
            <v/>
          </cell>
          <cell r="L132" t="str">
            <v/>
          </cell>
          <cell r="M132">
            <v>1230</v>
          </cell>
        </row>
        <row r="133">
          <cell r="D133">
            <v>0</v>
          </cell>
          <cell r="M133">
            <v>1240</v>
          </cell>
        </row>
        <row r="134">
          <cell r="A134" t="str">
            <v>Tape LTO Options</v>
          </cell>
          <cell r="D134">
            <v>0</v>
          </cell>
          <cell r="M134">
            <v>1250</v>
          </cell>
        </row>
        <row r="135">
          <cell r="A135" t="str">
            <v>N/A</v>
          </cell>
          <cell r="B135" t="str">
            <v/>
          </cell>
          <cell r="C135" t="str">
            <v>TopSeller LTO Gen2 Option A</v>
          </cell>
          <cell r="D135">
            <v>0</v>
          </cell>
          <cell r="E135" t="str">
            <v>N/A</v>
          </cell>
          <cell r="F135">
            <v>0</v>
          </cell>
          <cell r="G135" t="str">
            <v/>
          </cell>
          <cell r="H135" t="str">
            <v/>
          </cell>
          <cell r="I135" t="str">
            <v/>
          </cell>
          <cell r="J135" t="str">
            <v/>
          </cell>
          <cell r="K135" t="str">
            <v/>
          </cell>
          <cell r="L135" t="str">
            <v/>
          </cell>
          <cell r="M135">
            <v>1260</v>
          </cell>
        </row>
        <row r="136">
          <cell r="A136" t="str">
            <v>N/A</v>
          </cell>
          <cell r="B136" t="str">
            <v/>
          </cell>
          <cell r="C136" t="str">
            <v>TopSeller LTO Gen2 Option B</v>
          </cell>
          <cell r="D136">
            <v>0</v>
          </cell>
          <cell r="E136" t="str">
            <v>N/A</v>
          </cell>
          <cell r="F136">
            <v>0</v>
          </cell>
          <cell r="G136" t="str">
            <v/>
          </cell>
          <cell r="H136" t="str">
            <v/>
          </cell>
          <cell r="I136" t="str">
            <v/>
          </cell>
          <cell r="J136" t="str">
            <v/>
          </cell>
          <cell r="K136" t="str">
            <v/>
          </cell>
          <cell r="L136" t="str">
            <v/>
          </cell>
          <cell r="M136">
            <v>1270</v>
          </cell>
        </row>
        <row r="137">
          <cell r="M137">
            <v>1280</v>
          </cell>
        </row>
        <row r="138">
          <cell r="A138" t="str">
            <v>Optical devices</v>
          </cell>
          <cell r="M138">
            <v>1290</v>
          </cell>
        </row>
        <row r="139">
          <cell r="C139" t="str">
            <v>Selected model contains a 48x-20x CD-ROM drive</v>
          </cell>
          <cell r="M139">
            <v>1300</v>
          </cell>
        </row>
        <row r="140">
          <cell r="A140" t="str">
            <v>22P6950</v>
          </cell>
          <cell r="B140" t="str">
            <v/>
          </cell>
          <cell r="C140" t="str">
            <v>IBM 16X Max RAM-Read DVD-ROM Drive</v>
          </cell>
          <cell r="D140">
            <v>0</v>
          </cell>
          <cell r="E140">
            <v>99</v>
          </cell>
          <cell r="F140">
            <v>0</v>
          </cell>
          <cell r="G140" t="str">
            <v/>
          </cell>
          <cell r="H140" t="str">
            <v/>
          </cell>
          <cell r="I140" t="str">
            <v/>
          </cell>
          <cell r="J140" t="str">
            <v/>
          </cell>
          <cell r="K140" t="str">
            <v/>
          </cell>
          <cell r="L140" t="str">
            <v/>
          </cell>
          <cell r="M140">
            <v>1310</v>
          </cell>
        </row>
        <row r="141">
          <cell r="C141" t="str">
            <v/>
          </cell>
          <cell r="M141">
            <v>1320</v>
          </cell>
        </row>
        <row r="142">
          <cell r="M142">
            <v>1330</v>
          </cell>
        </row>
        <row r="143">
          <cell r="A143" t="str">
            <v>Additional Options</v>
          </cell>
          <cell r="M143">
            <v>1340</v>
          </cell>
        </row>
        <row r="144">
          <cell r="A144" t="str">
            <v>- Power</v>
          </cell>
          <cell r="C144" t="str">
            <v>System ships with 2 power supplies; order 2 additional power supplies if redundancy required</v>
          </cell>
          <cell r="M144">
            <v>1350</v>
          </cell>
        </row>
        <row r="145">
          <cell r="A145" t="str">
            <v>31P6133</v>
          </cell>
          <cell r="B145" t="str">
            <v/>
          </cell>
          <cell r="C145" t="str">
            <v>WITHDRAWN;xSeries 370W Reversed Fan Hot Swap Power Supply</v>
          </cell>
          <cell r="D145">
            <v>0</v>
          </cell>
          <cell r="E145" t="str">
            <v>WDFM</v>
          </cell>
          <cell r="F145">
            <v>0</v>
          </cell>
          <cell r="G145">
            <v>1</v>
          </cell>
          <cell r="H145">
            <v>0</v>
          </cell>
          <cell r="I145">
            <v>1</v>
          </cell>
          <cell r="J145">
            <v>0</v>
          </cell>
          <cell r="K145">
            <v>1</v>
          </cell>
          <cell r="L145">
            <v>0</v>
          </cell>
          <cell r="M145">
            <v>1360</v>
          </cell>
        </row>
        <row r="146">
          <cell r="C146" t="str">
            <v/>
          </cell>
          <cell r="M146">
            <v>1370</v>
          </cell>
        </row>
        <row r="147">
          <cell r="A147" t="str">
            <v>- Conversion Kits</v>
          </cell>
          <cell r="M147">
            <v>1380</v>
          </cell>
        </row>
        <row r="148">
          <cell r="A148" t="str">
            <v>32P1474</v>
          </cell>
          <cell r="B148" t="str">
            <v>32P1474</v>
          </cell>
          <cell r="C148" t="str">
            <v xml:space="preserve">IBM 7Ux26D Tower to Rack Conversion Kit </v>
          </cell>
          <cell r="D148">
            <v>0</v>
          </cell>
          <cell r="E148">
            <v>871.82</v>
          </cell>
          <cell r="F148">
            <v>0</v>
          </cell>
          <cell r="G148" t="str">
            <v/>
          </cell>
          <cell r="H148" t="str">
            <v/>
          </cell>
          <cell r="I148" t="str">
            <v/>
          </cell>
          <cell r="J148" t="str">
            <v/>
          </cell>
          <cell r="K148" t="str">
            <v/>
          </cell>
          <cell r="L148" t="str">
            <v/>
          </cell>
          <cell r="M148">
            <v>1390</v>
          </cell>
        </row>
        <row r="149">
          <cell r="M149">
            <v>1400</v>
          </cell>
        </row>
        <row r="150">
          <cell r="A150" t="str">
            <v>- Tower model options</v>
          </cell>
          <cell r="M150">
            <v>1410</v>
          </cell>
        </row>
        <row r="151">
          <cell r="C151" t="str">
            <v/>
          </cell>
          <cell r="M151">
            <v>1420</v>
          </cell>
        </row>
        <row r="152">
          <cell r="A152" t="str">
            <v>17331RX</v>
          </cell>
          <cell r="B152" t="str">
            <v>1733-1RX</v>
          </cell>
          <cell r="C152" t="str">
            <v>IBM EXP400 Storage Expansion Unit, One ESM standard (takes 14 drives)</v>
          </cell>
          <cell r="D152">
            <v>0</v>
          </cell>
          <cell r="E152">
            <v>4799</v>
          </cell>
          <cell r="F152">
            <v>0</v>
          </cell>
          <cell r="G152" t="str">
            <v/>
          </cell>
          <cell r="H152" t="str">
            <v/>
          </cell>
          <cell r="I152" t="str">
            <v/>
          </cell>
          <cell r="J152" t="str">
            <v/>
          </cell>
          <cell r="K152" t="str">
            <v/>
          </cell>
          <cell r="L152" t="str">
            <v/>
          </cell>
          <cell r="M152">
            <v>1430</v>
          </cell>
        </row>
        <row r="153">
          <cell r="A153" t="str">
            <v>09N7296</v>
          </cell>
          <cell r="B153" t="str">
            <v/>
          </cell>
          <cell r="C153" t="str">
            <v>IBM EXP300 Rack-to-Tower Conversion Kit</v>
          </cell>
          <cell r="D153">
            <v>0</v>
          </cell>
          <cell r="E153">
            <v>659</v>
          </cell>
          <cell r="F153">
            <v>0</v>
          </cell>
          <cell r="G153" t="str">
            <v/>
          </cell>
          <cell r="H153" t="str">
            <v/>
          </cell>
          <cell r="I153" t="str">
            <v/>
          </cell>
          <cell r="J153" t="str">
            <v/>
          </cell>
          <cell r="K153" t="str">
            <v/>
          </cell>
          <cell r="L153" t="str">
            <v/>
          </cell>
          <cell r="M153">
            <v>1440</v>
          </cell>
        </row>
        <row r="154">
          <cell r="C154" t="str">
            <v/>
          </cell>
          <cell r="M154">
            <v>1450</v>
          </cell>
        </row>
        <row r="155">
          <cell r="A155" t="str">
            <v>59P5018</v>
          </cell>
          <cell r="B155" t="str">
            <v/>
          </cell>
          <cell r="C155" t="str">
            <v>SCSI Bus Expander and Enclosure Services Module (ESM)</v>
          </cell>
          <cell r="D155">
            <v>0</v>
          </cell>
          <cell r="E155">
            <v>1099</v>
          </cell>
          <cell r="F155">
            <v>0</v>
          </cell>
          <cell r="G155" t="str">
            <v/>
          </cell>
          <cell r="H155" t="str">
            <v/>
          </cell>
          <cell r="I155" t="str">
            <v/>
          </cell>
          <cell r="J155" t="str">
            <v/>
          </cell>
          <cell r="K155" t="str">
            <v/>
          </cell>
          <cell r="L155" t="str">
            <v/>
          </cell>
          <cell r="M155">
            <v>1460</v>
          </cell>
        </row>
        <row r="156">
          <cell r="M156">
            <v>1470</v>
          </cell>
        </row>
        <row r="157">
          <cell r="A157" t="str">
            <v>32P0726</v>
          </cell>
          <cell r="B157" t="str">
            <v/>
          </cell>
          <cell r="C157" t="str">
            <v>WITHDRAWN;IBM 36.4GB 10K-rpm Ultra320 SCSI Hot-Swap SL HDD</v>
          </cell>
          <cell r="D157">
            <v>0</v>
          </cell>
          <cell r="E157" t="str">
            <v>WDFM</v>
          </cell>
          <cell r="F157">
            <v>0</v>
          </cell>
          <cell r="G157" t="str">
            <v/>
          </cell>
          <cell r="H157" t="str">
            <v/>
          </cell>
          <cell r="I157" t="str">
            <v/>
          </cell>
          <cell r="J157" t="str">
            <v/>
          </cell>
          <cell r="K157" t="str">
            <v/>
          </cell>
          <cell r="L157" t="str">
            <v/>
          </cell>
          <cell r="M157">
            <v>1480</v>
          </cell>
        </row>
        <row r="158">
          <cell r="A158" t="str">
            <v>32P0734</v>
          </cell>
          <cell r="B158" t="str">
            <v/>
          </cell>
          <cell r="C158" t="str">
            <v>WITHDRAWN;IBM 36.4GB 15K-rpm Ultra320 SCSI Hot-Swap SL HDD</v>
          </cell>
          <cell r="D158">
            <v>0</v>
          </cell>
          <cell r="E158" t="str">
            <v>WDFM</v>
          </cell>
          <cell r="F158">
            <v>0</v>
          </cell>
          <cell r="G158" t="str">
            <v/>
          </cell>
          <cell r="H158" t="str">
            <v/>
          </cell>
          <cell r="I158" t="str">
            <v/>
          </cell>
          <cell r="J158" t="str">
            <v/>
          </cell>
          <cell r="K158" t="str">
            <v/>
          </cell>
          <cell r="L158" t="str">
            <v/>
          </cell>
          <cell r="M158">
            <v>1490</v>
          </cell>
        </row>
        <row r="159">
          <cell r="A159" t="str">
            <v>32P0727</v>
          </cell>
          <cell r="B159" t="str">
            <v/>
          </cell>
          <cell r="C159" t="str">
            <v>WITHDRAWN;IBM 73.4GB 10K-rpm Ultra320 SCSI Hot-Swap SL HDD</v>
          </cell>
          <cell r="D159">
            <v>0</v>
          </cell>
          <cell r="E159" t="str">
            <v>WDFM</v>
          </cell>
          <cell r="F159">
            <v>0</v>
          </cell>
          <cell r="G159" t="str">
            <v/>
          </cell>
          <cell r="H159" t="str">
            <v/>
          </cell>
          <cell r="I159" t="str">
            <v/>
          </cell>
          <cell r="J159" t="str">
            <v/>
          </cell>
          <cell r="K159" t="str">
            <v/>
          </cell>
          <cell r="L159" t="str">
            <v/>
          </cell>
          <cell r="M159">
            <v>1500</v>
          </cell>
        </row>
        <row r="160">
          <cell r="A160" t="str">
            <v>32P0735</v>
          </cell>
          <cell r="B160" t="str">
            <v/>
          </cell>
          <cell r="C160" t="str">
            <v>WITHDRAWN;IBM 73.4GB 15K-rpm Ultra320 SCSI Hot-Swap SL HDD</v>
          </cell>
          <cell r="D160">
            <v>0</v>
          </cell>
          <cell r="E160" t="str">
            <v>WDFM</v>
          </cell>
          <cell r="F160">
            <v>0</v>
          </cell>
          <cell r="G160" t="str">
            <v/>
          </cell>
          <cell r="H160" t="str">
            <v/>
          </cell>
          <cell r="I160" t="str">
            <v/>
          </cell>
          <cell r="J160" t="str">
            <v/>
          </cell>
          <cell r="K160" t="str">
            <v/>
          </cell>
          <cell r="L160" t="str">
            <v/>
          </cell>
          <cell r="M160">
            <v>1510</v>
          </cell>
        </row>
        <row r="161">
          <cell r="A161" t="str">
            <v>32P0728</v>
          </cell>
          <cell r="B161" t="str">
            <v/>
          </cell>
          <cell r="C161" t="str">
            <v>WITHDRAWN;IBM 146.8GB 10K-rpm Ultra320 SCSI Hot-Swap SL HDD</v>
          </cell>
          <cell r="D161">
            <v>0</v>
          </cell>
          <cell r="E161" t="str">
            <v>WDFM</v>
          </cell>
          <cell r="F161">
            <v>0</v>
          </cell>
          <cell r="G161" t="str">
            <v/>
          </cell>
          <cell r="H161" t="str">
            <v/>
          </cell>
          <cell r="I161" t="str">
            <v/>
          </cell>
          <cell r="J161" t="str">
            <v/>
          </cell>
          <cell r="K161" t="str">
            <v/>
          </cell>
          <cell r="L161" t="str">
            <v/>
          </cell>
          <cell r="M161">
            <v>1520</v>
          </cell>
        </row>
        <row r="162">
          <cell r="C162" t="str">
            <v>No Disks Configured</v>
          </cell>
          <cell r="M162">
            <v>1530</v>
          </cell>
        </row>
        <row r="163">
          <cell r="M163">
            <v>1540</v>
          </cell>
        </row>
        <row r="164">
          <cell r="M164">
            <v>1550</v>
          </cell>
        </row>
        <row r="165">
          <cell r="M165">
            <v>1560</v>
          </cell>
        </row>
        <row r="166">
          <cell r="A166" t="str">
            <v>- Monitors</v>
          </cell>
          <cell r="M166">
            <v>1570</v>
          </cell>
        </row>
        <row r="167">
          <cell r="A167" t="str">
            <v>63314CS</v>
          </cell>
          <cell r="B167" t="str">
            <v>6331-47N</v>
          </cell>
          <cell r="C167" t="str">
            <v>E54 15" Colour Monitor (Stealth Grey)/MPRII</v>
          </cell>
          <cell r="D167">
            <v>0</v>
          </cell>
          <cell r="E167">
            <v>189</v>
          </cell>
          <cell r="F167">
            <v>0</v>
          </cell>
          <cell r="G167" t="str">
            <v/>
          </cell>
          <cell r="H167" t="str">
            <v/>
          </cell>
          <cell r="I167" t="str">
            <v/>
          </cell>
          <cell r="J167" t="str">
            <v/>
          </cell>
          <cell r="K167" t="str">
            <v/>
          </cell>
          <cell r="L167" t="str">
            <v/>
          </cell>
          <cell r="M167">
            <v>1580</v>
          </cell>
        </row>
        <row r="168">
          <cell r="A168" t="str">
            <v>63324HN</v>
          </cell>
          <cell r="B168" t="str">
            <v>6332-4HN</v>
          </cell>
          <cell r="C168" t="str">
            <v xml:space="preserve"> E74 Color Monitor 17in (406mm, 16in viewable image), B Black</v>
          </cell>
          <cell r="D168">
            <v>0</v>
          </cell>
          <cell r="E168" t="str">
            <v>???</v>
          </cell>
          <cell r="F168">
            <v>0</v>
          </cell>
          <cell r="G168" t="str">
            <v/>
          </cell>
          <cell r="H168" t="str">
            <v/>
          </cell>
          <cell r="I168" t="str">
            <v/>
          </cell>
          <cell r="J168" t="str">
            <v/>
          </cell>
          <cell r="K168" t="str">
            <v/>
          </cell>
          <cell r="L168" t="str">
            <v/>
          </cell>
          <cell r="M168">
            <v>1590</v>
          </cell>
        </row>
        <row r="169">
          <cell r="A169" t="str">
            <v>17231UX</v>
          </cell>
          <cell r="B169" t="str">
            <v>1723-1UX</v>
          </cell>
          <cell r="C169" t="str">
            <v>1U 17" Flat Panel Monitor Console Kit (with US Space Travel keyboard)</v>
          </cell>
          <cell r="D169">
            <v>0</v>
          </cell>
          <cell r="E169">
            <v>3399</v>
          </cell>
          <cell r="F169">
            <v>0</v>
          </cell>
          <cell r="G169" t="str">
            <v/>
          </cell>
          <cell r="H169" t="str">
            <v/>
          </cell>
          <cell r="I169" t="str">
            <v/>
          </cell>
          <cell r="J169" t="str">
            <v/>
          </cell>
          <cell r="K169" t="str">
            <v/>
          </cell>
          <cell r="L169" t="str">
            <v/>
          </cell>
          <cell r="M169">
            <v>1600</v>
          </cell>
        </row>
        <row r="170">
          <cell r="A170" t="str">
            <v>17231NX</v>
          </cell>
          <cell r="B170" t="str">
            <v>1723-1NX</v>
          </cell>
          <cell r="C170" t="str">
            <v>1U 17" Flat Panel Monitor Console Kit (without keyboard)</v>
          </cell>
          <cell r="D170">
            <v>0</v>
          </cell>
          <cell r="E170" t="str">
            <v>???</v>
          </cell>
          <cell r="F170">
            <v>0</v>
          </cell>
          <cell r="G170" t="str">
            <v/>
          </cell>
          <cell r="H170" t="str">
            <v/>
          </cell>
          <cell r="I170" t="str">
            <v/>
          </cell>
          <cell r="J170" t="str">
            <v/>
          </cell>
          <cell r="K170" t="str">
            <v/>
          </cell>
          <cell r="L170" t="str">
            <v/>
          </cell>
          <cell r="M170">
            <v>1610</v>
          </cell>
        </row>
        <row r="171">
          <cell r="A171" t="str">
            <v>32P1702</v>
          </cell>
          <cell r="B171" t="str">
            <v>32P1702</v>
          </cell>
          <cell r="C171" t="str">
            <v>WITHDRAWN;NetBAY 2U 15" Flat Panel Monitor Console Kit with US S'Saver K'board (includes 15" monitor)</v>
          </cell>
          <cell r="D171">
            <v>0</v>
          </cell>
          <cell r="E171" t="str">
            <v>WDFM</v>
          </cell>
          <cell r="F171">
            <v>0</v>
          </cell>
          <cell r="G171" t="str">
            <v/>
          </cell>
          <cell r="H171" t="str">
            <v/>
          </cell>
          <cell r="I171" t="str">
            <v/>
          </cell>
          <cell r="J171" t="str">
            <v/>
          </cell>
          <cell r="K171" t="str">
            <v/>
          </cell>
          <cell r="L171" t="str">
            <v/>
          </cell>
          <cell r="M171">
            <v>1620</v>
          </cell>
        </row>
        <row r="172">
          <cell r="A172" t="str">
            <v>N/A</v>
          </cell>
          <cell r="B172" t="str">
            <v>32P1703</v>
          </cell>
          <cell r="C172" t="str">
            <v>NetBAY 2U 15" Flat Panel Monitor Console Kit (includes 15" monitor)</v>
          </cell>
          <cell r="D172">
            <v>0</v>
          </cell>
          <cell r="E172" t="str">
            <v>N/A</v>
          </cell>
          <cell r="F172">
            <v>0</v>
          </cell>
          <cell r="G172" t="str">
            <v/>
          </cell>
          <cell r="H172" t="str">
            <v/>
          </cell>
          <cell r="I172" t="str">
            <v/>
          </cell>
          <cell r="J172" t="str">
            <v/>
          </cell>
          <cell r="K172" t="str">
            <v/>
          </cell>
          <cell r="L172" t="str">
            <v/>
          </cell>
          <cell r="M172">
            <v>1630</v>
          </cell>
        </row>
        <row r="173">
          <cell r="A173" t="str">
            <v>17232UX</v>
          </cell>
          <cell r="B173" t="str">
            <v>1723-2UX</v>
          </cell>
          <cell r="C173" t="str">
            <v>IBM 2U 15" Flat Panel Monitor Console Kit (with PS/2 keyboard)</v>
          </cell>
          <cell r="D173">
            <v>0</v>
          </cell>
          <cell r="E173">
            <v>2399</v>
          </cell>
          <cell r="F173">
            <v>0</v>
          </cell>
          <cell r="G173" t="str">
            <v/>
          </cell>
          <cell r="H173" t="str">
            <v/>
          </cell>
          <cell r="I173" t="str">
            <v/>
          </cell>
          <cell r="J173" t="str">
            <v/>
          </cell>
          <cell r="K173" t="str">
            <v/>
          </cell>
          <cell r="L173" t="str">
            <v/>
          </cell>
          <cell r="M173">
            <v>1640</v>
          </cell>
        </row>
        <row r="174">
          <cell r="A174" t="str">
            <v>17232NX</v>
          </cell>
          <cell r="B174" t="str">
            <v>1723-2NX</v>
          </cell>
          <cell r="C174" t="str">
            <v>IBM 2U 15" Flat Panel Monitor Console Kit (without keyboard)</v>
          </cell>
          <cell r="D174">
            <v>0</v>
          </cell>
          <cell r="E174" t="str">
            <v>???</v>
          </cell>
          <cell r="F174">
            <v>0</v>
          </cell>
          <cell r="G174" t="str">
            <v/>
          </cell>
          <cell r="H174" t="str">
            <v/>
          </cell>
          <cell r="I174" t="str">
            <v/>
          </cell>
          <cell r="J174" t="str">
            <v/>
          </cell>
          <cell r="K174" t="str">
            <v/>
          </cell>
          <cell r="L174" t="str">
            <v/>
          </cell>
          <cell r="M174">
            <v>1650</v>
          </cell>
        </row>
        <row r="175">
          <cell r="A175" t="str">
            <v>6636AB1</v>
          </cell>
          <cell r="B175" t="str">
            <v>6636-AB1</v>
          </cell>
          <cell r="C175" t="str">
            <v>WITHDRAWN;L150 ThinkVision 15in LCD Flat Panel Monitor, B Black</v>
          </cell>
          <cell r="D175">
            <v>0</v>
          </cell>
          <cell r="E175" t="str">
            <v>WDFM</v>
          </cell>
          <cell r="F175">
            <v>0</v>
          </cell>
          <cell r="G175" t="str">
            <v/>
          </cell>
          <cell r="H175" t="str">
            <v/>
          </cell>
          <cell r="I175" t="str">
            <v/>
          </cell>
          <cell r="J175" t="str">
            <v/>
          </cell>
          <cell r="K175" t="str">
            <v/>
          </cell>
          <cell r="L175" t="str">
            <v/>
          </cell>
          <cell r="M175">
            <v>1660</v>
          </cell>
        </row>
        <row r="176">
          <cell r="A176" t="str">
            <v>6636HB1</v>
          </cell>
          <cell r="B176" t="str">
            <v>6636-HB1</v>
          </cell>
          <cell r="C176" t="str">
            <v>L150p ThinkVision 15in LCD Flat Panel Monitor (381mm, 15in viewable image), business black</v>
          </cell>
          <cell r="D176">
            <v>0</v>
          </cell>
          <cell r="E176">
            <v>499</v>
          </cell>
          <cell r="F176">
            <v>0</v>
          </cell>
          <cell r="G176" t="str">
            <v/>
          </cell>
          <cell r="H176" t="str">
            <v/>
          </cell>
          <cell r="I176" t="str">
            <v/>
          </cell>
          <cell r="J176" t="str">
            <v/>
          </cell>
          <cell r="K176" t="str">
            <v/>
          </cell>
          <cell r="L176" t="str">
            <v/>
          </cell>
          <cell r="M176">
            <v>1670</v>
          </cell>
        </row>
        <row r="177">
          <cell r="A177" t="str">
            <v>6734HB0</v>
          </cell>
          <cell r="B177" t="str">
            <v>6734-HB0</v>
          </cell>
          <cell r="C177" t="str">
            <v>L170p ThinkVision 17in LCD Flat Panel Monitor (432mm, 17in viewable image), business black</v>
          </cell>
          <cell r="D177">
            <v>0</v>
          </cell>
          <cell r="E177">
            <v>699</v>
          </cell>
          <cell r="F177">
            <v>0</v>
          </cell>
          <cell r="G177" t="str">
            <v/>
          </cell>
          <cell r="H177" t="str">
            <v/>
          </cell>
          <cell r="I177" t="str">
            <v/>
          </cell>
          <cell r="J177" t="str">
            <v/>
          </cell>
          <cell r="K177" t="str">
            <v/>
          </cell>
          <cell r="L177" t="str">
            <v/>
          </cell>
          <cell r="M177">
            <v>1680</v>
          </cell>
        </row>
        <row r="178">
          <cell r="A178" t="str">
            <v>- Power</v>
          </cell>
          <cell r="M178">
            <v>1690</v>
          </cell>
        </row>
        <row r="179">
          <cell r="A179" t="str">
            <v>N/A</v>
          </cell>
          <cell r="B179" t="str">
            <v>32P1020</v>
          </cell>
          <cell r="C179" t="str">
            <v>APC 2U Smart-UPS 1400 RMB - 120V Rack mounted/black</v>
          </cell>
          <cell r="D179">
            <v>0</v>
          </cell>
          <cell r="E179" t="str">
            <v>N/A</v>
          </cell>
          <cell r="F179">
            <v>0</v>
          </cell>
          <cell r="G179">
            <v>1</v>
          </cell>
          <cell r="H179">
            <v>0</v>
          </cell>
          <cell r="I179">
            <v>1</v>
          </cell>
          <cell r="J179">
            <v>0</v>
          </cell>
          <cell r="K179">
            <v>1</v>
          </cell>
          <cell r="L179">
            <v>0</v>
          </cell>
          <cell r="M179">
            <v>1700</v>
          </cell>
        </row>
        <row r="180">
          <cell r="A180" t="str">
            <v>2130R30</v>
          </cell>
          <cell r="B180" t="str">
            <v>2130-R30</v>
          </cell>
          <cell r="C180" t="str">
            <v>IBM UPS3000XLV - Rack or Tower</v>
          </cell>
          <cell r="D180">
            <v>0</v>
          </cell>
          <cell r="E180" t="str">
            <v>???</v>
          </cell>
          <cell r="F180">
            <v>0</v>
          </cell>
          <cell r="G180">
            <v>1</v>
          </cell>
          <cell r="H180">
            <v>0</v>
          </cell>
          <cell r="I180">
            <v>1</v>
          </cell>
          <cell r="J180">
            <v>0</v>
          </cell>
          <cell r="K180">
            <v>1</v>
          </cell>
          <cell r="L180">
            <v>0</v>
          </cell>
          <cell r="M180">
            <v>1710</v>
          </cell>
        </row>
        <row r="181">
          <cell r="A181" t="str">
            <v>73P5771</v>
          </cell>
          <cell r="B181" t="str">
            <v>2130-R31</v>
          </cell>
          <cell r="C181" t="str">
            <v>IBM UPS3000XHV - Rack or Tower</v>
          </cell>
          <cell r="D181">
            <v>0</v>
          </cell>
          <cell r="E181">
            <v>2799.01</v>
          </cell>
          <cell r="F181">
            <v>0</v>
          </cell>
          <cell r="G181">
            <v>1</v>
          </cell>
          <cell r="H181">
            <v>0</v>
          </cell>
          <cell r="I181">
            <v>1</v>
          </cell>
          <cell r="J181">
            <v>0</v>
          </cell>
          <cell r="K181">
            <v>1</v>
          </cell>
          <cell r="L181">
            <v>0</v>
          </cell>
          <cell r="M181">
            <v>1720</v>
          </cell>
        </row>
        <row r="182">
          <cell r="A182" t="str">
            <v>32P1692</v>
          </cell>
          <cell r="B182" t="str">
            <v>32P1692</v>
          </cell>
          <cell r="C182" t="str">
            <v>IBM UPS Extend Run Battery Pack</v>
          </cell>
          <cell r="D182">
            <v>0</v>
          </cell>
          <cell r="E182">
            <v>1759</v>
          </cell>
          <cell r="F182">
            <v>0</v>
          </cell>
          <cell r="G182">
            <v>1</v>
          </cell>
          <cell r="H182">
            <v>0</v>
          </cell>
          <cell r="I182">
            <v>1</v>
          </cell>
          <cell r="J182">
            <v>0</v>
          </cell>
          <cell r="K182">
            <v>1</v>
          </cell>
          <cell r="L182">
            <v>0</v>
          </cell>
          <cell r="M182">
            <v>1730</v>
          </cell>
        </row>
        <row r="183">
          <cell r="A183" t="str">
            <v>37L7862</v>
          </cell>
          <cell r="B183" t="str">
            <v>37L6862</v>
          </cell>
          <cell r="C183" t="str">
            <v>APC Smart-UPS 5000 RMiB - Rack mounted/black</v>
          </cell>
          <cell r="D183">
            <v>0</v>
          </cell>
          <cell r="E183">
            <v>6989</v>
          </cell>
          <cell r="F183">
            <v>0</v>
          </cell>
          <cell r="G183">
            <v>1</v>
          </cell>
          <cell r="H183">
            <v>0</v>
          </cell>
          <cell r="I183">
            <v>1</v>
          </cell>
          <cell r="J183">
            <v>0</v>
          </cell>
          <cell r="K183">
            <v>1</v>
          </cell>
          <cell r="L183">
            <v>0</v>
          </cell>
          <cell r="M183">
            <v>1740</v>
          </cell>
        </row>
        <row r="184">
          <cell r="A184" t="str">
            <v>21302TX</v>
          </cell>
          <cell r="B184" t="str">
            <v>2130-2TX</v>
          </cell>
          <cell r="C184" t="str">
            <v>IBM UPS750TLV - 500W</v>
          </cell>
          <cell r="D184">
            <v>0</v>
          </cell>
          <cell r="E184">
            <v>469</v>
          </cell>
          <cell r="F184">
            <v>0</v>
          </cell>
          <cell r="G184">
            <v>1</v>
          </cell>
          <cell r="H184">
            <v>0</v>
          </cell>
          <cell r="I184">
            <v>1</v>
          </cell>
          <cell r="J184">
            <v>0</v>
          </cell>
          <cell r="K184">
            <v>1</v>
          </cell>
          <cell r="L184">
            <v>0</v>
          </cell>
          <cell r="M184">
            <v>1750</v>
          </cell>
        </row>
        <row r="185">
          <cell r="A185" t="str">
            <v>21304TX</v>
          </cell>
          <cell r="B185" t="str">
            <v>2130-4TX</v>
          </cell>
          <cell r="C185" t="str">
            <v>IBM UPS1000THV - 700W</v>
          </cell>
          <cell r="D185">
            <v>0</v>
          </cell>
          <cell r="E185">
            <v>719</v>
          </cell>
          <cell r="F185">
            <v>0</v>
          </cell>
          <cell r="G185">
            <v>1</v>
          </cell>
          <cell r="H185">
            <v>0</v>
          </cell>
          <cell r="I185">
            <v>1</v>
          </cell>
          <cell r="J185">
            <v>0</v>
          </cell>
          <cell r="K185">
            <v>1</v>
          </cell>
          <cell r="L185">
            <v>0</v>
          </cell>
          <cell r="M185">
            <v>1760</v>
          </cell>
        </row>
        <row r="186">
          <cell r="A186" t="str">
            <v>21306TX</v>
          </cell>
          <cell r="B186" t="str">
            <v>2130-6TX</v>
          </cell>
          <cell r="C186" t="str">
            <v>IBM UPS1500THV - 1050W</v>
          </cell>
          <cell r="D186">
            <v>0</v>
          </cell>
          <cell r="E186">
            <v>939</v>
          </cell>
          <cell r="F186">
            <v>0</v>
          </cell>
          <cell r="G186">
            <v>1</v>
          </cell>
          <cell r="H186">
            <v>0</v>
          </cell>
          <cell r="I186">
            <v>1</v>
          </cell>
          <cell r="J186">
            <v>0</v>
          </cell>
          <cell r="K186">
            <v>1</v>
          </cell>
          <cell r="L186">
            <v>0</v>
          </cell>
          <cell r="M186">
            <v>1770</v>
          </cell>
        </row>
        <row r="187">
          <cell r="A187" t="str">
            <v>21306RX</v>
          </cell>
          <cell r="B187" t="str">
            <v>2130-6RX</v>
          </cell>
          <cell r="C187" t="str">
            <v>IBM UPS 7500XHV - Rack</v>
          </cell>
          <cell r="D187">
            <v>0</v>
          </cell>
          <cell r="E187" t="str">
            <v>???</v>
          </cell>
          <cell r="F187">
            <v>0</v>
          </cell>
          <cell r="G187">
            <v>1</v>
          </cell>
          <cell r="H187">
            <v>0</v>
          </cell>
          <cell r="I187">
            <v>1</v>
          </cell>
          <cell r="J187">
            <v>0</v>
          </cell>
          <cell r="K187">
            <v>1</v>
          </cell>
          <cell r="L187">
            <v>0</v>
          </cell>
          <cell r="M187">
            <v>1780</v>
          </cell>
        </row>
        <row r="188">
          <cell r="A188" t="str">
            <v>21308RX</v>
          </cell>
          <cell r="B188" t="str">
            <v>2130-8RX</v>
          </cell>
          <cell r="C188" t="str">
            <v>IBM UPS 10000XHV - Rack</v>
          </cell>
          <cell r="D188">
            <v>0</v>
          </cell>
          <cell r="E188" t="str">
            <v>???</v>
          </cell>
          <cell r="F188">
            <v>0</v>
          </cell>
          <cell r="G188">
            <v>1</v>
          </cell>
          <cell r="H188">
            <v>0</v>
          </cell>
          <cell r="I188">
            <v>1</v>
          </cell>
          <cell r="J188">
            <v>0</v>
          </cell>
          <cell r="K188">
            <v>1</v>
          </cell>
          <cell r="L188">
            <v>0</v>
          </cell>
          <cell r="M188">
            <v>1790</v>
          </cell>
        </row>
        <row r="189">
          <cell r="A189" t="str">
            <v>25R5582</v>
          </cell>
          <cell r="B189" t="str">
            <v>25R5582</v>
          </cell>
          <cell r="C189" t="str">
            <v>IBM UPS 3U Run Online Battery Pack</v>
          </cell>
          <cell r="D189">
            <v>0</v>
          </cell>
          <cell r="E189">
            <v>1899</v>
          </cell>
          <cell r="F189">
            <v>0</v>
          </cell>
          <cell r="G189">
            <v>1</v>
          </cell>
          <cell r="H189">
            <v>0</v>
          </cell>
          <cell r="I189">
            <v>1</v>
          </cell>
          <cell r="J189">
            <v>0</v>
          </cell>
          <cell r="K189">
            <v>1</v>
          </cell>
          <cell r="L189">
            <v>0</v>
          </cell>
          <cell r="M189">
            <v>1800</v>
          </cell>
        </row>
        <row r="190">
          <cell r="C190" t="str">
            <v/>
          </cell>
          <cell r="M190">
            <v>1810</v>
          </cell>
        </row>
        <row r="191">
          <cell r="C191" t="str">
            <v/>
          </cell>
          <cell r="M191">
            <v>1820</v>
          </cell>
        </row>
        <row r="192">
          <cell r="A192" t="str">
            <v>94G7448</v>
          </cell>
          <cell r="B192" t="str">
            <v/>
          </cell>
          <cell r="C192" t="str">
            <v>Hi-volt Power Cable (required for server, monitor, console switch, devices)</v>
          </cell>
          <cell r="D192">
            <v>0</v>
          </cell>
          <cell r="E192">
            <v>39</v>
          </cell>
          <cell r="F192">
            <v>0</v>
          </cell>
          <cell r="G192" t="str">
            <v/>
          </cell>
          <cell r="H192" t="str">
            <v/>
          </cell>
          <cell r="I192" t="str">
            <v/>
          </cell>
          <cell r="J192" t="str">
            <v/>
          </cell>
          <cell r="K192" t="str">
            <v/>
          </cell>
          <cell r="L192" t="str">
            <v/>
          </cell>
          <cell r="M192">
            <v>1830</v>
          </cell>
        </row>
        <row r="193">
          <cell r="A193" t="str">
            <v>N/A</v>
          </cell>
          <cell r="B193" t="str">
            <v/>
          </cell>
          <cell r="C193" t="str">
            <v>Lo-volt Power Cable (required for server, monitor, console switch, devices)</v>
          </cell>
          <cell r="D193">
            <v>0</v>
          </cell>
          <cell r="E193" t="str">
            <v>N/A</v>
          </cell>
          <cell r="F193">
            <v>0</v>
          </cell>
          <cell r="G193" t="str">
            <v/>
          </cell>
          <cell r="H193" t="str">
            <v/>
          </cell>
          <cell r="I193" t="str">
            <v/>
          </cell>
          <cell r="J193" t="str">
            <v/>
          </cell>
          <cell r="K193" t="str">
            <v/>
          </cell>
          <cell r="L193" t="str">
            <v/>
          </cell>
          <cell r="M193">
            <v>1840</v>
          </cell>
        </row>
        <row r="194">
          <cell r="C194" t="str">
            <v/>
          </cell>
          <cell r="M194">
            <v>1850</v>
          </cell>
        </row>
        <row r="195">
          <cell r="M195">
            <v>1860</v>
          </cell>
        </row>
        <row r="196">
          <cell r="A196" t="str">
            <v>VMware ESX Server Software</v>
          </cell>
          <cell r="M196">
            <v>1870</v>
          </cell>
        </row>
        <row r="197">
          <cell r="A197" t="str">
            <v>481722X</v>
          </cell>
          <cell r="B197" t="str">
            <v>4817-22X</v>
          </cell>
          <cell r="C197" t="str">
            <v>VMware ESX Server 2 (1-2 processor License; server purchase required)</v>
          </cell>
          <cell r="D197">
            <v>0</v>
          </cell>
          <cell r="E197">
            <v>6599</v>
          </cell>
          <cell r="F197">
            <v>0</v>
          </cell>
          <cell r="G197" t="str">
            <v/>
          </cell>
          <cell r="H197" t="str">
            <v/>
          </cell>
          <cell r="I197" t="str">
            <v/>
          </cell>
          <cell r="J197" t="str">
            <v/>
          </cell>
          <cell r="K197" t="str">
            <v/>
          </cell>
          <cell r="L197" t="str">
            <v/>
          </cell>
          <cell r="M197">
            <v>1880</v>
          </cell>
        </row>
        <row r="198">
          <cell r="A198" t="str">
            <v>4817223</v>
          </cell>
          <cell r="B198" t="str">
            <v>4817-223</v>
          </cell>
          <cell r="C198" t="str">
            <v>VMware ESX Server (1-2 processors w/ 3 YR software subscription)</v>
          </cell>
          <cell r="D198">
            <v>0</v>
          </cell>
          <cell r="E198" t="str">
            <v>???</v>
          </cell>
          <cell r="F198">
            <v>0</v>
          </cell>
          <cell r="G198" t="str">
            <v/>
          </cell>
          <cell r="H198" t="str">
            <v/>
          </cell>
          <cell r="I198" t="str">
            <v/>
          </cell>
          <cell r="J198" t="str">
            <v/>
          </cell>
          <cell r="K198" t="str">
            <v/>
          </cell>
          <cell r="L198" t="str">
            <v/>
          </cell>
          <cell r="M198">
            <v>1890</v>
          </cell>
        </row>
        <row r="199">
          <cell r="A199" t="str">
            <v>4817225</v>
          </cell>
          <cell r="B199" t="str">
            <v>4817-225</v>
          </cell>
          <cell r="C199" t="str">
            <v>VMware ESX Server (1-2 processors w/ 5 YR software subscription)</v>
          </cell>
          <cell r="D199">
            <v>0</v>
          </cell>
          <cell r="E199" t="str">
            <v>???</v>
          </cell>
          <cell r="F199">
            <v>0</v>
          </cell>
          <cell r="G199" t="str">
            <v/>
          </cell>
          <cell r="H199" t="str">
            <v/>
          </cell>
          <cell r="I199" t="str">
            <v/>
          </cell>
          <cell r="J199" t="str">
            <v/>
          </cell>
          <cell r="K199" t="str">
            <v/>
          </cell>
          <cell r="L199" t="str">
            <v/>
          </cell>
          <cell r="M199">
            <v>1900</v>
          </cell>
        </row>
        <row r="200">
          <cell r="A200" t="str">
            <v>481724X</v>
          </cell>
          <cell r="B200" t="str">
            <v>4817-24X</v>
          </cell>
          <cell r="C200" t="str">
            <v>VMware ESX Server 2 (3-4 processor License; server purchase required)</v>
          </cell>
          <cell r="D200">
            <v>0</v>
          </cell>
          <cell r="E200">
            <v>13544.55</v>
          </cell>
          <cell r="F200">
            <v>0</v>
          </cell>
          <cell r="G200" t="str">
            <v/>
          </cell>
          <cell r="H200" t="str">
            <v/>
          </cell>
          <cell r="I200" t="str">
            <v/>
          </cell>
          <cell r="J200" t="str">
            <v/>
          </cell>
          <cell r="K200" t="str">
            <v/>
          </cell>
          <cell r="L200" t="str">
            <v/>
          </cell>
          <cell r="M200">
            <v>1910</v>
          </cell>
        </row>
        <row r="201">
          <cell r="A201" t="str">
            <v>4817243</v>
          </cell>
          <cell r="B201" t="str">
            <v>4817-243</v>
          </cell>
          <cell r="C201" t="str">
            <v>VMware ESX Server (3-4 processors w/ 3 YR software subscription)</v>
          </cell>
          <cell r="D201">
            <v>0</v>
          </cell>
          <cell r="E201" t="str">
            <v>???</v>
          </cell>
          <cell r="F201">
            <v>0</v>
          </cell>
          <cell r="G201" t="str">
            <v/>
          </cell>
          <cell r="H201" t="str">
            <v/>
          </cell>
          <cell r="I201" t="str">
            <v/>
          </cell>
          <cell r="J201" t="str">
            <v/>
          </cell>
          <cell r="K201" t="str">
            <v/>
          </cell>
          <cell r="L201" t="str">
            <v/>
          </cell>
          <cell r="M201">
            <v>1920</v>
          </cell>
        </row>
        <row r="202">
          <cell r="A202" t="str">
            <v>4817245</v>
          </cell>
          <cell r="B202" t="str">
            <v>4817-245</v>
          </cell>
          <cell r="C202" t="str">
            <v>VMware ESX Server (3-4 processors w/ 5 YR software subscription)</v>
          </cell>
          <cell r="D202">
            <v>0</v>
          </cell>
          <cell r="E202" t="str">
            <v>???</v>
          </cell>
          <cell r="F202">
            <v>0</v>
          </cell>
          <cell r="G202" t="str">
            <v/>
          </cell>
          <cell r="H202" t="str">
            <v/>
          </cell>
          <cell r="I202" t="str">
            <v/>
          </cell>
          <cell r="J202" t="str">
            <v/>
          </cell>
          <cell r="K202" t="str">
            <v/>
          </cell>
          <cell r="L202" t="str">
            <v/>
          </cell>
          <cell r="M202">
            <v>1930</v>
          </cell>
        </row>
        <row r="203">
          <cell r="C203" t="str">
            <v/>
          </cell>
          <cell r="M203">
            <v>1940</v>
          </cell>
        </row>
        <row r="204">
          <cell r="A204" t="str">
            <v>48173CX</v>
          </cell>
          <cell r="B204" t="str">
            <v>4817-3CX</v>
          </cell>
          <cell r="C204" t="str">
            <v>VMware ESX Virtual SMP (1-2 processor License; server purchase required)</v>
          </cell>
          <cell r="D204">
            <v>0</v>
          </cell>
          <cell r="E204">
            <v>2229</v>
          </cell>
          <cell r="F204">
            <v>0</v>
          </cell>
          <cell r="G204" t="str">
            <v/>
          </cell>
          <cell r="H204" t="str">
            <v/>
          </cell>
          <cell r="I204" t="str">
            <v/>
          </cell>
          <cell r="J204" t="str">
            <v/>
          </cell>
          <cell r="K204" t="str">
            <v/>
          </cell>
          <cell r="L204" t="str">
            <v/>
          </cell>
          <cell r="M204">
            <v>1950</v>
          </cell>
        </row>
        <row r="205">
          <cell r="A205" t="str">
            <v>48173DX</v>
          </cell>
          <cell r="B205" t="str">
            <v>4817-3DX</v>
          </cell>
          <cell r="C205" t="str">
            <v>VMware ESX Virtual SMP (3-4 processor License; server purchase required)</v>
          </cell>
          <cell r="D205">
            <v>0</v>
          </cell>
          <cell r="E205">
            <v>4439</v>
          </cell>
          <cell r="F205">
            <v>0</v>
          </cell>
          <cell r="G205" t="str">
            <v/>
          </cell>
          <cell r="H205" t="str">
            <v/>
          </cell>
          <cell r="I205" t="str">
            <v/>
          </cell>
          <cell r="J205" t="str">
            <v/>
          </cell>
          <cell r="K205" t="str">
            <v/>
          </cell>
          <cell r="L205" t="str">
            <v/>
          </cell>
          <cell r="M205">
            <v>1960</v>
          </cell>
        </row>
        <row r="206">
          <cell r="A206" t="str">
            <v>4817U1X</v>
          </cell>
          <cell r="B206" t="str">
            <v>4817-U1X</v>
          </cell>
          <cell r="C206" t="str">
            <v>VMware ESX Virtual SMP Upgrade (from 2-4 processors; server purchase required)</v>
          </cell>
          <cell r="D206">
            <v>0</v>
          </cell>
          <cell r="E206">
            <v>2459</v>
          </cell>
          <cell r="F206">
            <v>0</v>
          </cell>
          <cell r="G206" t="str">
            <v/>
          </cell>
          <cell r="H206" t="str">
            <v/>
          </cell>
          <cell r="I206" t="str">
            <v/>
          </cell>
          <cell r="J206" t="str">
            <v/>
          </cell>
          <cell r="K206" t="str">
            <v/>
          </cell>
          <cell r="L206" t="str">
            <v/>
          </cell>
          <cell r="M206">
            <v>1970</v>
          </cell>
        </row>
        <row r="207">
          <cell r="A207" t="str">
            <v>481739X</v>
          </cell>
          <cell r="B207" t="str">
            <v>4817-39X</v>
          </cell>
          <cell r="C207" t="str">
            <v>VMware ESX Server 2 Upgrade (from 2-4 processors; server purchase required)</v>
          </cell>
          <cell r="D207">
            <v>0</v>
          </cell>
          <cell r="E207">
            <v>7259</v>
          </cell>
          <cell r="F207">
            <v>0</v>
          </cell>
          <cell r="G207" t="str">
            <v/>
          </cell>
          <cell r="H207" t="str">
            <v/>
          </cell>
          <cell r="I207" t="str">
            <v/>
          </cell>
          <cell r="J207" t="str">
            <v/>
          </cell>
          <cell r="K207" t="str">
            <v/>
          </cell>
          <cell r="L207" t="str">
            <v/>
          </cell>
          <cell r="M207">
            <v>1980</v>
          </cell>
        </row>
        <row r="208">
          <cell r="A208" t="str">
            <v>4817M1X</v>
          </cell>
          <cell r="B208" t="str">
            <v>4817-M1X</v>
          </cell>
          <cell r="C208" t="str">
            <v>VMware VirtualCenter Management Server (server purchase required)</v>
          </cell>
          <cell r="D208">
            <v>0</v>
          </cell>
          <cell r="E208">
            <v>8899</v>
          </cell>
          <cell r="F208">
            <v>0</v>
          </cell>
          <cell r="G208" t="str">
            <v/>
          </cell>
          <cell r="H208" t="str">
            <v/>
          </cell>
          <cell r="I208" t="str">
            <v/>
          </cell>
          <cell r="J208" t="str">
            <v/>
          </cell>
          <cell r="K208" t="str">
            <v/>
          </cell>
          <cell r="L208" t="str">
            <v/>
          </cell>
          <cell r="M208">
            <v>1990</v>
          </cell>
        </row>
        <row r="209">
          <cell r="A209" t="str">
            <v>4817M2X</v>
          </cell>
          <cell r="B209" t="str">
            <v>4817-M2X</v>
          </cell>
          <cell r="C209" t="str">
            <v>VMware VirtualCenter Agent (2 processor License; server purchase required)</v>
          </cell>
          <cell r="D209">
            <v>0</v>
          </cell>
          <cell r="E209">
            <v>1069</v>
          </cell>
          <cell r="F209">
            <v>0</v>
          </cell>
          <cell r="G209" t="str">
            <v/>
          </cell>
          <cell r="H209" t="str">
            <v/>
          </cell>
          <cell r="I209" t="str">
            <v/>
          </cell>
          <cell r="J209" t="str">
            <v/>
          </cell>
          <cell r="K209" t="str">
            <v/>
          </cell>
          <cell r="L209" t="str">
            <v/>
          </cell>
          <cell r="M209">
            <v>2000</v>
          </cell>
        </row>
        <row r="210">
          <cell r="A210" t="str">
            <v>4817M3X</v>
          </cell>
          <cell r="B210" t="str">
            <v>4817-M3X</v>
          </cell>
          <cell r="C210" t="str">
            <v>VMware VirtualCenter Agent (4 processor License; server purchase required)</v>
          </cell>
          <cell r="D210">
            <v>0</v>
          </cell>
          <cell r="E210">
            <v>2139.0100000000002</v>
          </cell>
          <cell r="F210">
            <v>0</v>
          </cell>
          <cell r="G210" t="str">
            <v/>
          </cell>
          <cell r="H210" t="str">
            <v/>
          </cell>
          <cell r="I210" t="str">
            <v/>
          </cell>
          <cell r="J210" t="str">
            <v/>
          </cell>
          <cell r="K210" t="str">
            <v/>
          </cell>
          <cell r="L210" t="str">
            <v/>
          </cell>
          <cell r="M210">
            <v>2010</v>
          </cell>
        </row>
        <row r="211">
          <cell r="A211" t="str">
            <v>4817M6X</v>
          </cell>
          <cell r="B211" t="str">
            <v>4817-M6X</v>
          </cell>
          <cell r="C211" t="str">
            <v>VMware Vmotion (2 processor License; server purchase required)</v>
          </cell>
          <cell r="D211">
            <v>0</v>
          </cell>
          <cell r="E211">
            <v>2499</v>
          </cell>
          <cell r="F211">
            <v>0</v>
          </cell>
          <cell r="G211" t="str">
            <v/>
          </cell>
          <cell r="H211" t="str">
            <v/>
          </cell>
          <cell r="I211" t="str">
            <v/>
          </cell>
          <cell r="J211" t="str">
            <v/>
          </cell>
          <cell r="K211" t="str">
            <v/>
          </cell>
          <cell r="L211" t="str">
            <v/>
          </cell>
          <cell r="M211">
            <v>2020</v>
          </cell>
        </row>
        <row r="212">
          <cell r="A212" t="str">
            <v>4817M7X</v>
          </cell>
          <cell r="B212" t="str">
            <v>4817-M7X</v>
          </cell>
          <cell r="C212" t="str">
            <v>VMware Vmotion (4 processor License; server purchase required)</v>
          </cell>
          <cell r="D212">
            <v>0</v>
          </cell>
          <cell r="E212">
            <v>4999.01</v>
          </cell>
          <cell r="F212">
            <v>0</v>
          </cell>
          <cell r="G212" t="str">
            <v/>
          </cell>
          <cell r="H212" t="str">
            <v/>
          </cell>
          <cell r="I212" t="str">
            <v/>
          </cell>
          <cell r="J212" t="str">
            <v/>
          </cell>
          <cell r="K212" t="str">
            <v/>
          </cell>
          <cell r="L212" t="str">
            <v/>
          </cell>
          <cell r="M212">
            <v>2030</v>
          </cell>
        </row>
        <row r="213">
          <cell r="A213" t="str">
            <v>4817MAX</v>
          </cell>
          <cell r="B213" t="str">
            <v>4817-MAX</v>
          </cell>
          <cell r="C213" t="str">
            <v>VMware Virtual Infrastructure Node (1-2 processor License; server purchase required)</v>
          </cell>
          <cell r="D213">
            <v>0</v>
          </cell>
          <cell r="E213">
            <v>9299</v>
          </cell>
          <cell r="F213">
            <v>0</v>
          </cell>
          <cell r="G213" t="str">
            <v/>
          </cell>
          <cell r="H213" t="str">
            <v/>
          </cell>
          <cell r="I213" t="str">
            <v/>
          </cell>
          <cell r="J213" t="str">
            <v/>
          </cell>
          <cell r="K213" t="str">
            <v/>
          </cell>
          <cell r="L213" t="str">
            <v/>
          </cell>
          <cell r="M213">
            <v>2040</v>
          </cell>
        </row>
        <row r="214">
          <cell r="A214" t="str">
            <v>4817MBX</v>
          </cell>
          <cell r="B214" t="str">
            <v>4817-MBX</v>
          </cell>
          <cell r="C214" t="str">
            <v>VMware Virtual Infrastructure Node (3-4 processor License; server purchase required)</v>
          </cell>
          <cell r="D214">
            <v>0</v>
          </cell>
          <cell r="E214">
            <v>18699</v>
          </cell>
          <cell r="F214">
            <v>0</v>
          </cell>
          <cell r="G214" t="str">
            <v/>
          </cell>
          <cell r="H214" t="str">
            <v/>
          </cell>
          <cell r="I214" t="str">
            <v/>
          </cell>
          <cell r="J214" t="str">
            <v/>
          </cell>
          <cell r="K214" t="str">
            <v/>
          </cell>
          <cell r="L214" t="str">
            <v/>
          </cell>
          <cell r="M214">
            <v>2050</v>
          </cell>
        </row>
        <row r="215">
          <cell r="A215" t="str">
            <v>N/A</v>
          </cell>
          <cell r="B215" t="str">
            <v>4817-MEX</v>
          </cell>
          <cell r="C215" t="str">
            <v>VMware VirtualCenter Media Kit (server purchase required)</v>
          </cell>
          <cell r="D215">
            <v>0</v>
          </cell>
          <cell r="E215" t="str">
            <v>N/A</v>
          </cell>
          <cell r="F215">
            <v>0</v>
          </cell>
          <cell r="G215" t="str">
            <v/>
          </cell>
          <cell r="H215" t="str">
            <v/>
          </cell>
          <cell r="I215" t="str">
            <v/>
          </cell>
          <cell r="J215" t="str">
            <v/>
          </cell>
          <cell r="K215" t="str">
            <v/>
          </cell>
          <cell r="L215" t="str">
            <v/>
          </cell>
          <cell r="M215">
            <v>2060</v>
          </cell>
        </row>
        <row r="216">
          <cell r="A216" t="str">
            <v>N/A</v>
          </cell>
          <cell r="B216" t="str">
            <v>4817-21X</v>
          </cell>
          <cell r="C216" t="str">
            <v>VMware ESX Server 2 Media Kit (server purchase required)</v>
          </cell>
          <cell r="D216">
            <v>0</v>
          </cell>
          <cell r="E216" t="str">
            <v>N/A</v>
          </cell>
          <cell r="F216">
            <v>0</v>
          </cell>
          <cell r="G216" t="str">
            <v/>
          </cell>
          <cell r="H216" t="str">
            <v/>
          </cell>
          <cell r="I216" t="str">
            <v/>
          </cell>
          <cell r="J216" t="str">
            <v/>
          </cell>
          <cell r="K216" t="str">
            <v/>
          </cell>
          <cell r="L216" t="str">
            <v/>
          </cell>
          <cell r="M216">
            <v>2070</v>
          </cell>
        </row>
        <row r="217">
          <cell r="M217">
            <v>2080</v>
          </cell>
        </row>
        <row r="218">
          <cell r="A218" t="str">
            <v>4817MA3</v>
          </cell>
          <cell r="B218" t="str">
            <v>4817-MA3</v>
          </cell>
          <cell r="C218" t="str">
            <v>VMware Virtual Infrastrucuture Node (1-2 processors w/ 3 YR software subscription)</v>
          </cell>
          <cell r="D218">
            <v>0</v>
          </cell>
          <cell r="E218" t="str">
            <v>???</v>
          </cell>
          <cell r="F218">
            <v>0</v>
          </cell>
          <cell r="G218" t="str">
            <v/>
          </cell>
          <cell r="H218" t="str">
            <v/>
          </cell>
          <cell r="I218" t="str">
            <v/>
          </cell>
          <cell r="J218" t="str">
            <v/>
          </cell>
          <cell r="K218" t="str">
            <v/>
          </cell>
          <cell r="L218" t="str">
            <v/>
          </cell>
          <cell r="M218">
            <v>2090</v>
          </cell>
        </row>
        <row r="219">
          <cell r="A219" t="str">
            <v>4817MA5</v>
          </cell>
          <cell r="B219" t="str">
            <v>4817-MA5</v>
          </cell>
          <cell r="C219" t="str">
            <v>VMware Virtual Infrastrucuture Node (1-2 processors w/ 5 YR software subscription)</v>
          </cell>
          <cell r="D219">
            <v>0</v>
          </cell>
          <cell r="E219" t="str">
            <v>???</v>
          </cell>
          <cell r="F219">
            <v>0</v>
          </cell>
          <cell r="G219" t="str">
            <v/>
          </cell>
          <cell r="H219" t="str">
            <v/>
          </cell>
          <cell r="I219" t="str">
            <v/>
          </cell>
          <cell r="J219" t="str">
            <v/>
          </cell>
          <cell r="K219" t="str">
            <v/>
          </cell>
          <cell r="L219" t="str">
            <v/>
          </cell>
          <cell r="M219">
            <v>2100</v>
          </cell>
        </row>
        <row r="220">
          <cell r="A220" t="str">
            <v>4817MB3</v>
          </cell>
          <cell r="B220" t="str">
            <v>4817-MB3</v>
          </cell>
          <cell r="C220" t="str">
            <v>VMware Virtual Infrastrucuture Node (3-4 processors w/ 3 YR software subscription)</v>
          </cell>
          <cell r="D220">
            <v>0</v>
          </cell>
          <cell r="E220" t="str">
            <v>???</v>
          </cell>
          <cell r="F220">
            <v>0</v>
          </cell>
          <cell r="G220" t="str">
            <v/>
          </cell>
          <cell r="H220" t="str">
            <v/>
          </cell>
          <cell r="I220" t="str">
            <v/>
          </cell>
          <cell r="J220" t="str">
            <v/>
          </cell>
          <cell r="K220" t="str">
            <v/>
          </cell>
          <cell r="L220" t="str">
            <v/>
          </cell>
          <cell r="M220">
            <v>2110</v>
          </cell>
        </row>
        <row r="221">
          <cell r="A221" t="str">
            <v>4817MB5</v>
          </cell>
          <cell r="B221" t="str">
            <v>4817-MB5</v>
          </cell>
          <cell r="C221" t="str">
            <v>VMware Virtual Infrastrucuture Node (3-4 processors w/ 5 YR software subscription)</v>
          </cell>
          <cell r="D221">
            <v>0</v>
          </cell>
          <cell r="E221" t="str">
            <v>???</v>
          </cell>
          <cell r="F221">
            <v>0</v>
          </cell>
          <cell r="G221" t="str">
            <v/>
          </cell>
          <cell r="H221" t="str">
            <v/>
          </cell>
          <cell r="I221" t="str">
            <v/>
          </cell>
          <cell r="J221" t="str">
            <v/>
          </cell>
          <cell r="K221" t="str">
            <v/>
          </cell>
          <cell r="L221" t="str">
            <v/>
          </cell>
          <cell r="M221">
            <v>2120</v>
          </cell>
        </row>
        <row r="222">
          <cell r="M222">
            <v>2130</v>
          </cell>
        </row>
        <row r="223">
          <cell r="A223" t="str">
            <v>4817M13</v>
          </cell>
          <cell r="B223" t="str">
            <v>4817-M13</v>
          </cell>
          <cell r="C223" t="str">
            <v>Vmware VirtualCenter Management Server w/ 3 YR subscription</v>
          </cell>
          <cell r="D223">
            <v>0</v>
          </cell>
          <cell r="E223" t="str">
            <v>???</v>
          </cell>
          <cell r="F223">
            <v>0</v>
          </cell>
          <cell r="G223" t="str">
            <v/>
          </cell>
          <cell r="H223" t="str">
            <v/>
          </cell>
          <cell r="I223" t="str">
            <v/>
          </cell>
          <cell r="J223" t="str">
            <v/>
          </cell>
          <cell r="K223" t="str">
            <v/>
          </cell>
          <cell r="L223" t="str">
            <v/>
          </cell>
          <cell r="M223">
            <v>2140</v>
          </cell>
        </row>
        <row r="224">
          <cell r="A224" t="str">
            <v>4817M15</v>
          </cell>
          <cell r="B224" t="str">
            <v>4817-M15</v>
          </cell>
          <cell r="C224" t="str">
            <v>Vmware VirtualCenter Management Server w/ 5 YR subscription</v>
          </cell>
          <cell r="D224">
            <v>0</v>
          </cell>
          <cell r="E224" t="str">
            <v>???</v>
          </cell>
          <cell r="F224">
            <v>0</v>
          </cell>
          <cell r="G224" t="str">
            <v/>
          </cell>
          <cell r="H224" t="str">
            <v/>
          </cell>
          <cell r="I224" t="str">
            <v/>
          </cell>
          <cell r="J224" t="str">
            <v/>
          </cell>
          <cell r="K224" t="str">
            <v/>
          </cell>
          <cell r="L224" t="str">
            <v/>
          </cell>
          <cell r="M224">
            <v>2150</v>
          </cell>
        </row>
        <row r="225">
          <cell r="M225">
            <v>2160</v>
          </cell>
        </row>
        <row r="226">
          <cell r="A226" t="str">
            <v>Software</v>
          </cell>
          <cell r="M226">
            <v>2170</v>
          </cell>
        </row>
        <row r="227">
          <cell r="M227">
            <v>2180</v>
          </cell>
        </row>
        <row r="228">
          <cell r="A228" t="str">
            <v>24R9459</v>
          </cell>
          <cell r="B228" t="str">
            <v/>
          </cell>
          <cell r="C228" t="str">
            <v>LifeKeeper for mySAP / MAX DB Solution on Linux</v>
          </cell>
          <cell r="D228">
            <v>0</v>
          </cell>
          <cell r="E228">
            <v>8699</v>
          </cell>
          <cell r="F228">
            <v>0</v>
          </cell>
          <cell r="G228" t="str">
            <v/>
          </cell>
          <cell r="H228" t="str">
            <v/>
          </cell>
          <cell r="I228" t="str">
            <v/>
          </cell>
          <cell r="J228" t="str">
            <v/>
          </cell>
          <cell r="K228" t="str">
            <v/>
          </cell>
          <cell r="L228" t="str">
            <v/>
          </cell>
          <cell r="M228">
            <v>2190</v>
          </cell>
        </row>
        <row r="229">
          <cell r="A229" t="str">
            <v>24R9460</v>
          </cell>
          <cell r="B229" t="str">
            <v/>
          </cell>
          <cell r="C229" t="str">
            <v xml:space="preserve">LifeKeeper for mySAP / DB2 Solution on Linux   </v>
          </cell>
          <cell r="D229">
            <v>0</v>
          </cell>
          <cell r="E229">
            <v>8699</v>
          </cell>
          <cell r="F229">
            <v>0</v>
          </cell>
          <cell r="G229" t="str">
            <v/>
          </cell>
          <cell r="H229" t="str">
            <v/>
          </cell>
          <cell r="I229" t="str">
            <v/>
          </cell>
          <cell r="J229" t="str">
            <v/>
          </cell>
          <cell r="K229" t="str">
            <v/>
          </cell>
          <cell r="L229" t="str">
            <v/>
          </cell>
          <cell r="M229">
            <v>2200</v>
          </cell>
        </row>
        <row r="230">
          <cell r="A230" t="str">
            <v>24R9461</v>
          </cell>
          <cell r="B230" t="str">
            <v/>
          </cell>
          <cell r="C230" t="str">
            <v xml:space="preserve">LifeKeeper for Sendmail SAMS Solution on Linux          </v>
          </cell>
          <cell r="D230">
            <v>0</v>
          </cell>
          <cell r="E230">
            <v>8699</v>
          </cell>
          <cell r="F230">
            <v>0</v>
          </cell>
          <cell r="G230" t="str">
            <v/>
          </cell>
          <cell r="H230" t="str">
            <v/>
          </cell>
          <cell r="I230" t="str">
            <v/>
          </cell>
          <cell r="J230" t="str">
            <v/>
          </cell>
          <cell r="K230" t="str">
            <v/>
          </cell>
          <cell r="L230" t="str">
            <v/>
          </cell>
          <cell r="M230">
            <v>2210</v>
          </cell>
        </row>
        <row r="231">
          <cell r="A231" t="str">
            <v>24R9463</v>
          </cell>
          <cell r="B231" t="str">
            <v/>
          </cell>
          <cell r="C231" t="str">
            <v>LifeKeeper for Linux</v>
          </cell>
          <cell r="D231">
            <v>0</v>
          </cell>
          <cell r="E231">
            <v>2899</v>
          </cell>
          <cell r="F231">
            <v>0</v>
          </cell>
          <cell r="G231" t="str">
            <v/>
          </cell>
          <cell r="H231" t="str">
            <v/>
          </cell>
          <cell r="I231" t="str">
            <v/>
          </cell>
          <cell r="J231" t="str">
            <v/>
          </cell>
          <cell r="K231" t="str">
            <v/>
          </cell>
          <cell r="L231" t="str">
            <v/>
          </cell>
          <cell r="M231">
            <v>2220</v>
          </cell>
        </row>
        <row r="232">
          <cell r="A232" t="str">
            <v>24R9464</v>
          </cell>
          <cell r="B232" t="str">
            <v/>
          </cell>
          <cell r="C232" t="str">
            <v>LifeKeeper Data Replication for Linux</v>
          </cell>
          <cell r="D232">
            <v>0</v>
          </cell>
          <cell r="E232">
            <v>859</v>
          </cell>
          <cell r="F232">
            <v>0</v>
          </cell>
          <cell r="G232" t="str">
            <v/>
          </cell>
          <cell r="H232" t="str">
            <v/>
          </cell>
          <cell r="I232" t="str">
            <v/>
          </cell>
          <cell r="J232" t="str">
            <v/>
          </cell>
          <cell r="K232" t="str">
            <v/>
          </cell>
          <cell r="L232" t="str">
            <v/>
          </cell>
          <cell r="M232">
            <v>2230</v>
          </cell>
        </row>
        <row r="233">
          <cell r="A233" t="str">
            <v>24R9465</v>
          </cell>
          <cell r="B233" t="str">
            <v/>
          </cell>
          <cell r="C233" t="str">
            <v>LifeKeeper Data Replication for Linux -WAN</v>
          </cell>
          <cell r="D233">
            <v>0</v>
          </cell>
          <cell r="E233">
            <v>2699</v>
          </cell>
          <cell r="F233">
            <v>0</v>
          </cell>
          <cell r="G233" t="str">
            <v/>
          </cell>
          <cell r="H233" t="str">
            <v/>
          </cell>
          <cell r="I233" t="str">
            <v/>
          </cell>
          <cell r="J233" t="str">
            <v/>
          </cell>
          <cell r="K233" t="str">
            <v/>
          </cell>
          <cell r="L233" t="str">
            <v/>
          </cell>
          <cell r="M233">
            <v>2240</v>
          </cell>
        </row>
        <row r="234">
          <cell r="M234">
            <v>2250</v>
          </cell>
        </row>
        <row r="235">
          <cell r="A235" t="str">
            <v>24R9479</v>
          </cell>
          <cell r="B235" t="str">
            <v/>
          </cell>
          <cell r="C235" t="str">
            <v>LifeKeeper for Linux Software Development Kit</v>
          </cell>
          <cell r="D235">
            <v>0</v>
          </cell>
          <cell r="E235">
            <v>289</v>
          </cell>
          <cell r="F235">
            <v>0</v>
          </cell>
          <cell r="G235" t="str">
            <v/>
          </cell>
          <cell r="H235" t="str">
            <v/>
          </cell>
          <cell r="I235" t="str">
            <v/>
          </cell>
          <cell r="J235" t="str">
            <v/>
          </cell>
          <cell r="K235" t="str">
            <v/>
          </cell>
          <cell r="L235" t="str">
            <v/>
          </cell>
          <cell r="M235">
            <v>2260</v>
          </cell>
        </row>
        <row r="236">
          <cell r="A236" t="str">
            <v>24R9480</v>
          </cell>
          <cell r="B236" t="str">
            <v/>
          </cell>
          <cell r="C236" t="str">
            <v>LifeKeeper for LAN-based Exchange Solution</v>
          </cell>
          <cell r="D236">
            <v>0</v>
          </cell>
          <cell r="E236">
            <v>5199</v>
          </cell>
          <cell r="F236">
            <v>0</v>
          </cell>
          <cell r="G236" t="str">
            <v/>
          </cell>
          <cell r="H236" t="str">
            <v/>
          </cell>
          <cell r="I236" t="str">
            <v/>
          </cell>
          <cell r="J236" t="str">
            <v/>
          </cell>
          <cell r="K236" t="str">
            <v/>
          </cell>
          <cell r="L236" t="str">
            <v/>
          </cell>
          <cell r="M236">
            <v>2270</v>
          </cell>
        </row>
        <row r="237">
          <cell r="A237" t="str">
            <v>24R9481</v>
          </cell>
          <cell r="B237" t="str">
            <v/>
          </cell>
          <cell r="C237" t="str">
            <v>LifeKeeper for WAN-based Exchange Solution</v>
          </cell>
          <cell r="D237">
            <v>0</v>
          </cell>
          <cell r="E237">
            <v>9999</v>
          </cell>
          <cell r="F237">
            <v>0</v>
          </cell>
          <cell r="G237" t="str">
            <v/>
          </cell>
          <cell r="H237" t="str">
            <v/>
          </cell>
          <cell r="I237" t="str">
            <v/>
          </cell>
          <cell r="J237" t="str">
            <v/>
          </cell>
          <cell r="K237" t="str">
            <v/>
          </cell>
          <cell r="L237" t="str">
            <v/>
          </cell>
          <cell r="M237">
            <v>2280</v>
          </cell>
        </row>
        <row r="238">
          <cell r="A238" t="str">
            <v>24R9482</v>
          </cell>
          <cell r="B238" t="str">
            <v/>
          </cell>
          <cell r="C238" t="str">
            <v>LifeKeeper for Windows</v>
          </cell>
          <cell r="D238">
            <v>0</v>
          </cell>
          <cell r="E238">
            <v>4799</v>
          </cell>
          <cell r="F238">
            <v>0</v>
          </cell>
          <cell r="G238" t="str">
            <v/>
          </cell>
          <cell r="H238" t="str">
            <v/>
          </cell>
          <cell r="I238" t="str">
            <v/>
          </cell>
          <cell r="J238" t="str">
            <v/>
          </cell>
          <cell r="K238" t="str">
            <v/>
          </cell>
          <cell r="L238" t="str">
            <v/>
          </cell>
          <cell r="M238">
            <v>2290</v>
          </cell>
        </row>
        <row r="239">
          <cell r="A239" t="str">
            <v>24R9483</v>
          </cell>
          <cell r="B239" t="str">
            <v/>
          </cell>
          <cell r="C239" t="str">
            <v>LifeKeeper Data Replication for Windows</v>
          </cell>
          <cell r="D239">
            <v>0</v>
          </cell>
          <cell r="E239">
            <v>2699</v>
          </cell>
          <cell r="F239">
            <v>0</v>
          </cell>
          <cell r="G239" t="str">
            <v/>
          </cell>
          <cell r="H239" t="str">
            <v/>
          </cell>
          <cell r="I239" t="str">
            <v/>
          </cell>
          <cell r="J239" t="str">
            <v/>
          </cell>
          <cell r="K239" t="str">
            <v/>
          </cell>
          <cell r="L239" t="str">
            <v/>
          </cell>
          <cell r="M239">
            <v>2300</v>
          </cell>
        </row>
        <row r="240">
          <cell r="M240">
            <v>2310</v>
          </cell>
        </row>
        <row r="241">
          <cell r="A241" t="str">
            <v>24R9466</v>
          </cell>
          <cell r="B241" t="str">
            <v/>
          </cell>
          <cell r="C241" t="str">
            <v>Apache Web Server Module  (includes SSL support)</v>
          </cell>
          <cell r="D241">
            <v>0</v>
          </cell>
          <cell r="E241">
            <v>499</v>
          </cell>
          <cell r="F241">
            <v>0</v>
          </cell>
          <cell r="G241" t="str">
            <v/>
          </cell>
          <cell r="H241" t="str">
            <v/>
          </cell>
          <cell r="I241" t="str">
            <v/>
          </cell>
          <cell r="J241" t="str">
            <v/>
          </cell>
          <cell r="K241" t="str">
            <v/>
          </cell>
          <cell r="L241" t="str">
            <v/>
          </cell>
          <cell r="M241">
            <v>2320</v>
          </cell>
        </row>
        <row r="242">
          <cell r="A242" t="str">
            <v>24R9467</v>
          </cell>
          <cell r="B242" t="str">
            <v/>
          </cell>
          <cell r="C242" t="str">
            <v>Sendmail Module  (Open Source Sendmail)</v>
          </cell>
          <cell r="D242">
            <v>0</v>
          </cell>
          <cell r="E242">
            <v>143</v>
          </cell>
          <cell r="F242">
            <v>0</v>
          </cell>
          <cell r="G242" t="str">
            <v/>
          </cell>
          <cell r="H242" t="str">
            <v/>
          </cell>
          <cell r="I242" t="str">
            <v/>
          </cell>
          <cell r="J242" t="str">
            <v/>
          </cell>
          <cell r="K242" t="str">
            <v/>
          </cell>
          <cell r="L242" t="str">
            <v/>
          </cell>
          <cell r="M242">
            <v>2330</v>
          </cell>
        </row>
        <row r="243">
          <cell r="A243" t="str">
            <v>24R9468</v>
          </cell>
          <cell r="B243" t="str">
            <v/>
          </cell>
          <cell r="C243" t="str">
            <v>Informix Module</v>
          </cell>
          <cell r="D243">
            <v>0</v>
          </cell>
          <cell r="E243">
            <v>1449</v>
          </cell>
          <cell r="F243">
            <v>0</v>
          </cell>
          <cell r="G243" t="str">
            <v/>
          </cell>
          <cell r="H243" t="str">
            <v/>
          </cell>
          <cell r="I243" t="str">
            <v/>
          </cell>
          <cell r="J243" t="str">
            <v/>
          </cell>
          <cell r="K243" t="str">
            <v/>
          </cell>
          <cell r="L243" t="str">
            <v/>
          </cell>
          <cell r="M243">
            <v>2340</v>
          </cell>
        </row>
        <row r="244">
          <cell r="A244" t="str">
            <v>24R9469</v>
          </cell>
          <cell r="B244" t="str">
            <v/>
          </cell>
          <cell r="C244" t="str">
            <v>Oracle Module</v>
          </cell>
          <cell r="D244">
            <v>0</v>
          </cell>
          <cell r="E244">
            <v>1449</v>
          </cell>
          <cell r="F244">
            <v>0</v>
          </cell>
          <cell r="G244" t="str">
            <v/>
          </cell>
          <cell r="H244" t="str">
            <v/>
          </cell>
          <cell r="I244" t="str">
            <v/>
          </cell>
          <cell r="J244" t="str">
            <v/>
          </cell>
          <cell r="K244" t="str">
            <v/>
          </cell>
          <cell r="L244" t="str">
            <v/>
          </cell>
          <cell r="M244">
            <v>2350</v>
          </cell>
        </row>
        <row r="245">
          <cell r="A245" t="str">
            <v>24R9470</v>
          </cell>
          <cell r="B245" t="str">
            <v/>
          </cell>
          <cell r="C245" t="str">
            <v>DB2 WE, EE, EEE, ESE Module</v>
          </cell>
          <cell r="D245">
            <v>0</v>
          </cell>
          <cell r="E245">
            <v>1449</v>
          </cell>
          <cell r="F245">
            <v>0</v>
          </cell>
          <cell r="G245" t="str">
            <v/>
          </cell>
          <cell r="H245" t="str">
            <v/>
          </cell>
          <cell r="I245" t="str">
            <v/>
          </cell>
          <cell r="J245" t="str">
            <v/>
          </cell>
          <cell r="K245" t="str">
            <v/>
          </cell>
          <cell r="L245" t="str">
            <v/>
          </cell>
          <cell r="M245">
            <v>2360</v>
          </cell>
        </row>
        <row r="246">
          <cell r="A246" t="str">
            <v>24R9471</v>
          </cell>
          <cell r="B246" t="str">
            <v/>
          </cell>
          <cell r="C246" t="str">
            <v>MySQL Module</v>
          </cell>
          <cell r="D246">
            <v>0</v>
          </cell>
          <cell r="E246">
            <v>769</v>
          </cell>
          <cell r="F246">
            <v>0</v>
          </cell>
          <cell r="G246" t="str">
            <v/>
          </cell>
          <cell r="H246" t="str">
            <v/>
          </cell>
          <cell r="I246" t="str">
            <v/>
          </cell>
          <cell r="J246" t="str">
            <v/>
          </cell>
          <cell r="K246" t="str">
            <v/>
          </cell>
          <cell r="L246" t="str">
            <v/>
          </cell>
          <cell r="M246">
            <v>2370</v>
          </cell>
        </row>
        <row r="247">
          <cell r="A247" t="str">
            <v>24R9472</v>
          </cell>
          <cell r="B247" t="str">
            <v/>
          </cell>
          <cell r="C247" t="str">
            <v>PostgreSQL Module</v>
          </cell>
          <cell r="D247">
            <v>0</v>
          </cell>
          <cell r="E247">
            <v>769</v>
          </cell>
          <cell r="F247">
            <v>0</v>
          </cell>
          <cell r="G247" t="str">
            <v/>
          </cell>
          <cell r="H247" t="str">
            <v/>
          </cell>
          <cell r="I247" t="str">
            <v/>
          </cell>
          <cell r="J247" t="str">
            <v/>
          </cell>
          <cell r="K247" t="str">
            <v/>
          </cell>
          <cell r="L247" t="str">
            <v/>
          </cell>
          <cell r="M247">
            <v>2380</v>
          </cell>
        </row>
        <row r="248">
          <cell r="A248" t="str">
            <v>24R9473</v>
          </cell>
          <cell r="B248" t="str">
            <v/>
          </cell>
          <cell r="C248" t="str">
            <v>Sybase Module</v>
          </cell>
          <cell r="D248">
            <v>0</v>
          </cell>
          <cell r="E248">
            <v>1449</v>
          </cell>
          <cell r="F248">
            <v>0</v>
          </cell>
          <cell r="G248" t="str">
            <v/>
          </cell>
          <cell r="H248" t="str">
            <v/>
          </cell>
          <cell r="I248" t="str">
            <v/>
          </cell>
          <cell r="J248" t="str">
            <v/>
          </cell>
          <cell r="K248" t="str">
            <v/>
          </cell>
          <cell r="L248" t="str">
            <v/>
          </cell>
          <cell r="M248">
            <v>2390</v>
          </cell>
        </row>
        <row r="249">
          <cell r="A249" t="str">
            <v>24R9474</v>
          </cell>
          <cell r="B249" t="str">
            <v/>
          </cell>
          <cell r="C249" t="str">
            <v>NFS Server Module</v>
          </cell>
          <cell r="D249">
            <v>0</v>
          </cell>
          <cell r="E249">
            <v>379.01</v>
          </cell>
          <cell r="F249">
            <v>0</v>
          </cell>
          <cell r="G249" t="str">
            <v/>
          </cell>
          <cell r="H249" t="str">
            <v/>
          </cell>
          <cell r="I249" t="str">
            <v/>
          </cell>
          <cell r="J249" t="str">
            <v/>
          </cell>
          <cell r="K249" t="str">
            <v/>
          </cell>
          <cell r="L249" t="str">
            <v/>
          </cell>
          <cell r="M249">
            <v>2400</v>
          </cell>
        </row>
        <row r="250">
          <cell r="A250" t="str">
            <v>24R9475</v>
          </cell>
          <cell r="B250" t="str">
            <v/>
          </cell>
          <cell r="C250" t="str">
            <v>Print Services Module</v>
          </cell>
          <cell r="D250">
            <v>0</v>
          </cell>
          <cell r="E250">
            <v>379.01</v>
          </cell>
          <cell r="F250">
            <v>0</v>
          </cell>
          <cell r="G250" t="str">
            <v/>
          </cell>
          <cell r="H250" t="str">
            <v/>
          </cell>
          <cell r="I250" t="str">
            <v/>
          </cell>
          <cell r="J250" t="str">
            <v/>
          </cell>
          <cell r="K250" t="str">
            <v/>
          </cell>
          <cell r="L250" t="str">
            <v/>
          </cell>
          <cell r="M250">
            <v>2410</v>
          </cell>
        </row>
        <row r="251">
          <cell r="A251" t="str">
            <v>24R9476</v>
          </cell>
          <cell r="B251" t="str">
            <v/>
          </cell>
          <cell r="C251" t="str">
            <v>Samba Module</v>
          </cell>
          <cell r="D251">
            <v>0</v>
          </cell>
          <cell r="E251">
            <v>769</v>
          </cell>
          <cell r="F251">
            <v>0</v>
          </cell>
          <cell r="G251" t="str">
            <v/>
          </cell>
          <cell r="H251" t="str">
            <v/>
          </cell>
          <cell r="I251" t="str">
            <v/>
          </cell>
          <cell r="J251" t="str">
            <v/>
          </cell>
          <cell r="K251" t="str">
            <v/>
          </cell>
          <cell r="L251" t="str">
            <v/>
          </cell>
          <cell r="M251">
            <v>2420</v>
          </cell>
        </row>
        <row r="252">
          <cell r="A252" t="str">
            <v>24R9477</v>
          </cell>
          <cell r="B252" t="str">
            <v/>
          </cell>
          <cell r="C252" t="str">
            <v>Network Attached Storage Recovery Kit</v>
          </cell>
          <cell r="D252">
            <v>0</v>
          </cell>
          <cell r="E252">
            <v>859</v>
          </cell>
          <cell r="F252">
            <v>0</v>
          </cell>
          <cell r="G252" t="str">
            <v/>
          </cell>
          <cell r="H252" t="str">
            <v/>
          </cell>
          <cell r="I252" t="str">
            <v/>
          </cell>
          <cell r="J252" t="str">
            <v/>
          </cell>
          <cell r="K252" t="str">
            <v/>
          </cell>
          <cell r="L252" t="str">
            <v/>
          </cell>
          <cell r="M252">
            <v>2430</v>
          </cell>
        </row>
        <row r="253">
          <cell r="A253" t="str">
            <v>24R9478</v>
          </cell>
          <cell r="B253" t="str">
            <v/>
          </cell>
          <cell r="C253" t="str">
            <v>Logical Volume Manager Module</v>
          </cell>
          <cell r="D253">
            <v>0</v>
          </cell>
          <cell r="E253">
            <v>769</v>
          </cell>
          <cell r="F253">
            <v>0</v>
          </cell>
          <cell r="G253" t="str">
            <v/>
          </cell>
          <cell r="H253" t="str">
            <v/>
          </cell>
          <cell r="I253" t="str">
            <v/>
          </cell>
          <cell r="J253" t="str">
            <v/>
          </cell>
          <cell r="K253" t="str">
            <v/>
          </cell>
          <cell r="L253" t="str">
            <v/>
          </cell>
          <cell r="M253">
            <v>2440</v>
          </cell>
        </row>
        <row r="254">
          <cell r="M254">
            <v>2450</v>
          </cell>
        </row>
        <row r="255">
          <cell r="A255" t="str">
            <v>24R9484</v>
          </cell>
          <cell r="B255" t="str">
            <v/>
          </cell>
          <cell r="C255" t="str">
            <v>MS IIS 5.0 Web Server Module</v>
          </cell>
          <cell r="D255">
            <v>0</v>
          </cell>
          <cell r="E255">
            <v>1449</v>
          </cell>
          <cell r="F255">
            <v>0</v>
          </cell>
          <cell r="G255" t="str">
            <v/>
          </cell>
          <cell r="H255" t="str">
            <v/>
          </cell>
          <cell r="I255" t="str">
            <v/>
          </cell>
          <cell r="J255" t="str">
            <v/>
          </cell>
          <cell r="K255" t="str">
            <v/>
          </cell>
          <cell r="L255" t="str">
            <v/>
          </cell>
          <cell r="M255">
            <v>2460</v>
          </cell>
        </row>
        <row r="256">
          <cell r="A256" t="str">
            <v>24R9485</v>
          </cell>
          <cell r="B256" t="str">
            <v/>
          </cell>
          <cell r="C256" t="str">
            <v>SQL Server Module</v>
          </cell>
          <cell r="D256">
            <v>0</v>
          </cell>
          <cell r="E256">
            <v>1539</v>
          </cell>
          <cell r="F256">
            <v>0</v>
          </cell>
          <cell r="G256" t="str">
            <v/>
          </cell>
          <cell r="H256" t="str">
            <v/>
          </cell>
          <cell r="I256" t="str">
            <v/>
          </cell>
          <cell r="J256" t="str">
            <v/>
          </cell>
          <cell r="K256" t="str">
            <v/>
          </cell>
          <cell r="L256" t="str">
            <v/>
          </cell>
          <cell r="M256">
            <v>2470</v>
          </cell>
        </row>
        <row r="257">
          <cell r="A257" t="str">
            <v>24R9486</v>
          </cell>
          <cell r="B257" t="str">
            <v/>
          </cell>
          <cell r="C257" t="str">
            <v>DB2 WE, EE, EEE, ESE Module</v>
          </cell>
          <cell r="D257">
            <v>0</v>
          </cell>
          <cell r="E257">
            <v>1449</v>
          </cell>
          <cell r="F257">
            <v>0</v>
          </cell>
          <cell r="G257" t="str">
            <v/>
          </cell>
          <cell r="H257" t="str">
            <v/>
          </cell>
          <cell r="I257" t="str">
            <v/>
          </cell>
          <cell r="J257" t="str">
            <v/>
          </cell>
          <cell r="K257" t="str">
            <v/>
          </cell>
          <cell r="L257" t="str">
            <v/>
          </cell>
          <cell r="M257">
            <v>2480</v>
          </cell>
        </row>
        <row r="258">
          <cell r="A258" t="str">
            <v>24R9487</v>
          </cell>
          <cell r="B258" t="str">
            <v/>
          </cell>
          <cell r="C258" t="str">
            <v>Oracle 8i &amp; 9i Module</v>
          </cell>
          <cell r="D258">
            <v>0</v>
          </cell>
          <cell r="E258">
            <v>2119</v>
          </cell>
          <cell r="F258">
            <v>0</v>
          </cell>
          <cell r="G258" t="str">
            <v/>
          </cell>
          <cell r="H258" t="str">
            <v/>
          </cell>
          <cell r="I258" t="str">
            <v/>
          </cell>
          <cell r="J258" t="str">
            <v/>
          </cell>
          <cell r="K258" t="str">
            <v/>
          </cell>
          <cell r="L258" t="str">
            <v/>
          </cell>
          <cell r="M258">
            <v>2490</v>
          </cell>
        </row>
        <row r="259">
          <cell r="M259">
            <v>2500</v>
          </cell>
        </row>
        <row r="260">
          <cell r="A260" t="str">
            <v>24R9488</v>
          </cell>
          <cell r="B260" t="str">
            <v/>
          </cell>
          <cell r="C260" t="str">
            <v>SteelEye Support Package 1</v>
          </cell>
          <cell r="D260">
            <v>0</v>
          </cell>
          <cell r="E260">
            <v>239</v>
          </cell>
          <cell r="F260">
            <v>0</v>
          </cell>
          <cell r="G260" t="str">
            <v/>
          </cell>
          <cell r="H260" t="str">
            <v/>
          </cell>
          <cell r="I260" t="str">
            <v/>
          </cell>
          <cell r="J260" t="str">
            <v/>
          </cell>
          <cell r="K260" t="str">
            <v/>
          </cell>
          <cell r="L260" t="str">
            <v/>
          </cell>
          <cell r="M260">
            <v>2510</v>
          </cell>
        </row>
        <row r="261">
          <cell r="A261" t="str">
            <v>24R9489</v>
          </cell>
          <cell r="B261" t="str">
            <v/>
          </cell>
          <cell r="C261" t="str">
            <v>SteelEye Support Package 2</v>
          </cell>
          <cell r="D261">
            <v>0</v>
          </cell>
          <cell r="E261">
            <v>399</v>
          </cell>
          <cell r="F261">
            <v>0</v>
          </cell>
          <cell r="G261" t="str">
            <v/>
          </cell>
          <cell r="H261" t="str">
            <v/>
          </cell>
          <cell r="I261" t="str">
            <v/>
          </cell>
          <cell r="J261" t="str">
            <v/>
          </cell>
          <cell r="K261" t="str">
            <v/>
          </cell>
          <cell r="L261" t="str">
            <v/>
          </cell>
          <cell r="M261">
            <v>2520</v>
          </cell>
        </row>
        <row r="262">
          <cell r="A262" t="str">
            <v>24R9490</v>
          </cell>
          <cell r="B262" t="str">
            <v/>
          </cell>
          <cell r="C262" t="str">
            <v>SteelEye Support Package 3</v>
          </cell>
          <cell r="D262">
            <v>0</v>
          </cell>
          <cell r="E262">
            <v>653.64</v>
          </cell>
          <cell r="F262">
            <v>0</v>
          </cell>
          <cell r="G262" t="str">
            <v/>
          </cell>
          <cell r="H262" t="str">
            <v/>
          </cell>
          <cell r="I262" t="str">
            <v/>
          </cell>
          <cell r="J262" t="str">
            <v/>
          </cell>
          <cell r="K262" t="str">
            <v/>
          </cell>
          <cell r="L262" t="str">
            <v/>
          </cell>
          <cell r="M262">
            <v>2530</v>
          </cell>
        </row>
        <row r="263">
          <cell r="A263" t="str">
            <v>24R9491</v>
          </cell>
          <cell r="B263" t="str">
            <v/>
          </cell>
          <cell r="C263" t="str">
            <v>SteelEye Support Package 4</v>
          </cell>
          <cell r="D263">
            <v>0</v>
          </cell>
          <cell r="E263">
            <v>1199</v>
          </cell>
          <cell r="F263">
            <v>0</v>
          </cell>
          <cell r="G263" t="str">
            <v/>
          </cell>
          <cell r="H263" t="str">
            <v/>
          </cell>
          <cell r="I263" t="str">
            <v/>
          </cell>
          <cell r="J263" t="str">
            <v/>
          </cell>
          <cell r="K263" t="str">
            <v/>
          </cell>
          <cell r="L263" t="str">
            <v/>
          </cell>
          <cell r="M263">
            <v>2540</v>
          </cell>
        </row>
        <row r="264">
          <cell r="A264" t="str">
            <v>24R9492</v>
          </cell>
          <cell r="B264" t="str">
            <v/>
          </cell>
          <cell r="C264" t="str">
            <v>SteelEye Support Package 5</v>
          </cell>
          <cell r="D264">
            <v>0</v>
          </cell>
          <cell r="E264">
            <v>2159</v>
          </cell>
          <cell r="F264">
            <v>0</v>
          </cell>
          <cell r="G264" t="str">
            <v/>
          </cell>
          <cell r="H264" t="str">
            <v/>
          </cell>
          <cell r="I264" t="str">
            <v/>
          </cell>
          <cell r="J264" t="str">
            <v/>
          </cell>
          <cell r="K264" t="str">
            <v/>
          </cell>
          <cell r="L264" t="str">
            <v/>
          </cell>
          <cell r="M264">
            <v>2550</v>
          </cell>
        </row>
        <row r="265">
          <cell r="M265">
            <v>2560</v>
          </cell>
        </row>
        <row r="266">
          <cell r="C266" t="str">
            <v>IBM Director 4.1 ships free of charge with server; and FOC for 5000 IBM client licenses</v>
          </cell>
          <cell r="M266">
            <v>2570</v>
          </cell>
        </row>
        <row r="267">
          <cell r="A267" t="str">
            <v>71P7627</v>
          </cell>
          <cell r="B267" t="str">
            <v/>
          </cell>
          <cell r="C267" t="str">
            <v>WITHDRAWN;IBM Director 4.1 xSeries All, Server Plus Pack, Single License Proof of Entitlement</v>
          </cell>
          <cell r="D267">
            <v>0</v>
          </cell>
          <cell r="E267" t="str">
            <v>WDFM</v>
          </cell>
          <cell r="F267">
            <v>0</v>
          </cell>
          <cell r="G267" t="str">
            <v/>
          </cell>
          <cell r="H267" t="str">
            <v/>
          </cell>
          <cell r="I267" t="str">
            <v/>
          </cell>
          <cell r="J267" t="str">
            <v/>
          </cell>
          <cell r="K267" t="str">
            <v/>
          </cell>
          <cell r="L267" t="str">
            <v/>
          </cell>
          <cell r="M267">
            <v>2580</v>
          </cell>
        </row>
        <row r="268">
          <cell r="A268" t="str">
            <v>71P7618</v>
          </cell>
          <cell r="B268" t="str">
            <v/>
          </cell>
          <cell r="C268" t="str">
            <v>WITHDRAWN;IBM Director 4.1 xSeries All, Server Plus Pack CD, Single License Proof of Entitlement</v>
          </cell>
          <cell r="D268">
            <v>0</v>
          </cell>
          <cell r="E268" t="str">
            <v>WDFM</v>
          </cell>
          <cell r="F268">
            <v>0</v>
          </cell>
          <cell r="G268" t="str">
            <v/>
          </cell>
          <cell r="H268" t="str">
            <v/>
          </cell>
          <cell r="I268" t="str">
            <v/>
          </cell>
          <cell r="J268" t="str">
            <v/>
          </cell>
          <cell r="K268" t="str">
            <v/>
          </cell>
          <cell r="L268" t="str">
            <v/>
          </cell>
          <cell r="M268">
            <v>2590</v>
          </cell>
        </row>
        <row r="269">
          <cell r="A269" t="str">
            <v>71P7619</v>
          </cell>
          <cell r="B269" t="str">
            <v/>
          </cell>
          <cell r="C269" t="str">
            <v>WITHDRAWN;IBM Director 4.1 xSeries All, Server Plus Pack , 20 Additional License Proof of Entitlement</v>
          </cell>
          <cell r="D269">
            <v>0</v>
          </cell>
          <cell r="E269" t="str">
            <v>WDFM</v>
          </cell>
          <cell r="F269">
            <v>0</v>
          </cell>
          <cell r="G269" t="str">
            <v/>
          </cell>
          <cell r="H269" t="str">
            <v/>
          </cell>
          <cell r="I269" t="str">
            <v/>
          </cell>
          <cell r="J269" t="str">
            <v/>
          </cell>
          <cell r="K269" t="str">
            <v/>
          </cell>
          <cell r="L269" t="str">
            <v/>
          </cell>
          <cell r="M269">
            <v>2600</v>
          </cell>
        </row>
        <row r="270">
          <cell r="A270" t="str">
            <v>71P7620</v>
          </cell>
          <cell r="B270" t="str">
            <v/>
          </cell>
          <cell r="C270" t="str">
            <v>WITHDRAWN;IBM Director 4.1 xSeries All, Server Plus Pack , 50 Additional License Proof of Entitlement</v>
          </cell>
          <cell r="D270">
            <v>0</v>
          </cell>
          <cell r="E270" t="str">
            <v>WDFM</v>
          </cell>
          <cell r="F270">
            <v>0</v>
          </cell>
          <cell r="G270" t="str">
            <v/>
          </cell>
          <cell r="H270" t="str">
            <v/>
          </cell>
          <cell r="I270" t="str">
            <v/>
          </cell>
          <cell r="J270" t="str">
            <v/>
          </cell>
          <cell r="K270" t="str">
            <v/>
          </cell>
          <cell r="L270" t="str">
            <v/>
          </cell>
          <cell r="M270">
            <v>2610</v>
          </cell>
        </row>
        <row r="271">
          <cell r="A271" t="str">
            <v>71P7621</v>
          </cell>
          <cell r="B271" t="str">
            <v/>
          </cell>
          <cell r="C271" t="str">
            <v>WITHDRAWN;IBM Director 4.1 xSeries All, Server Plus Pack , 100 Additional License Proof of Entitlement</v>
          </cell>
          <cell r="D271">
            <v>0</v>
          </cell>
          <cell r="E271" t="str">
            <v>WDFM</v>
          </cell>
          <cell r="F271">
            <v>0</v>
          </cell>
          <cell r="G271" t="str">
            <v/>
          </cell>
          <cell r="H271" t="str">
            <v/>
          </cell>
          <cell r="I271" t="str">
            <v/>
          </cell>
          <cell r="J271" t="str">
            <v/>
          </cell>
          <cell r="K271" t="str">
            <v/>
          </cell>
          <cell r="L271" t="str">
            <v/>
          </cell>
          <cell r="M271">
            <v>2620</v>
          </cell>
        </row>
        <row r="272">
          <cell r="A272" t="str">
            <v>71P7613</v>
          </cell>
          <cell r="B272" t="str">
            <v/>
          </cell>
          <cell r="C272" t="str">
            <v>WITHDRAWN;IBM Director 4.1 CD with 20 Client License</v>
          </cell>
          <cell r="D272">
            <v>0</v>
          </cell>
          <cell r="E272" t="str">
            <v>WDFM</v>
          </cell>
          <cell r="F272">
            <v>0</v>
          </cell>
          <cell r="G272" t="str">
            <v/>
          </cell>
          <cell r="H272" t="str">
            <v/>
          </cell>
          <cell r="I272" t="str">
            <v/>
          </cell>
          <cell r="J272" t="str">
            <v/>
          </cell>
          <cell r="K272" t="str">
            <v/>
          </cell>
          <cell r="L272" t="str">
            <v/>
          </cell>
          <cell r="M272">
            <v>2630</v>
          </cell>
        </row>
        <row r="273">
          <cell r="A273" t="str">
            <v>71P7614</v>
          </cell>
          <cell r="B273" t="str">
            <v/>
          </cell>
          <cell r="C273" t="str">
            <v>WITHDRAWN;IBM Director 4.1 Single Server License Proof of Entitlement</v>
          </cell>
          <cell r="D273">
            <v>0</v>
          </cell>
          <cell r="E273" t="str">
            <v>WDFM</v>
          </cell>
          <cell r="F273">
            <v>0</v>
          </cell>
          <cell r="G273" t="str">
            <v/>
          </cell>
          <cell r="H273" t="str">
            <v/>
          </cell>
          <cell r="I273" t="str">
            <v/>
          </cell>
          <cell r="J273" t="str">
            <v/>
          </cell>
          <cell r="K273" t="str">
            <v/>
          </cell>
          <cell r="L273" t="str">
            <v/>
          </cell>
          <cell r="M273">
            <v>2640</v>
          </cell>
        </row>
        <row r="274">
          <cell r="A274" t="str">
            <v>71P7626</v>
          </cell>
          <cell r="B274" t="str">
            <v/>
          </cell>
          <cell r="C274" t="str">
            <v>WITHDRAWN;IBM Director 4.1 Single Client License Proof of Entitlement</v>
          </cell>
          <cell r="D274">
            <v>0</v>
          </cell>
          <cell r="E274" t="str">
            <v>WDFM</v>
          </cell>
          <cell r="F274">
            <v>0</v>
          </cell>
          <cell r="G274" t="str">
            <v/>
          </cell>
          <cell r="H274" t="str">
            <v/>
          </cell>
          <cell r="I274" t="str">
            <v/>
          </cell>
          <cell r="J274" t="str">
            <v/>
          </cell>
          <cell r="K274" t="str">
            <v/>
          </cell>
          <cell r="L274" t="str">
            <v/>
          </cell>
          <cell r="M274">
            <v>2650</v>
          </cell>
        </row>
        <row r="275">
          <cell r="A275" t="str">
            <v>71P7615</v>
          </cell>
          <cell r="B275" t="str">
            <v/>
          </cell>
          <cell r="C275" t="str">
            <v>WITHDRAWN;IBM Director 4.1 20 Additional Client License Proof of Entitlement</v>
          </cell>
          <cell r="D275">
            <v>0</v>
          </cell>
          <cell r="E275" t="str">
            <v>WDFM</v>
          </cell>
          <cell r="F275">
            <v>0</v>
          </cell>
          <cell r="G275" t="str">
            <v/>
          </cell>
          <cell r="H275" t="str">
            <v/>
          </cell>
          <cell r="I275" t="str">
            <v/>
          </cell>
          <cell r="J275" t="str">
            <v/>
          </cell>
          <cell r="K275" t="str">
            <v/>
          </cell>
          <cell r="L275" t="str">
            <v/>
          </cell>
          <cell r="M275">
            <v>2660</v>
          </cell>
        </row>
        <row r="276">
          <cell r="A276" t="str">
            <v>71P7616</v>
          </cell>
          <cell r="B276" t="str">
            <v/>
          </cell>
          <cell r="C276" t="str">
            <v>WITHDRAWN;IBM Director 4.1 50 Additional Client License Proof of Entitlement</v>
          </cell>
          <cell r="D276">
            <v>0</v>
          </cell>
          <cell r="E276" t="str">
            <v>WDFM</v>
          </cell>
          <cell r="F276">
            <v>0</v>
          </cell>
          <cell r="G276" t="str">
            <v/>
          </cell>
          <cell r="H276" t="str">
            <v/>
          </cell>
          <cell r="I276" t="str">
            <v/>
          </cell>
          <cell r="J276" t="str">
            <v/>
          </cell>
          <cell r="K276" t="str">
            <v/>
          </cell>
          <cell r="L276" t="str">
            <v/>
          </cell>
          <cell r="M276">
            <v>2670</v>
          </cell>
        </row>
        <row r="277">
          <cell r="A277" t="str">
            <v>71P7617</v>
          </cell>
          <cell r="B277" t="str">
            <v/>
          </cell>
          <cell r="C277" t="str">
            <v>WITHDRAWN;IBM Director 4.1 100 Additional Client License Proof of Entitlement</v>
          </cell>
          <cell r="D277">
            <v>0</v>
          </cell>
          <cell r="E277" t="str">
            <v>WDFM</v>
          </cell>
          <cell r="F277">
            <v>0</v>
          </cell>
          <cell r="G277" t="str">
            <v/>
          </cell>
          <cell r="H277" t="str">
            <v/>
          </cell>
          <cell r="I277" t="str">
            <v/>
          </cell>
          <cell r="J277" t="str">
            <v/>
          </cell>
          <cell r="K277" t="str">
            <v/>
          </cell>
          <cell r="L277" t="str">
            <v/>
          </cell>
          <cell r="M277">
            <v>2680</v>
          </cell>
        </row>
        <row r="278">
          <cell r="A278" t="str">
            <v>25K8531</v>
          </cell>
          <cell r="B278" t="str">
            <v/>
          </cell>
          <cell r="C278" t="str">
            <v>IBM Director v4.20 Media Package, Separate Proof of Entitlement required</v>
          </cell>
          <cell r="D278">
            <v>0</v>
          </cell>
          <cell r="E278">
            <v>83</v>
          </cell>
          <cell r="F278">
            <v>0</v>
          </cell>
          <cell r="G278" t="str">
            <v/>
          </cell>
          <cell r="H278" t="str">
            <v/>
          </cell>
          <cell r="I278" t="str">
            <v/>
          </cell>
          <cell r="J278" t="str">
            <v/>
          </cell>
          <cell r="K278" t="str">
            <v/>
          </cell>
          <cell r="L278" t="str">
            <v/>
          </cell>
          <cell r="M278">
            <v>2690</v>
          </cell>
        </row>
        <row r="279">
          <cell r="A279" t="str">
            <v>25K8627</v>
          </cell>
          <cell r="B279" t="str">
            <v/>
          </cell>
          <cell r="C279" t="str">
            <v>IBM Director v4.20 Server: License + 1 YR Subscription, Separate Proof of Entitlement only</v>
          </cell>
          <cell r="D279">
            <v>0</v>
          </cell>
          <cell r="E279">
            <v>1019</v>
          </cell>
          <cell r="F279">
            <v>0</v>
          </cell>
          <cell r="G279" t="str">
            <v/>
          </cell>
          <cell r="H279" t="str">
            <v/>
          </cell>
          <cell r="I279" t="str">
            <v/>
          </cell>
          <cell r="J279" t="str">
            <v/>
          </cell>
          <cell r="K279" t="str">
            <v/>
          </cell>
          <cell r="L279" t="str">
            <v/>
          </cell>
          <cell r="M279">
            <v>2700</v>
          </cell>
        </row>
        <row r="280">
          <cell r="A280" t="str">
            <v>25K8628</v>
          </cell>
          <cell r="B280" t="str">
            <v/>
          </cell>
          <cell r="C280" t="str">
            <v>IBM Director v4.20 Agent: License + 1 YR Subscription, Separate Proof of Entitlement only</v>
          </cell>
          <cell r="D280">
            <v>0</v>
          </cell>
          <cell r="E280">
            <v>99</v>
          </cell>
          <cell r="F280">
            <v>0</v>
          </cell>
          <cell r="G280" t="str">
            <v/>
          </cell>
          <cell r="H280" t="str">
            <v/>
          </cell>
          <cell r="I280" t="str">
            <v/>
          </cell>
          <cell r="J280" t="str">
            <v/>
          </cell>
          <cell r="K280" t="str">
            <v/>
          </cell>
          <cell r="L280" t="str">
            <v/>
          </cell>
          <cell r="M280">
            <v>2710</v>
          </cell>
        </row>
        <row r="281">
          <cell r="A281" t="str">
            <v>24R9451</v>
          </cell>
          <cell r="B281" t="str">
            <v/>
          </cell>
          <cell r="C281" t="str">
            <v>IBM Director v4.20 SW Distribution Media Package, Separate Proof of Entitlement required</v>
          </cell>
          <cell r="D281">
            <v>0</v>
          </cell>
          <cell r="E281">
            <v>83</v>
          </cell>
          <cell r="F281">
            <v>0</v>
          </cell>
          <cell r="G281" t="str">
            <v/>
          </cell>
          <cell r="H281" t="str">
            <v/>
          </cell>
          <cell r="I281" t="str">
            <v/>
          </cell>
          <cell r="J281" t="str">
            <v/>
          </cell>
          <cell r="K281" t="str">
            <v/>
          </cell>
          <cell r="L281" t="str">
            <v/>
          </cell>
          <cell r="M281">
            <v>2720</v>
          </cell>
        </row>
        <row r="282">
          <cell r="A282" t="str">
            <v>24R9437</v>
          </cell>
          <cell r="B282" t="str">
            <v/>
          </cell>
          <cell r="C282" t="str">
            <v>IBM Director v4.20 SW Distribution Premium Edition: License + 1 YR Subscription Proof of Entitlement</v>
          </cell>
          <cell r="D282">
            <v>0</v>
          </cell>
          <cell r="E282">
            <v>49.01</v>
          </cell>
          <cell r="F282">
            <v>0</v>
          </cell>
          <cell r="G282" t="str">
            <v/>
          </cell>
          <cell r="H282" t="str">
            <v/>
          </cell>
          <cell r="I282" t="str">
            <v/>
          </cell>
          <cell r="J282" t="str">
            <v/>
          </cell>
          <cell r="K282" t="str">
            <v/>
          </cell>
          <cell r="L282" t="str">
            <v/>
          </cell>
          <cell r="M282">
            <v>2730</v>
          </cell>
        </row>
        <row r="283">
          <cell r="A283" t="str">
            <v>25K8532</v>
          </cell>
          <cell r="B283" t="str">
            <v/>
          </cell>
          <cell r="C283" t="str">
            <v>Server Plus Pack v4.20, Media Package Only, Separate Proof of Entitlement required</v>
          </cell>
          <cell r="D283">
            <v>0</v>
          </cell>
          <cell r="E283">
            <v>83</v>
          </cell>
          <cell r="F283">
            <v>0</v>
          </cell>
          <cell r="G283" t="str">
            <v/>
          </cell>
          <cell r="H283" t="str">
            <v/>
          </cell>
          <cell r="I283" t="str">
            <v/>
          </cell>
          <cell r="J283" t="str">
            <v/>
          </cell>
          <cell r="K283" t="str">
            <v/>
          </cell>
          <cell r="L283" t="str">
            <v/>
          </cell>
          <cell r="M283">
            <v>2740</v>
          </cell>
        </row>
        <row r="284">
          <cell r="A284" t="str">
            <v>25K8629</v>
          </cell>
          <cell r="B284" t="str">
            <v/>
          </cell>
          <cell r="C284" t="str">
            <v>Server Plus Pack v4.20, License + 1 YR Subscription, Separate Proof of Entitlement only</v>
          </cell>
          <cell r="D284">
            <v>0</v>
          </cell>
          <cell r="E284">
            <v>679</v>
          </cell>
          <cell r="F284">
            <v>0</v>
          </cell>
          <cell r="G284" t="str">
            <v/>
          </cell>
          <cell r="H284" t="str">
            <v/>
          </cell>
          <cell r="I284" t="str">
            <v/>
          </cell>
          <cell r="J284" t="str">
            <v/>
          </cell>
          <cell r="K284" t="str">
            <v/>
          </cell>
          <cell r="L284" t="str">
            <v/>
          </cell>
          <cell r="M284">
            <v>2750</v>
          </cell>
        </row>
        <row r="285">
          <cell r="A285" t="str">
            <v>4836DCX</v>
          </cell>
          <cell r="B285" t="str">
            <v>4836-DCX</v>
          </cell>
          <cell r="C285" t="str">
            <v>WITHDRAWN;IBM Remote Deployment Manager V4.11 100 Managed IBM Server Licenses PoE</v>
          </cell>
          <cell r="D285">
            <v>0</v>
          </cell>
          <cell r="E285" t="str">
            <v>WDFM</v>
          </cell>
          <cell r="F285">
            <v>0</v>
          </cell>
          <cell r="G285" t="str">
            <v/>
          </cell>
          <cell r="H285" t="str">
            <v/>
          </cell>
          <cell r="I285" t="str">
            <v/>
          </cell>
          <cell r="J285" t="str">
            <v/>
          </cell>
          <cell r="K285" t="str">
            <v/>
          </cell>
          <cell r="L285" t="str">
            <v/>
          </cell>
          <cell r="M285">
            <v>2760</v>
          </cell>
        </row>
        <row r="286">
          <cell r="A286" t="str">
            <v>4836D2X</v>
          </cell>
          <cell r="B286" t="str">
            <v>4836-D2X</v>
          </cell>
          <cell r="C286" t="str">
            <v>WITHDRAWN;IBM Remote Deployment Manager V4.11 20 Managed IBM Server Licenses PoE</v>
          </cell>
          <cell r="D286">
            <v>0</v>
          </cell>
          <cell r="E286" t="str">
            <v>WDFM</v>
          </cell>
          <cell r="F286">
            <v>0</v>
          </cell>
          <cell r="G286" t="str">
            <v/>
          </cell>
          <cell r="H286" t="str">
            <v/>
          </cell>
          <cell r="I286" t="str">
            <v/>
          </cell>
          <cell r="J286" t="str">
            <v/>
          </cell>
          <cell r="K286" t="str">
            <v/>
          </cell>
          <cell r="L286" t="str">
            <v/>
          </cell>
          <cell r="M286">
            <v>2770</v>
          </cell>
        </row>
        <row r="287">
          <cell r="A287" t="str">
            <v>4836DMX</v>
          </cell>
          <cell r="B287" t="str">
            <v>4836-DMX</v>
          </cell>
          <cell r="C287" t="str">
            <v>WITHDRAWN;IBM Remote Deployment Manager V4.11 Single Managed IBM Server Licenses PoE</v>
          </cell>
          <cell r="D287">
            <v>0</v>
          </cell>
          <cell r="E287" t="str">
            <v>WDFM</v>
          </cell>
          <cell r="F287">
            <v>0</v>
          </cell>
          <cell r="G287" t="str">
            <v/>
          </cell>
          <cell r="H287" t="str">
            <v/>
          </cell>
          <cell r="I287" t="str">
            <v/>
          </cell>
          <cell r="J287" t="str">
            <v/>
          </cell>
          <cell r="K287" t="str">
            <v/>
          </cell>
          <cell r="L287" t="str">
            <v/>
          </cell>
          <cell r="M287">
            <v>2780</v>
          </cell>
        </row>
        <row r="288">
          <cell r="A288" t="str">
            <v>4836ECX</v>
          </cell>
          <cell r="B288" t="str">
            <v>4836-ECX</v>
          </cell>
          <cell r="C288" t="str">
            <v>WITHDRAWN;IBM Remote Deployment Manager V4.11 100 Managed non-IBM Server Licenses PoE</v>
          </cell>
          <cell r="D288">
            <v>0</v>
          </cell>
          <cell r="E288" t="str">
            <v>WDFM</v>
          </cell>
          <cell r="F288">
            <v>0</v>
          </cell>
          <cell r="G288" t="str">
            <v/>
          </cell>
          <cell r="H288" t="str">
            <v/>
          </cell>
          <cell r="I288" t="str">
            <v/>
          </cell>
          <cell r="J288" t="str">
            <v/>
          </cell>
          <cell r="K288" t="str">
            <v/>
          </cell>
          <cell r="L288" t="str">
            <v/>
          </cell>
          <cell r="M288">
            <v>2790</v>
          </cell>
        </row>
        <row r="289">
          <cell r="A289" t="str">
            <v>4836E2X</v>
          </cell>
          <cell r="B289" t="str">
            <v>4836-E2X</v>
          </cell>
          <cell r="C289" t="str">
            <v>WITHDRAWN;IBM Remote Deployment Manager V4.11 20 Managed non-IBM Server Licenses PoE</v>
          </cell>
          <cell r="D289">
            <v>0</v>
          </cell>
          <cell r="E289" t="str">
            <v>WDFM</v>
          </cell>
          <cell r="F289">
            <v>0</v>
          </cell>
          <cell r="G289" t="str">
            <v/>
          </cell>
          <cell r="H289" t="str">
            <v/>
          </cell>
          <cell r="I289" t="str">
            <v/>
          </cell>
          <cell r="J289" t="str">
            <v/>
          </cell>
          <cell r="K289" t="str">
            <v/>
          </cell>
          <cell r="L289" t="str">
            <v/>
          </cell>
          <cell r="M289">
            <v>2800</v>
          </cell>
        </row>
        <row r="290">
          <cell r="A290" t="str">
            <v>4836EMX</v>
          </cell>
          <cell r="B290" t="str">
            <v>4836-EMX</v>
          </cell>
          <cell r="C290" t="str">
            <v>WITHDRAWN;IBM Remote Deployment Manager V4.11 Single Managed non-IBM Server Licenses PoE</v>
          </cell>
          <cell r="D290">
            <v>0</v>
          </cell>
          <cell r="E290" t="str">
            <v>WDFM</v>
          </cell>
          <cell r="F290">
            <v>0</v>
          </cell>
          <cell r="G290" t="str">
            <v/>
          </cell>
          <cell r="H290" t="str">
            <v/>
          </cell>
          <cell r="I290" t="str">
            <v/>
          </cell>
          <cell r="J290" t="str">
            <v/>
          </cell>
          <cell r="K290" t="str">
            <v/>
          </cell>
          <cell r="L290" t="str">
            <v/>
          </cell>
          <cell r="M290">
            <v>2810</v>
          </cell>
        </row>
        <row r="291">
          <cell r="A291" t="str">
            <v>4836F1X</v>
          </cell>
          <cell r="B291" t="str">
            <v>4836-F1X</v>
          </cell>
          <cell r="C291" t="str">
            <v>WITHDRAWN;IBM Remote Deployment Manager V4.11 Single Managed IBM Workstation  License PoE</v>
          </cell>
          <cell r="D291">
            <v>0</v>
          </cell>
          <cell r="E291" t="str">
            <v>WDFM</v>
          </cell>
          <cell r="F291">
            <v>0</v>
          </cell>
          <cell r="G291" t="str">
            <v/>
          </cell>
          <cell r="H291" t="str">
            <v/>
          </cell>
          <cell r="I291" t="str">
            <v/>
          </cell>
          <cell r="J291" t="str">
            <v/>
          </cell>
          <cell r="K291" t="str">
            <v/>
          </cell>
          <cell r="L291" t="str">
            <v/>
          </cell>
          <cell r="M291">
            <v>2820</v>
          </cell>
        </row>
        <row r="292">
          <cell r="A292" t="str">
            <v>4836F2X</v>
          </cell>
          <cell r="B292" t="str">
            <v>4836-F2X</v>
          </cell>
          <cell r="C292" t="str">
            <v>WITHDRAWN;IBM Remote Deployment Manager V4.11 20 Managed IBM Workstation  License PoE</v>
          </cell>
          <cell r="D292">
            <v>0</v>
          </cell>
          <cell r="E292" t="str">
            <v>WDFM</v>
          </cell>
          <cell r="F292">
            <v>0</v>
          </cell>
          <cell r="G292" t="str">
            <v/>
          </cell>
          <cell r="H292" t="str">
            <v/>
          </cell>
          <cell r="I292" t="str">
            <v/>
          </cell>
          <cell r="J292" t="str">
            <v/>
          </cell>
          <cell r="K292" t="str">
            <v/>
          </cell>
          <cell r="L292" t="str">
            <v/>
          </cell>
          <cell r="M292">
            <v>2830</v>
          </cell>
        </row>
        <row r="293">
          <cell r="A293" t="str">
            <v>4836FCX</v>
          </cell>
          <cell r="B293" t="str">
            <v>4836-FCX</v>
          </cell>
          <cell r="C293" t="str">
            <v>WITHDRAWN;IBM Remote Deployment Manager V4.11 100 Managed IBM Workstation  License PoE</v>
          </cell>
          <cell r="D293">
            <v>0</v>
          </cell>
          <cell r="E293" t="str">
            <v>WDFM</v>
          </cell>
          <cell r="F293">
            <v>0</v>
          </cell>
          <cell r="G293" t="str">
            <v/>
          </cell>
          <cell r="H293" t="str">
            <v/>
          </cell>
          <cell r="I293" t="str">
            <v/>
          </cell>
          <cell r="J293" t="str">
            <v/>
          </cell>
          <cell r="K293" t="str">
            <v/>
          </cell>
          <cell r="L293" t="str">
            <v/>
          </cell>
          <cell r="M293">
            <v>2840</v>
          </cell>
        </row>
        <row r="294">
          <cell r="A294" t="str">
            <v>4836G1X</v>
          </cell>
          <cell r="B294" t="str">
            <v>4836-G1X</v>
          </cell>
          <cell r="C294" t="str">
            <v>WITHDRAWN;IBM Remote Deployment Manager V4.11 Single Managed non-IBM Workstation  License PoE</v>
          </cell>
          <cell r="D294">
            <v>0</v>
          </cell>
          <cell r="E294" t="str">
            <v>WDFM</v>
          </cell>
          <cell r="F294">
            <v>0</v>
          </cell>
          <cell r="G294" t="str">
            <v/>
          </cell>
          <cell r="H294" t="str">
            <v/>
          </cell>
          <cell r="I294" t="str">
            <v/>
          </cell>
          <cell r="J294" t="str">
            <v/>
          </cell>
          <cell r="K294" t="str">
            <v/>
          </cell>
          <cell r="L294" t="str">
            <v/>
          </cell>
          <cell r="M294">
            <v>2850</v>
          </cell>
        </row>
        <row r="295">
          <cell r="A295" t="str">
            <v>4836G2X</v>
          </cell>
          <cell r="B295" t="str">
            <v>4836-G2X</v>
          </cell>
          <cell r="C295" t="str">
            <v>WITHDRAWN;IBM Remote Deployment Manager V4.11 20 Managed non-IBM Workstation  License PoE</v>
          </cell>
          <cell r="D295">
            <v>0</v>
          </cell>
          <cell r="E295" t="str">
            <v>WDFM</v>
          </cell>
          <cell r="F295">
            <v>0</v>
          </cell>
          <cell r="G295" t="str">
            <v/>
          </cell>
          <cell r="H295" t="str">
            <v/>
          </cell>
          <cell r="I295" t="str">
            <v/>
          </cell>
          <cell r="J295" t="str">
            <v/>
          </cell>
          <cell r="K295" t="str">
            <v/>
          </cell>
          <cell r="L295" t="str">
            <v/>
          </cell>
          <cell r="M295">
            <v>2860</v>
          </cell>
        </row>
        <row r="296">
          <cell r="A296" t="str">
            <v>4836GCX</v>
          </cell>
          <cell r="B296" t="str">
            <v>4836-GCX</v>
          </cell>
          <cell r="C296" t="str">
            <v>WITHDRAWN;IBM Remote Deployment Manager V4.11 100 Managed non-IBM Workstation  License PoE</v>
          </cell>
          <cell r="D296">
            <v>0</v>
          </cell>
          <cell r="E296" t="str">
            <v>WDFM</v>
          </cell>
          <cell r="F296">
            <v>0</v>
          </cell>
          <cell r="G296" t="str">
            <v/>
          </cell>
          <cell r="H296" t="str">
            <v/>
          </cell>
          <cell r="I296" t="str">
            <v/>
          </cell>
          <cell r="J296" t="str">
            <v/>
          </cell>
          <cell r="K296" t="str">
            <v/>
          </cell>
          <cell r="L296" t="str">
            <v/>
          </cell>
          <cell r="M296">
            <v>2870</v>
          </cell>
        </row>
        <row r="297">
          <cell r="A297" t="str">
            <v>4836MED</v>
          </cell>
          <cell r="B297" t="str">
            <v>4836-MED</v>
          </cell>
          <cell r="C297" t="str">
            <v>WITHDRAWN;IBM Remote Deployment Manager V4.11 Media Package</v>
          </cell>
          <cell r="D297">
            <v>0</v>
          </cell>
          <cell r="E297" t="str">
            <v>WDFM</v>
          </cell>
          <cell r="F297">
            <v>0</v>
          </cell>
          <cell r="G297" t="str">
            <v/>
          </cell>
          <cell r="H297" t="str">
            <v/>
          </cell>
          <cell r="I297" t="str">
            <v/>
          </cell>
          <cell r="J297" t="str">
            <v/>
          </cell>
          <cell r="K297" t="str">
            <v/>
          </cell>
          <cell r="L297" t="str">
            <v/>
          </cell>
          <cell r="M297">
            <v>2880</v>
          </cell>
        </row>
        <row r="298">
          <cell r="C298" t="str">
            <v>Required ONCE with each order of accompanying license PoE purchase</v>
          </cell>
          <cell r="M298">
            <v>2890</v>
          </cell>
        </row>
        <row r="299">
          <cell r="M299">
            <v>2900</v>
          </cell>
        </row>
        <row r="300">
          <cell r="A300" t="str">
            <v>73P8603</v>
          </cell>
          <cell r="B300" t="str">
            <v/>
          </cell>
          <cell r="C300" t="str">
            <v>Application Workload Manager for IBM Director - Media Pack, Single License Proof of Entitlement</v>
          </cell>
          <cell r="D300">
            <v>0</v>
          </cell>
          <cell r="E300">
            <v>3499</v>
          </cell>
          <cell r="F300">
            <v>0</v>
          </cell>
          <cell r="G300" t="str">
            <v/>
          </cell>
          <cell r="H300" t="str">
            <v/>
          </cell>
          <cell r="I300" t="str">
            <v/>
          </cell>
          <cell r="J300" t="str">
            <v/>
          </cell>
          <cell r="K300" t="str">
            <v/>
          </cell>
          <cell r="L300" t="str">
            <v/>
          </cell>
          <cell r="M300">
            <v>2910</v>
          </cell>
        </row>
        <row r="301">
          <cell r="A301" t="str">
            <v>73P8604</v>
          </cell>
          <cell r="B301" t="str">
            <v/>
          </cell>
          <cell r="C301" t="str">
            <v>Application Workload Manager for IBM Director, Single License Proof of Entitlement</v>
          </cell>
          <cell r="D301">
            <v>0</v>
          </cell>
          <cell r="E301">
            <v>3499</v>
          </cell>
          <cell r="F301">
            <v>0</v>
          </cell>
          <cell r="G301" t="str">
            <v/>
          </cell>
          <cell r="H301" t="str">
            <v/>
          </cell>
          <cell r="I301" t="str">
            <v/>
          </cell>
          <cell r="J301" t="str">
            <v/>
          </cell>
          <cell r="K301" t="str">
            <v/>
          </cell>
          <cell r="L301" t="str">
            <v/>
          </cell>
          <cell r="M301">
            <v>2920</v>
          </cell>
        </row>
        <row r="302">
          <cell r="A302" t="str">
            <v>73P8605</v>
          </cell>
          <cell r="B302" t="str">
            <v/>
          </cell>
          <cell r="C302" t="str">
            <v>Application Workload Manager for IBM Director, 20 License Proof of Entitlement</v>
          </cell>
          <cell r="D302">
            <v>0</v>
          </cell>
          <cell r="E302">
            <v>62949</v>
          </cell>
          <cell r="F302">
            <v>0</v>
          </cell>
          <cell r="G302" t="str">
            <v/>
          </cell>
          <cell r="H302" t="str">
            <v/>
          </cell>
          <cell r="I302" t="str">
            <v/>
          </cell>
          <cell r="J302" t="str">
            <v/>
          </cell>
          <cell r="K302" t="str">
            <v/>
          </cell>
          <cell r="L302" t="str">
            <v/>
          </cell>
          <cell r="M302">
            <v>2930</v>
          </cell>
        </row>
        <row r="303">
          <cell r="A303" t="str">
            <v>73P8606</v>
          </cell>
          <cell r="B303" t="str">
            <v/>
          </cell>
          <cell r="C303" t="str">
            <v>Application Workload Manager for IBM Director, 50 License Proof of Entitlement</v>
          </cell>
          <cell r="D303">
            <v>0</v>
          </cell>
          <cell r="E303">
            <v>148699</v>
          </cell>
          <cell r="F303">
            <v>0</v>
          </cell>
          <cell r="G303" t="str">
            <v/>
          </cell>
          <cell r="H303" t="str">
            <v/>
          </cell>
          <cell r="I303" t="str">
            <v/>
          </cell>
          <cell r="J303" t="str">
            <v/>
          </cell>
          <cell r="K303" t="str">
            <v/>
          </cell>
          <cell r="L303" t="str">
            <v/>
          </cell>
          <cell r="M303">
            <v>2940</v>
          </cell>
        </row>
        <row r="304">
          <cell r="A304" t="str">
            <v>73P8607</v>
          </cell>
          <cell r="B304" t="str">
            <v/>
          </cell>
          <cell r="C304" t="str">
            <v>Application Workload Manager for IBM Director, 100 License Proof of Entitlement</v>
          </cell>
          <cell r="D304">
            <v>0</v>
          </cell>
          <cell r="E304">
            <v>279899</v>
          </cell>
          <cell r="F304">
            <v>0</v>
          </cell>
          <cell r="G304" t="str">
            <v/>
          </cell>
          <cell r="H304" t="str">
            <v/>
          </cell>
          <cell r="I304" t="str">
            <v/>
          </cell>
          <cell r="J304" t="str">
            <v/>
          </cell>
          <cell r="K304" t="str">
            <v/>
          </cell>
          <cell r="L304" t="str">
            <v/>
          </cell>
          <cell r="M304">
            <v>2950</v>
          </cell>
        </row>
        <row r="305">
          <cell r="A305" t="str">
            <v>73P8563</v>
          </cell>
          <cell r="B305" t="str">
            <v/>
          </cell>
          <cell r="C305" t="str">
            <v>WITHDRAWN;Software Distribution Premium Edition Media Package + Single Agent License POE</v>
          </cell>
          <cell r="D305">
            <v>0</v>
          </cell>
          <cell r="E305" t="str">
            <v>WDFM</v>
          </cell>
          <cell r="F305">
            <v>0</v>
          </cell>
          <cell r="G305" t="str">
            <v/>
          </cell>
          <cell r="H305" t="str">
            <v/>
          </cell>
          <cell r="I305" t="str">
            <v/>
          </cell>
          <cell r="J305" t="str">
            <v/>
          </cell>
          <cell r="K305" t="str">
            <v/>
          </cell>
          <cell r="L305" t="str">
            <v/>
          </cell>
          <cell r="M305">
            <v>2960</v>
          </cell>
        </row>
        <row r="306">
          <cell r="A306" t="str">
            <v>73P8582</v>
          </cell>
          <cell r="B306" t="str">
            <v/>
          </cell>
          <cell r="C306" t="str">
            <v>WITHDRAWN;Software Distribution Premium Edition Single Agent License POE</v>
          </cell>
          <cell r="D306">
            <v>0</v>
          </cell>
          <cell r="E306" t="str">
            <v>WDFM</v>
          </cell>
          <cell r="F306">
            <v>0</v>
          </cell>
          <cell r="G306" t="str">
            <v/>
          </cell>
          <cell r="H306" t="str">
            <v/>
          </cell>
          <cell r="I306" t="str">
            <v/>
          </cell>
          <cell r="J306" t="str">
            <v/>
          </cell>
          <cell r="K306" t="str">
            <v/>
          </cell>
          <cell r="L306" t="str">
            <v/>
          </cell>
          <cell r="M306">
            <v>2970</v>
          </cell>
        </row>
        <row r="307">
          <cell r="A307" t="str">
            <v>73P8566</v>
          </cell>
          <cell r="B307" t="str">
            <v/>
          </cell>
          <cell r="C307" t="str">
            <v>WITHDRAWN;Software Distribution Premium Edition 20 Agent License POE</v>
          </cell>
          <cell r="D307">
            <v>0</v>
          </cell>
          <cell r="E307" t="str">
            <v>WDFM</v>
          </cell>
          <cell r="F307">
            <v>0</v>
          </cell>
          <cell r="G307" t="str">
            <v/>
          </cell>
          <cell r="H307" t="str">
            <v/>
          </cell>
          <cell r="I307" t="str">
            <v/>
          </cell>
          <cell r="J307" t="str">
            <v/>
          </cell>
          <cell r="K307" t="str">
            <v/>
          </cell>
          <cell r="L307" t="str">
            <v/>
          </cell>
          <cell r="M307">
            <v>2980</v>
          </cell>
        </row>
        <row r="308">
          <cell r="A308" t="str">
            <v>73P8568</v>
          </cell>
          <cell r="B308" t="str">
            <v/>
          </cell>
          <cell r="C308" t="str">
            <v>WITHDRAWN;Software Distribution Premium Edition 50 Agent License POE</v>
          </cell>
          <cell r="D308">
            <v>0</v>
          </cell>
          <cell r="E308" t="str">
            <v>WDFM</v>
          </cell>
          <cell r="F308">
            <v>0</v>
          </cell>
          <cell r="G308" t="str">
            <v/>
          </cell>
          <cell r="H308" t="str">
            <v/>
          </cell>
          <cell r="I308" t="str">
            <v/>
          </cell>
          <cell r="J308" t="str">
            <v/>
          </cell>
          <cell r="K308" t="str">
            <v/>
          </cell>
          <cell r="L308" t="str">
            <v/>
          </cell>
          <cell r="M308">
            <v>2990</v>
          </cell>
        </row>
        <row r="309">
          <cell r="A309" t="str">
            <v>73P8570</v>
          </cell>
          <cell r="B309" t="str">
            <v/>
          </cell>
          <cell r="C309" t="str">
            <v>WITHDRAWN;Software Distribution Premium Edition 100 Agent License POE</v>
          </cell>
          <cell r="D309">
            <v>0</v>
          </cell>
          <cell r="E309" t="str">
            <v>WDFM</v>
          </cell>
          <cell r="F309">
            <v>0</v>
          </cell>
          <cell r="G309" t="str">
            <v/>
          </cell>
          <cell r="H309" t="str">
            <v/>
          </cell>
          <cell r="I309" t="str">
            <v/>
          </cell>
          <cell r="J309" t="str">
            <v/>
          </cell>
          <cell r="K309" t="str">
            <v/>
          </cell>
          <cell r="L309" t="str">
            <v/>
          </cell>
          <cell r="M309">
            <v>3000</v>
          </cell>
        </row>
        <row r="310">
          <cell r="A310" t="str">
            <v>90P0350</v>
          </cell>
          <cell r="B310" t="str">
            <v/>
          </cell>
          <cell r="C310" t="str">
            <v>ARMTech Active Resource Management v2.x for Windows (1 CPU)</v>
          </cell>
          <cell r="D310">
            <v>0</v>
          </cell>
          <cell r="E310">
            <v>1059</v>
          </cell>
          <cell r="F310">
            <v>0</v>
          </cell>
          <cell r="G310" t="str">
            <v/>
          </cell>
          <cell r="H310" t="str">
            <v/>
          </cell>
          <cell r="I310" t="str">
            <v/>
          </cell>
          <cell r="J310" t="str">
            <v/>
          </cell>
          <cell r="K310" t="str">
            <v/>
          </cell>
          <cell r="L310" t="str">
            <v/>
          </cell>
          <cell r="M310">
            <v>3010</v>
          </cell>
        </row>
        <row r="311">
          <cell r="A311" t="str">
            <v>90P0291</v>
          </cell>
          <cell r="B311" t="str">
            <v/>
          </cell>
          <cell r="C311" t="str">
            <v>ARMTech Active Resource Management v2.x for Windows (2 CPU)</v>
          </cell>
          <cell r="D311">
            <v>0</v>
          </cell>
          <cell r="E311" t="str">
            <v>???</v>
          </cell>
          <cell r="F311">
            <v>0</v>
          </cell>
          <cell r="G311" t="str">
            <v/>
          </cell>
          <cell r="H311" t="str">
            <v/>
          </cell>
          <cell r="I311" t="str">
            <v/>
          </cell>
          <cell r="J311" t="str">
            <v/>
          </cell>
          <cell r="K311" t="str">
            <v/>
          </cell>
          <cell r="L311" t="str">
            <v/>
          </cell>
          <cell r="M311">
            <v>3020</v>
          </cell>
        </row>
        <row r="312">
          <cell r="A312" t="str">
            <v>90P0292</v>
          </cell>
          <cell r="B312" t="str">
            <v/>
          </cell>
          <cell r="C312" t="str">
            <v>ARMTech Active Resource Management v2.x for Windows (4 CPU)</v>
          </cell>
          <cell r="D312">
            <v>0</v>
          </cell>
          <cell r="E312" t="str">
            <v>???</v>
          </cell>
          <cell r="F312">
            <v>0</v>
          </cell>
          <cell r="G312" t="str">
            <v/>
          </cell>
          <cell r="H312" t="str">
            <v/>
          </cell>
          <cell r="I312" t="str">
            <v/>
          </cell>
          <cell r="J312" t="str">
            <v/>
          </cell>
          <cell r="K312" t="str">
            <v/>
          </cell>
          <cell r="L312" t="str">
            <v/>
          </cell>
          <cell r="M312">
            <v>3030</v>
          </cell>
        </row>
        <row r="313">
          <cell r="A313" t="str">
            <v>90P0349</v>
          </cell>
          <cell r="B313" t="str">
            <v/>
          </cell>
          <cell r="C313" t="str">
            <v>ARMTech Active Resource Management v2.x for Windows (Media Pack)</v>
          </cell>
          <cell r="D313">
            <v>0</v>
          </cell>
          <cell r="E313">
            <v>35</v>
          </cell>
          <cell r="F313">
            <v>0</v>
          </cell>
          <cell r="G313" t="str">
            <v/>
          </cell>
          <cell r="H313" t="str">
            <v/>
          </cell>
          <cell r="I313" t="str">
            <v/>
          </cell>
          <cell r="J313" t="str">
            <v/>
          </cell>
          <cell r="K313" t="str">
            <v/>
          </cell>
          <cell r="L313" t="str">
            <v/>
          </cell>
          <cell r="M313">
            <v>3040</v>
          </cell>
        </row>
        <row r="314">
          <cell r="M314">
            <v>3050</v>
          </cell>
        </row>
        <row r="315">
          <cell r="A315" t="str">
            <v>- Services Offerings</v>
          </cell>
          <cell r="M315">
            <v>3060</v>
          </cell>
        </row>
        <row r="316">
          <cell r="M316">
            <v>3070</v>
          </cell>
        </row>
        <row r="317">
          <cell r="A317" t="str">
            <v>N/A</v>
          </cell>
          <cell r="B317" t="str">
            <v/>
          </cell>
          <cell r="C317" t="str">
            <v>Server Hardware Config - 1-3 Options</v>
          </cell>
          <cell r="D317">
            <v>0</v>
          </cell>
          <cell r="E317" t="str">
            <v>N/A</v>
          </cell>
          <cell r="F317">
            <v>0</v>
          </cell>
          <cell r="G317" t="str">
            <v/>
          </cell>
          <cell r="H317" t="str">
            <v/>
          </cell>
          <cell r="I317" t="str">
            <v/>
          </cell>
          <cell r="J317" t="str">
            <v/>
          </cell>
          <cell r="K317" t="str">
            <v/>
          </cell>
          <cell r="L317" t="str">
            <v/>
          </cell>
          <cell r="M317">
            <v>3080</v>
          </cell>
        </row>
        <row r="318">
          <cell r="A318" t="str">
            <v>N/A</v>
          </cell>
          <cell r="B318" t="str">
            <v/>
          </cell>
          <cell r="C318" t="str">
            <v>Server Hardware Config - 4 or more Options</v>
          </cell>
          <cell r="D318">
            <v>0</v>
          </cell>
          <cell r="E318" t="str">
            <v>N/A</v>
          </cell>
          <cell r="F318">
            <v>0</v>
          </cell>
          <cell r="G318" t="str">
            <v/>
          </cell>
          <cell r="H318" t="str">
            <v/>
          </cell>
          <cell r="I318" t="str">
            <v/>
          </cell>
          <cell r="J318" t="str">
            <v/>
          </cell>
          <cell r="K318" t="str">
            <v/>
          </cell>
          <cell r="L318" t="str">
            <v/>
          </cell>
          <cell r="M318">
            <v>3090</v>
          </cell>
        </row>
        <row r="319">
          <cell r="A319" t="str">
            <v>N/A</v>
          </cell>
          <cell r="B319" t="str">
            <v/>
          </cell>
          <cell r="C319" t="str">
            <v>Customer Choice xSeries Integration Fee</v>
          </cell>
          <cell r="D319">
            <v>0</v>
          </cell>
          <cell r="E319" t="str">
            <v>N/A</v>
          </cell>
          <cell r="F319">
            <v>0</v>
          </cell>
          <cell r="G319" t="str">
            <v/>
          </cell>
          <cell r="H319" t="str">
            <v/>
          </cell>
          <cell r="I319" t="str">
            <v/>
          </cell>
          <cell r="J319" t="str">
            <v/>
          </cell>
          <cell r="K319" t="str">
            <v/>
          </cell>
          <cell r="L319" t="str">
            <v/>
          </cell>
          <cell r="M319">
            <v>3100</v>
          </cell>
        </row>
        <row r="320">
          <cell r="A320" t="str">
            <v>31P4361</v>
          </cell>
          <cell r="B320" t="str">
            <v/>
          </cell>
          <cell r="C320" t="str">
            <v>Simple Asset Tagging - Server</v>
          </cell>
          <cell r="D320">
            <v>0</v>
          </cell>
          <cell r="E320">
            <v>16.010000000000002</v>
          </cell>
          <cell r="F320">
            <v>0</v>
          </cell>
          <cell r="G320" t="str">
            <v/>
          </cell>
          <cell r="H320" t="str">
            <v/>
          </cell>
          <cell r="I320" t="str">
            <v/>
          </cell>
          <cell r="J320" t="str">
            <v/>
          </cell>
          <cell r="K320" t="str">
            <v/>
          </cell>
          <cell r="L320" t="str">
            <v/>
          </cell>
          <cell r="M320">
            <v>3110</v>
          </cell>
        </row>
        <row r="321">
          <cell r="A321" t="str">
            <v>N/A</v>
          </cell>
          <cell r="B321" t="str">
            <v/>
          </cell>
          <cell r="C321" t="str">
            <v>Complex Asset Tagging - Server</v>
          </cell>
          <cell r="D321">
            <v>0</v>
          </cell>
          <cell r="E321" t="str">
            <v>N/A</v>
          </cell>
          <cell r="F321">
            <v>0</v>
          </cell>
          <cell r="G321" t="str">
            <v/>
          </cell>
          <cell r="H321" t="str">
            <v/>
          </cell>
          <cell r="I321" t="str">
            <v/>
          </cell>
          <cell r="J321" t="str">
            <v/>
          </cell>
          <cell r="K321" t="str">
            <v/>
          </cell>
          <cell r="L321" t="str">
            <v/>
          </cell>
          <cell r="M321">
            <v>3120</v>
          </cell>
        </row>
        <row r="322">
          <cell r="A322" t="str">
            <v>N/A</v>
          </cell>
          <cell r="B322" t="str">
            <v/>
          </cell>
          <cell r="C322" t="str">
            <v>Firmware/Hardware Settings - Standard - Server</v>
          </cell>
          <cell r="D322">
            <v>0</v>
          </cell>
          <cell r="E322" t="str">
            <v>N/A</v>
          </cell>
          <cell r="F322">
            <v>0</v>
          </cell>
          <cell r="G322" t="str">
            <v/>
          </cell>
          <cell r="H322" t="str">
            <v/>
          </cell>
          <cell r="I322" t="str">
            <v/>
          </cell>
          <cell r="J322" t="str">
            <v/>
          </cell>
          <cell r="K322" t="str">
            <v/>
          </cell>
          <cell r="L322" t="str">
            <v/>
          </cell>
          <cell r="M322">
            <v>3130</v>
          </cell>
        </row>
        <row r="323">
          <cell r="A323" t="str">
            <v>31P4367</v>
          </cell>
          <cell r="B323" t="str">
            <v/>
          </cell>
          <cell r="C323" t="str">
            <v>Firmware/Hardware Settings - Enhanced - Server</v>
          </cell>
          <cell r="D323">
            <v>0</v>
          </cell>
          <cell r="E323">
            <v>32</v>
          </cell>
          <cell r="F323">
            <v>0</v>
          </cell>
          <cell r="G323" t="str">
            <v/>
          </cell>
          <cell r="H323" t="str">
            <v/>
          </cell>
          <cell r="I323" t="str">
            <v/>
          </cell>
          <cell r="J323" t="str">
            <v/>
          </cell>
          <cell r="K323" t="str">
            <v/>
          </cell>
          <cell r="L323" t="str">
            <v/>
          </cell>
          <cell r="M323">
            <v>3140</v>
          </cell>
        </row>
        <row r="324">
          <cell r="A324" t="str">
            <v>06P7505</v>
          </cell>
          <cell r="B324" t="str">
            <v/>
          </cell>
          <cell r="C324" t="str">
            <v>Load Non-Image Custom Ultra Image - Server</v>
          </cell>
          <cell r="D324">
            <v>0</v>
          </cell>
          <cell r="E324">
            <v>75</v>
          </cell>
          <cell r="F324">
            <v>0</v>
          </cell>
          <cell r="G324" t="str">
            <v/>
          </cell>
          <cell r="H324" t="str">
            <v/>
          </cell>
          <cell r="I324" t="str">
            <v/>
          </cell>
          <cell r="J324" t="str">
            <v/>
          </cell>
          <cell r="K324" t="str">
            <v/>
          </cell>
          <cell r="L324" t="str">
            <v/>
          </cell>
          <cell r="M324">
            <v>3150</v>
          </cell>
        </row>
        <row r="325">
          <cell r="A325" t="str">
            <v>N/A</v>
          </cell>
          <cell r="B325" t="str">
            <v/>
          </cell>
          <cell r="C325" t="str">
            <v>Modify Custom Software Image</v>
          </cell>
          <cell r="D325">
            <v>0</v>
          </cell>
          <cell r="E325" t="str">
            <v>N/A</v>
          </cell>
          <cell r="F325">
            <v>0</v>
          </cell>
          <cell r="G325" t="str">
            <v/>
          </cell>
          <cell r="H325" t="str">
            <v/>
          </cell>
          <cell r="I325" t="str">
            <v/>
          </cell>
          <cell r="J325" t="str">
            <v/>
          </cell>
          <cell r="K325" t="str">
            <v/>
          </cell>
          <cell r="L325" t="str">
            <v/>
          </cell>
          <cell r="M325">
            <v>3160</v>
          </cell>
        </row>
        <row r="326">
          <cell r="A326" t="str">
            <v>N/A</v>
          </cell>
          <cell r="B326" t="str">
            <v/>
          </cell>
          <cell r="C326" t="str">
            <v>Certify Custom Sotware Image</v>
          </cell>
          <cell r="D326">
            <v>0</v>
          </cell>
          <cell r="E326" t="str">
            <v>N/A</v>
          </cell>
          <cell r="F326">
            <v>0</v>
          </cell>
          <cell r="G326" t="str">
            <v/>
          </cell>
          <cell r="H326" t="str">
            <v/>
          </cell>
          <cell r="I326" t="str">
            <v/>
          </cell>
          <cell r="J326" t="str">
            <v/>
          </cell>
          <cell r="K326" t="str">
            <v/>
          </cell>
          <cell r="L326" t="str">
            <v/>
          </cell>
          <cell r="M326">
            <v>3170</v>
          </cell>
        </row>
        <row r="327">
          <cell r="A327" t="str">
            <v>N/A</v>
          </cell>
          <cell r="B327" t="str">
            <v/>
          </cell>
          <cell r="C327" t="str">
            <v>Create Custom Software Image</v>
          </cell>
          <cell r="D327">
            <v>0</v>
          </cell>
          <cell r="E327" t="str">
            <v>N/A</v>
          </cell>
          <cell r="F327">
            <v>0</v>
          </cell>
          <cell r="G327" t="str">
            <v/>
          </cell>
          <cell r="H327" t="str">
            <v/>
          </cell>
          <cell r="I327" t="str">
            <v/>
          </cell>
          <cell r="J327" t="str">
            <v/>
          </cell>
          <cell r="K327" t="str">
            <v/>
          </cell>
          <cell r="L327" t="str">
            <v/>
          </cell>
          <cell r="M327">
            <v>3180</v>
          </cell>
        </row>
        <row r="328">
          <cell r="A328" t="str">
            <v>N/A</v>
          </cell>
          <cell r="B328" t="str">
            <v/>
          </cell>
          <cell r="C328" t="str">
            <v>Create Custom Software Image with Additional Languages</v>
          </cell>
          <cell r="D328">
            <v>0</v>
          </cell>
          <cell r="E328" t="str">
            <v>N/A</v>
          </cell>
          <cell r="F328">
            <v>0</v>
          </cell>
          <cell r="G328" t="str">
            <v/>
          </cell>
          <cell r="H328" t="str">
            <v/>
          </cell>
          <cell r="I328" t="str">
            <v/>
          </cell>
          <cell r="J328" t="str">
            <v/>
          </cell>
          <cell r="K328" t="str">
            <v/>
          </cell>
          <cell r="L328" t="str">
            <v/>
          </cell>
          <cell r="M328">
            <v>3190</v>
          </cell>
        </row>
        <row r="329">
          <cell r="A329" t="str">
            <v>N/A</v>
          </cell>
          <cell r="B329" t="str">
            <v/>
          </cell>
          <cell r="C329" t="str">
            <v>Create Custom Software Image DBCS</v>
          </cell>
          <cell r="D329">
            <v>0</v>
          </cell>
          <cell r="E329" t="str">
            <v>N/A</v>
          </cell>
          <cell r="F329">
            <v>0</v>
          </cell>
          <cell r="G329" t="str">
            <v/>
          </cell>
          <cell r="H329" t="str">
            <v/>
          </cell>
          <cell r="I329" t="str">
            <v/>
          </cell>
          <cell r="J329" t="str">
            <v/>
          </cell>
          <cell r="K329" t="str">
            <v/>
          </cell>
          <cell r="L329" t="str">
            <v/>
          </cell>
          <cell r="M329">
            <v>3200</v>
          </cell>
        </row>
        <row r="330">
          <cell r="A330" t="str">
            <v>N/A</v>
          </cell>
          <cell r="B330" t="str">
            <v/>
          </cell>
          <cell r="C330" t="str">
            <v>Customer Supplied Image &lt; 2000</v>
          </cell>
          <cell r="D330">
            <v>0</v>
          </cell>
          <cell r="E330" t="str">
            <v>N/A</v>
          </cell>
          <cell r="F330">
            <v>0</v>
          </cell>
          <cell r="G330" t="str">
            <v/>
          </cell>
          <cell r="H330" t="str">
            <v/>
          </cell>
          <cell r="I330" t="str">
            <v/>
          </cell>
          <cell r="J330" t="str">
            <v/>
          </cell>
          <cell r="K330" t="str">
            <v/>
          </cell>
          <cell r="L330" t="str">
            <v/>
          </cell>
          <cell r="M330">
            <v>3210</v>
          </cell>
        </row>
        <row r="331">
          <cell r="A331" t="str">
            <v>N/A</v>
          </cell>
          <cell r="B331" t="str">
            <v/>
          </cell>
          <cell r="C331" t="str">
            <v>IBM Supplied Image &lt; 2000</v>
          </cell>
          <cell r="D331">
            <v>0</v>
          </cell>
          <cell r="E331" t="str">
            <v>N/A</v>
          </cell>
          <cell r="F331">
            <v>0</v>
          </cell>
          <cell r="G331" t="str">
            <v/>
          </cell>
          <cell r="H331" t="str">
            <v/>
          </cell>
          <cell r="I331" t="str">
            <v/>
          </cell>
          <cell r="J331" t="str">
            <v/>
          </cell>
          <cell r="K331" t="str">
            <v/>
          </cell>
          <cell r="L331" t="str">
            <v/>
          </cell>
          <cell r="M331">
            <v>3220</v>
          </cell>
        </row>
        <row r="332">
          <cell r="A332" t="str">
            <v>N/A</v>
          </cell>
          <cell r="B332" t="str">
            <v/>
          </cell>
          <cell r="C332" t="str">
            <v>Customer Supplied Image &gt; 10k</v>
          </cell>
          <cell r="D332">
            <v>0</v>
          </cell>
          <cell r="E332" t="str">
            <v>N/A</v>
          </cell>
          <cell r="F332">
            <v>0</v>
          </cell>
          <cell r="G332" t="str">
            <v/>
          </cell>
          <cell r="H332" t="str">
            <v/>
          </cell>
          <cell r="I332" t="str">
            <v/>
          </cell>
          <cell r="J332" t="str">
            <v/>
          </cell>
          <cell r="K332" t="str">
            <v/>
          </cell>
          <cell r="L332" t="str">
            <v/>
          </cell>
          <cell r="M332">
            <v>3230</v>
          </cell>
        </row>
        <row r="333">
          <cell r="A333" t="str">
            <v>N/A</v>
          </cell>
          <cell r="B333" t="str">
            <v/>
          </cell>
          <cell r="C333" t="str">
            <v>IBM Supplied Image &gt; 10k</v>
          </cell>
          <cell r="D333">
            <v>0</v>
          </cell>
          <cell r="E333" t="str">
            <v>N/A</v>
          </cell>
          <cell r="F333">
            <v>0</v>
          </cell>
          <cell r="G333" t="str">
            <v/>
          </cell>
          <cell r="H333" t="str">
            <v/>
          </cell>
          <cell r="I333" t="str">
            <v/>
          </cell>
          <cell r="J333" t="str">
            <v/>
          </cell>
          <cell r="K333" t="str">
            <v/>
          </cell>
          <cell r="L333" t="str">
            <v/>
          </cell>
          <cell r="M333">
            <v>3240</v>
          </cell>
        </row>
        <row r="334">
          <cell r="A334" t="str">
            <v>N/A</v>
          </cell>
          <cell r="B334" t="str">
            <v/>
          </cell>
          <cell r="C334" t="str">
            <v>Custom Image - Image Prep for Manufacturing</v>
          </cell>
          <cell r="D334">
            <v>0</v>
          </cell>
          <cell r="E334" t="str">
            <v>N/A</v>
          </cell>
          <cell r="F334">
            <v>0</v>
          </cell>
          <cell r="G334" t="str">
            <v/>
          </cell>
          <cell r="H334" t="str">
            <v/>
          </cell>
          <cell r="I334" t="str">
            <v/>
          </cell>
          <cell r="J334" t="str">
            <v/>
          </cell>
          <cell r="K334" t="str">
            <v/>
          </cell>
          <cell r="L334" t="str">
            <v/>
          </cell>
          <cell r="M334">
            <v>3250</v>
          </cell>
        </row>
        <row r="335">
          <cell r="A335" t="str">
            <v>N/A</v>
          </cell>
          <cell r="B335" t="str">
            <v/>
          </cell>
          <cell r="C335" t="str">
            <v>Custom Image - Additional Device Drivers</v>
          </cell>
          <cell r="D335">
            <v>0</v>
          </cell>
          <cell r="E335" t="str">
            <v>N/A</v>
          </cell>
          <cell r="F335">
            <v>0</v>
          </cell>
          <cell r="G335" t="str">
            <v/>
          </cell>
          <cell r="H335" t="str">
            <v/>
          </cell>
          <cell r="I335" t="str">
            <v/>
          </cell>
          <cell r="J335" t="str">
            <v/>
          </cell>
          <cell r="K335" t="str">
            <v/>
          </cell>
          <cell r="L335" t="str">
            <v/>
          </cell>
          <cell r="M335">
            <v>3260</v>
          </cell>
        </row>
        <row r="336">
          <cell r="A336" t="str">
            <v>N/A</v>
          </cell>
          <cell r="B336" t="str">
            <v/>
          </cell>
          <cell r="C336" t="str">
            <v>xSeries Enterpise Rack Setup</v>
          </cell>
          <cell r="D336">
            <v>0</v>
          </cell>
          <cell r="E336" t="str">
            <v>N/A</v>
          </cell>
          <cell r="F336">
            <v>0</v>
          </cell>
          <cell r="G336" t="str">
            <v/>
          </cell>
          <cell r="H336" t="str">
            <v/>
          </cell>
          <cell r="I336" t="str">
            <v/>
          </cell>
          <cell r="J336" t="str">
            <v/>
          </cell>
          <cell r="K336" t="str">
            <v/>
          </cell>
          <cell r="L336" t="str">
            <v/>
          </cell>
          <cell r="M336">
            <v>3270</v>
          </cell>
        </row>
        <row r="337">
          <cell r="A337" t="str">
            <v>N/A</v>
          </cell>
          <cell r="B337" t="str">
            <v/>
          </cell>
          <cell r="C337" t="str">
            <v>xSeries Enterprise Rack Config</v>
          </cell>
          <cell r="D337">
            <v>0</v>
          </cell>
          <cell r="E337" t="str">
            <v>N/A</v>
          </cell>
          <cell r="F337">
            <v>0</v>
          </cell>
          <cell r="G337" t="str">
            <v/>
          </cell>
          <cell r="H337" t="str">
            <v/>
          </cell>
          <cell r="I337" t="str">
            <v/>
          </cell>
          <cell r="J337" t="str">
            <v/>
          </cell>
          <cell r="K337" t="str">
            <v/>
          </cell>
          <cell r="L337" t="str">
            <v/>
          </cell>
          <cell r="M337">
            <v>3280</v>
          </cell>
        </row>
        <row r="338">
          <cell r="A338" t="str">
            <v>06P7516</v>
          </cell>
          <cell r="B338" t="str">
            <v/>
          </cell>
          <cell r="C338" t="str">
            <v>xSeries RAID Configuration Simple</v>
          </cell>
          <cell r="D338">
            <v>0</v>
          </cell>
          <cell r="E338">
            <v>240</v>
          </cell>
          <cell r="F338">
            <v>0</v>
          </cell>
          <cell r="G338" t="str">
            <v/>
          </cell>
          <cell r="H338" t="str">
            <v/>
          </cell>
          <cell r="I338" t="str">
            <v/>
          </cell>
          <cell r="J338" t="str">
            <v/>
          </cell>
          <cell r="K338" t="str">
            <v/>
          </cell>
          <cell r="L338" t="str">
            <v/>
          </cell>
          <cell r="M338">
            <v>3290</v>
          </cell>
        </row>
        <row r="339">
          <cell r="A339" t="str">
            <v>N/A</v>
          </cell>
          <cell r="B339" t="str">
            <v/>
          </cell>
          <cell r="C339" t="str">
            <v>xSeries NOS Customization</v>
          </cell>
          <cell r="D339">
            <v>0</v>
          </cell>
          <cell r="E339" t="str">
            <v>N/A</v>
          </cell>
          <cell r="F339">
            <v>0</v>
          </cell>
          <cell r="G339" t="str">
            <v/>
          </cell>
          <cell r="H339" t="str">
            <v/>
          </cell>
          <cell r="I339" t="str">
            <v/>
          </cell>
          <cell r="J339" t="str">
            <v/>
          </cell>
          <cell r="K339" t="str">
            <v/>
          </cell>
          <cell r="L339" t="str">
            <v/>
          </cell>
          <cell r="M339">
            <v>3300</v>
          </cell>
        </row>
        <row r="340">
          <cell r="A340" t="str">
            <v>24P0238</v>
          </cell>
          <cell r="B340" t="str">
            <v/>
          </cell>
          <cell r="C340" t="str">
            <v>xSeries RAID Configuration Complex</v>
          </cell>
          <cell r="D340">
            <v>0</v>
          </cell>
          <cell r="E340">
            <v>401.01</v>
          </cell>
          <cell r="F340">
            <v>0</v>
          </cell>
          <cell r="G340" t="str">
            <v/>
          </cell>
          <cell r="H340" t="str">
            <v/>
          </cell>
          <cell r="I340" t="str">
            <v/>
          </cell>
          <cell r="J340" t="str">
            <v/>
          </cell>
          <cell r="K340" t="str">
            <v/>
          </cell>
          <cell r="L340" t="str">
            <v/>
          </cell>
          <cell r="M340">
            <v>3310</v>
          </cell>
        </row>
        <row r="341">
          <cell r="A341" t="str">
            <v>N/A</v>
          </cell>
          <cell r="B341" t="str">
            <v/>
          </cell>
          <cell r="C341" t="str">
            <v>Config &amp; Install xSeries Server 1U</v>
          </cell>
          <cell r="D341">
            <v>0</v>
          </cell>
          <cell r="E341" t="str">
            <v>N/A</v>
          </cell>
          <cell r="F341">
            <v>0</v>
          </cell>
          <cell r="G341" t="str">
            <v/>
          </cell>
          <cell r="H341" t="str">
            <v/>
          </cell>
          <cell r="I341" t="str">
            <v/>
          </cell>
          <cell r="J341" t="str">
            <v/>
          </cell>
          <cell r="K341" t="str">
            <v/>
          </cell>
          <cell r="L341" t="str">
            <v/>
          </cell>
          <cell r="M341">
            <v>3320</v>
          </cell>
        </row>
        <row r="342">
          <cell r="A342" t="str">
            <v>N/A</v>
          </cell>
          <cell r="B342" t="str">
            <v/>
          </cell>
          <cell r="C342" t="str">
            <v>IBM Custom Shipping Label - Server</v>
          </cell>
          <cell r="D342">
            <v>0</v>
          </cell>
          <cell r="E342" t="str">
            <v>N/A</v>
          </cell>
          <cell r="F342">
            <v>0</v>
          </cell>
          <cell r="G342" t="str">
            <v/>
          </cell>
          <cell r="H342" t="str">
            <v/>
          </cell>
          <cell r="I342" t="str">
            <v/>
          </cell>
          <cell r="J342" t="str">
            <v/>
          </cell>
          <cell r="K342" t="str">
            <v/>
          </cell>
          <cell r="L342" t="str">
            <v/>
          </cell>
          <cell r="M342">
            <v>3330</v>
          </cell>
        </row>
        <row r="343">
          <cell r="A343" t="str">
            <v>N/A</v>
          </cell>
          <cell r="B343" t="str">
            <v/>
          </cell>
          <cell r="C343" t="str">
            <v>IBM Custom Palletization - Server</v>
          </cell>
          <cell r="D343">
            <v>0</v>
          </cell>
          <cell r="E343" t="str">
            <v>N/A</v>
          </cell>
          <cell r="F343">
            <v>0</v>
          </cell>
          <cell r="G343" t="str">
            <v/>
          </cell>
          <cell r="H343" t="str">
            <v/>
          </cell>
          <cell r="I343" t="str">
            <v/>
          </cell>
          <cell r="J343" t="str">
            <v/>
          </cell>
          <cell r="K343" t="str">
            <v/>
          </cell>
          <cell r="L343" t="str">
            <v/>
          </cell>
          <cell r="M343">
            <v>3340</v>
          </cell>
        </row>
        <row r="344">
          <cell r="A344" t="str">
            <v>N/A</v>
          </cell>
          <cell r="B344" t="str">
            <v/>
          </cell>
          <cell r="C344" t="str">
            <v>Odyssey Asset Tag - Server</v>
          </cell>
          <cell r="D344">
            <v>0</v>
          </cell>
          <cell r="E344" t="str">
            <v>N/A</v>
          </cell>
          <cell r="F344">
            <v>0</v>
          </cell>
          <cell r="G344" t="str">
            <v/>
          </cell>
          <cell r="H344" t="str">
            <v/>
          </cell>
          <cell r="I344" t="str">
            <v/>
          </cell>
          <cell r="J344" t="str">
            <v/>
          </cell>
          <cell r="K344" t="str">
            <v/>
          </cell>
          <cell r="L344" t="str">
            <v/>
          </cell>
          <cell r="M344">
            <v>3350</v>
          </cell>
        </row>
        <row r="345">
          <cell r="M345">
            <v>3360</v>
          </cell>
        </row>
        <row r="346">
          <cell r="A346" t="str">
            <v>ServicePacs</v>
          </cell>
          <cell r="M346">
            <v>3370</v>
          </cell>
        </row>
        <row r="347">
          <cell r="C347" t="str">
            <v>NOTE THAT PRICES FOR SERVICEPACS ARE IBM LIST PRICE (DISCOUNTS MAY APPLY)</v>
          </cell>
          <cell r="M347">
            <v>3380</v>
          </cell>
        </row>
        <row r="348">
          <cell r="A348" t="str">
            <v>N/A</v>
          </cell>
          <cell r="B348" t="str">
            <v/>
          </cell>
          <cell r="C348" t="str">
            <v>180 days of Business Hours software support for a single xSeries server</v>
          </cell>
          <cell r="D348">
            <v>0</v>
          </cell>
          <cell r="E348" t="str">
            <v>N/A</v>
          </cell>
          <cell r="F348">
            <v>0</v>
          </cell>
          <cell r="G348" t="str">
            <v/>
          </cell>
          <cell r="H348" t="str">
            <v/>
          </cell>
          <cell r="I348" t="str">
            <v/>
          </cell>
          <cell r="J348" t="str">
            <v/>
          </cell>
          <cell r="K348" t="str">
            <v/>
          </cell>
          <cell r="L348" t="str">
            <v/>
          </cell>
          <cell r="M348">
            <v>3390</v>
          </cell>
        </row>
        <row r="349">
          <cell r="M349">
            <v>3400</v>
          </cell>
        </row>
        <row r="350">
          <cell r="A350" t="str">
            <v>N/A</v>
          </cell>
          <cell r="B350" t="str">
            <v/>
          </cell>
          <cell r="C350" t="str">
            <v>1 YR Support Line (x255)</v>
          </cell>
          <cell r="D350">
            <v>0</v>
          </cell>
          <cell r="E350" t="str">
            <v>N/A</v>
          </cell>
          <cell r="F350">
            <v>0</v>
          </cell>
          <cell r="G350" t="str">
            <v/>
          </cell>
          <cell r="H350" t="str">
            <v/>
          </cell>
          <cell r="I350" t="str">
            <v/>
          </cell>
          <cell r="J350" t="str">
            <v/>
          </cell>
          <cell r="K350" t="str">
            <v/>
          </cell>
          <cell r="L350" t="str">
            <v/>
          </cell>
          <cell r="M350">
            <v>3410</v>
          </cell>
        </row>
        <row r="351">
          <cell r="A351" t="str">
            <v>N/A</v>
          </cell>
          <cell r="B351" t="str">
            <v/>
          </cell>
          <cell r="C351" t="str">
            <v>1 YR IOR NBD (x255)</v>
          </cell>
          <cell r="D351">
            <v>0</v>
          </cell>
          <cell r="E351" t="str">
            <v>N/A</v>
          </cell>
          <cell r="F351">
            <v>0</v>
          </cell>
          <cell r="G351" t="str">
            <v/>
          </cell>
          <cell r="H351" t="str">
            <v/>
          </cell>
          <cell r="I351" t="str">
            <v/>
          </cell>
          <cell r="J351" t="str">
            <v/>
          </cell>
          <cell r="K351" t="str">
            <v/>
          </cell>
          <cell r="L351" t="str">
            <v/>
          </cell>
          <cell r="M351">
            <v>3420</v>
          </cell>
        </row>
        <row r="352">
          <cell r="A352" t="str">
            <v>N/A</v>
          </cell>
          <cell r="B352" t="str">
            <v/>
          </cell>
          <cell r="C352" t="str">
            <v>1 YR IOR 9x5/next day (x255)</v>
          </cell>
          <cell r="D352">
            <v>0</v>
          </cell>
          <cell r="E352" t="str">
            <v>N/A</v>
          </cell>
          <cell r="F352">
            <v>0</v>
          </cell>
          <cell r="G352" t="str">
            <v/>
          </cell>
          <cell r="H352" t="str">
            <v/>
          </cell>
          <cell r="I352" t="str">
            <v/>
          </cell>
          <cell r="J352" t="str">
            <v/>
          </cell>
          <cell r="K352" t="str">
            <v/>
          </cell>
          <cell r="L352" t="str">
            <v/>
          </cell>
          <cell r="M352">
            <v>3430</v>
          </cell>
        </row>
        <row r="353">
          <cell r="A353" t="str">
            <v>N/A</v>
          </cell>
          <cell r="B353" t="str">
            <v/>
          </cell>
          <cell r="C353" t="str">
            <v>1 YR IOR 9x5x4 (x255)</v>
          </cell>
          <cell r="D353">
            <v>0</v>
          </cell>
          <cell r="E353" t="str">
            <v>N/A</v>
          </cell>
          <cell r="F353">
            <v>0</v>
          </cell>
          <cell r="G353" t="str">
            <v/>
          </cell>
          <cell r="H353" t="str">
            <v/>
          </cell>
          <cell r="I353" t="str">
            <v/>
          </cell>
          <cell r="J353" t="str">
            <v/>
          </cell>
          <cell r="K353" t="str">
            <v/>
          </cell>
          <cell r="L353" t="str">
            <v/>
          </cell>
          <cell r="M353">
            <v>3440</v>
          </cell>
        </row>
        <row r="354">
          <cell r="A354" t="str">
            <v>N/A</v>
          </cell>
          <cell r="B354" t="str">
            <v/>
          </cell>
          <cell r="C354" t="str">
            <v>1 YR IOR 24x7x4 (x255)</v>
          </cell>
          <cell r="D354">
            <v>0</v>
          </cell>
          <cell r="E354" t="str">
            <v>N/A</v>
          </cell>
          <cell r="F354">
            <v>0</v>
          </cell>
          <cell r="G354" t="str">
            <v/>
          </cell>
          <cell r="H354" t="str">
            <v/>
          </cell>
          <cell r="I354" t="str">
            <v/>
          </cell>
          <cell r="J354" t="str">
            <v/>
          </cell>
          <cell r="K354" t="str">
            <v/>
          </cell>
          <cell r="L354" t="str">
            <v/>
          </cell>
          <cell r="M354">
            <v>3450</v>
          </cell>
        </row>
        <row r="355">
          <cell r="A355" t="str">
            <v>N/A</v>
          </cell>
          <cell r="B355" t="str">
            <v/>
          </cell>
          <cell r="C355" t="str">
            <v>1 YR IOR 24x7x2 hour  (x255)</v>
          </cell>
          <cell r="D355">
            <v>0</v>
          </cell>
          <cell r="E355" t="str">
            <v>N/A</v>
          </cell>
          <cell r="F355">
            <v>0</v>
          </cell>
          <cell r="G355" t="str">
            <v/>
          </cell>
          <cell r="H355" t="str">
            <v/>
          </cell>
          <cell r="I355" t="str">
            <v/>
          </cell>
          <cell r="J355" t="str">
            <v/>
          </cell>
          <cell r="K355" t="str">
            <v/>
          </cell>
          <cell r="L355" t="str">
            <v/>
          </cell>
          <cell r="M355">
            <v>3460</v>
          </cell>
        </row>
        <row r="356">
          <cell r="A356" t="str">
            <v>N/A</v>
          </cell>
          <cell r="B356" t="str">
            <v/>
          </cell>
          <cell r="C356" t="str">
            <v>2 YR IOR NBD (x255)</v>
          </cell>
          <cell r="D356">
            <v>0</v>
          </cell>
          <cell r="E356" t="str">
            <v>N/A</v>
          </cell>
          <cell r="F356">
            <v>0</v>
          </cell>
          <cell r="G356" t="str">
            <v/>
          </cell>
          <cell r="H356" t="str">
            <v/>
          </cell>
          <cell r="I356" t="str">
            <v/>
          </cell>
          <cell r="J356" t="str">
            <v/>
          </cell>
          <cell r="K356" t="str">
            <v/>
          </cell>
          <cell r="L356" t="str">
            <v/>
          </cell>
          <cell r="M356">
            <v>3470</v>
          </cell>
        </row>
        <row r="357">
          <cell r="A357" t="str">
            <v>N/A</v>
          </cell>
          <cell r="B357" t="str">
            <v/>
          </cell>
          <cell r="C357" t="str">
            <v>2 YR IOR 9x5/next day (x255)</v>
          </cell>
          <cell r="D357">
            <v>0</v>
          </cell>
          <cell r="E357" t="str">
            <v>N/A</v>
          </cell>
          <cell r="F357">
            <v>0</v>
          </cell>
          <cell r="G357" t="str">
            <v/>
          </cell>
          <cell r="H357" t="str">
            <v/>
          </cell>
          <cell r="I357" t="str">
            <v/>
          </cell>
          <cell r="J357" t="str">
            <v/>
          </cell>
          <cell r="K357" t="str">
            <v/>
          </cell>
          <cell r="L357" t="str">
            <v/>
          </cell>
          <cell r="M357">
            <v>3480</v>
          </cell>
        </row>
        <row r="358">
          <cell r="A358" t="str">
            <v>N/A</v>
          </cell>
          <cell r="B358" t="str">
            <v/>
          </cell>
          <cell r="C358" t="str">
            <v>2 YR IOR 9x5x4  (x255)</v>
          </cell>
          <cell r="D358">
            <v>0</v>
          </cell>
          <cell r="E358" t="str">
            <v>N/A</v>
          </cell>
          <cell r="F358">
            <v>0</v>
          </cell>
          <cell r="G358" t="str">
            <v/>
          </cell>
          <cell r="H358" t="str">
            <v/>
          </cell>
          <cell r="I358" t="str">
            <v/>
          </cell>
          <cell r="J358" t="str">
            <v/>
          </cell>
          <cell r="K358" t="str">
            <v/>
          </cell>
          <cell r="L358" t="str">
            <v/>
          </cell>
          <cell r="M358">
            <v>3490</v>
          </cell>
        </row>
        <row r="359">
          <cell r="A359" t="str">
            <v>N/A</v>
          </cell>
          <cell r="B359" t="str">
            <v/>
          </cell>
          <cell r="C359" t="str">
            <v>2 YR IOR 24x7x4 (x255)</v>
          </cell>
          <cell r="D359">
            <v>0</v>
          </cell>
          <cell r="E359" t="str">
            <v>N/A</v>
          </cell>
          <cell r="F359">
            <v>0</v>
          </cell>
          <cell r="G359" t="str">
            <v/>
          </cell>
          <cell r="H359" t="str">
            <v/>
          </cell>
          <cell r="I359" t="str">
            <v/>
          </cell>
          <cell r="J359" t="str">
            <v/>
          </cell>
          <cell r="K359" t="str">
            <v/>
          </cell>
          <cell r="L359" t="str">
            <v/>
          </cell>
          <cell r="M359">
            <v>3500</v>
          </cell>
        </row>
        <row r="360">
          <cell r="A360" t="str">
            <v>N/A</v>
          </cell>
          <cell r="B360" t="str">
            <v/>
          </cell>
          <cell r="C360" t="str">
            <v>2 YR IOR 24x7x2 hour  (x255)</v>
          </cell>
          <cell r="D360">
            <v>0</v>
          </cell>
          <cell r="E360" t="str">
            <v>N/A</v>
          </cell>
          <cell r="F360">
            <v>0</v>
          </cell>
          <cell r="G360" t="str">
            <v/>
          </cell>
          <cell r="H360" t="str">
            <v/>
          </cell>
          <cell r="I360" t="str">
            <v/>
          </cell>
          <cell r="J360" t="str">
            <v/>
          </cell>
          <cell r="K360" t="str">
            <v/>
          </cell>
          <cell r="L360" t="str">
            <v/>
          </cell>
          <cell r="M360">
            <v>3510</v>
          </cell>
        </row>
        <row r="361">
          <cell r="A361" t="str">
            <v>N/A</v>
          </cell>
          <cell r="B361" t="str">
            <v/>
          </cell>
          <cell r="C361" t="str">
            <v>3 YR IOR/24x7x4 BKK  Only (x255)</v>
          </cell>
          <cell r="D361">
            <v>0</v>
          </cell>
          <cell r="E361" t="str">
            <v>N/A</v>
          </cell>
          <cell r="F361">
            <v>0</v>
          </cell>
          <cell r="G361" t="str">
            <v/>
          </cell>
          <cell r="H361" t="str">
            <v/>
          </cell>
          <cell r="I361" t="str">
            <v/>
          </cell>
          <cell r="J361" t="str">
            <v/>
          </cell>
          <cell r="K361" t="str">
            <v/>
          </cell>
          <cell r="L361" t="str">
            <v/>
          </cell>
          <cell r="M361">
            <v>3520</v>
          </cell>
        </row>
        <row r="362">
          <cell r="A362" t="str">
            <v>N/A</v>
          </cell>
          <cell r="B362" t="str">
            <v/>
          </cell>
          <cell r="C362" t="str">
            <v>3 YR IOR /24x7( 3YR NBD Warrany ) (x255)</v>
          </cell>
          <cell r="D362">
            <v>0</v>
          </cell>
          <cell r="E362" t="str">
            <v>N/A</v>
          </cell>
          <cell r="F362">
            <v>0</v>
          </cell>
          <cell r="G362" t="str">
            <v/>
          </cell>
          <cell r="H362" t="str">
            <v/>
          </cell>
          <cell r="I362" t="str">
            <v/>
          </cell>
          <cell r="J362" t="str">
            <v/>
          </cell>
          <cell r="K362" t="str">
            <v/>
          </cell>
          <cell r="L362" t="str">
            <v/>
          </cell>
          <cell r="M362">
            <v>3530</v>
          </cell>
        </row>
        <row r="363">
          <cell r="A363" t="str">
            <v>N/A</v>
          </cell>
          <cell r="B363" t="str">
            <v/>
          </cell>
          <cell r="C363" t="str">
            <v>3 YR IOR /24x7( 3YR Parts 1YR Laber Warranty ) (x255)</v>
          </cell>
          <cell r="D363">
            <v>0</v>
          </cell>
          <cell r="E363" t="str">
            <v>N/A</v>
          </cell>
          <cell r="F363">
            <v>0</v>
          </cell>
          <cell r="G363" t="str">
            <v/>
          </cell>
          <cell r="H363" t="str">
            <v/>
          </cell>
          <cell r="I363" t="str">
            <v/>
          </cell>
          <cell r="J363" t="str">
            <v/>
          </cell>
          <cell r="K363" t="str">
            <v/>
          </cell>
          <cell r="L363" t="str">
            <v/>
          </cell>
          <cell r="M363">
            <v>3540</v>
          </cell>
        </row>
        <row r="364">
          <cell r="A364" t="str">
            <v>N/A</v>
          </cell>
          <cell r="B364" t="str">
            <v/>
          </cell>
          <cell r="C364" t="str">
            <v>3 YR OS/Config/Driver Support/9x5/NBD Respons (x255)</v>
          </cell>
          <cell r="D364">
            <v>0</v>
          </cell>
          <cell r="E364" t="str">
            <v>N/A</v>
          </cell>
          <cell r="F364">
            <v>0</v>
          </cell>
          <cell r="G364" t="str">
            <v/>
          </cell>
          <cell r="H364" t="str">
            <v/>
          </cell>
          <cell r="I364" t="str">
            <v/>
          </cell>
          <cell r="J364" t="str">
            <v/>
          </cell>
          <cell r="K364" t="str">
            <v/>
          </cell>
          <cell r="L364" t="str">
            <v/>
          </cell>
          <cell r="M364">
            <v>3550</v>
          </cell>
        </row>
        <row r="365">
          <cell r="A365" t="str">
            <v>N/A</v>
          </cell>
          <cell r="B365" t="str">
            <v/>
          </cell>
          <cell r="C365" t="str">
            <v>3 YR Parts &amp; Labour/IOR/9x5/4 hrs Response (x255)</v>
          </cell>
          <cell r="D365">
            <v>0</v>
          </cell>
          <cell r="E365" t="str">
            <v>N/A</v>
          </cell>
          <cell r="F365">
            <v>0</v>
          </cell>
          <cell r="G365" t="str">
            <v/>
          </cell>
          <cell r="H365" t="str">
            <v/>
          </cell>
          <cell r="I365" t="str">
            <v/>
          </cell>
          <cell r="J365" t="str">
            <v/>
          </cell>
          <cell r="K365" t="str">
            <v/>
          </cell>
          <cell r="L365" t="str">
            <v/>
          </cell>
          <cell r="M365">
            <v>3560</v>
          </cell>
        </row>
        <row r="366">
          <cell r="A366" t="str">
            <v>N/A</v>
          </cell>
          <cell r="B366" t="str">
            <v/>
          </cell>
          <cell r="C366" t="str">
            <v>3 YR Parts &amp; Labour/IOR/24x7/4hrs Response (x255)</v>
          </cell>
          <cell r="D366">
            <v>0</v>
          </cell>
          <cell r="E366" t="str">
            <v>N/A</v>
          </cell>
          <cell r="F366">
            <v>0</v>
          </cell>
          <cell r="G366" t="str">
            <v/>
          </cell>
          <cell r="H366" t="str">
            <v/>
          </cell>
          <cell r="I366" t="str">
            <v/>
          </cell>
          <cell r="J366" t="str">
            <v/>
          </cell>
          <cell r="K366" t="str">
            <v/>
          </cell>
          <cell r="L366" t="str">
            <v/>
          </cell>
          <cell r="M366">
            <v>3570</v>
          </cell>
        </row>
        <row r="367">
          <cell r="A367" t="str">
            <v>N/A</v>
          </cell>
          <cell r="B367" t="str">
            <v/>
          </cell>
          <cell r="C367" t="str">
            <v>3 YR IOR 24x7x4 + 1 YR Support Line (x255)</v>
          </cell>
          <cell r="D367">
            <v>0</v>
          </cell>
          <cell r="E367" t="str">
            <v>N/A</v>
          </cell>
          <cell r="F367">
            <v>0</v>
          </cell>
          <cell r="G367" t="str">
            <v/>
          </cell>
          <cell r="H367" t="str">
            <v/>
          </cell>
          <cell r="I367" t="str">
            <v/>
          </cell>
          <cell r="J367" t="str">
            <v/>
          </cell>
          <cell r="K367" t="str">
            <v/>
          </cell>
          <cell r="L367" t="str">
            <v/>
          </cell>
          <cell r="M367">
            <v>3580</v>
          </cell>
        </row>
        <row r="368">
          <cell r="A368" t="str">
            <v>N/A</v>
          </cell>
          <cell r="B368" t="str">
            <v/>
          </cell>
          <cell r="C368" t="str">
            <v>3 YR IOR 9x5x4 + 1 YR Support Line (x255)</v>
          </cell>
          <cell r="D368">
            <v>0</v>
          </cell>
          <cell r="E368" t="str">
            <v>N/A</v>
          </cell>
          <cell r="F368">
            <v>0</v>
          </cell>
          <cell r="G368" t="str">
            <v/>
          </cell>
          <cell r="H368" t="str">
            <v/>
          </cell>
          <cell r="I368" t="str">
            <v/>
          </cell>
          <cell r="J368" t="str">
            <v/>
          </cell>
          <cell r="K368" t="str">
            <v/>
          </cell>
          <cell r="L368" t="str">
            <v/>
          </cell>
          <cell r="M368">
            <v>3590</v>
          </cell>
        </row>
        <row r="369">
          <cell r="A369" t="str">
            <v>N/A</v>
          </cell>
          <cell r="B369" t="str">
            <v/>
          </cell>
          <cell r="C369" t="str">
            <v>3 YR IOR /24x7x4x6 (x255)</v>
          </cell>
          <cell r="D369">
            <v>0</v>
          </cell>
          <cell r="E369" t="str">
            <v>N/A</v>
          </cell>
          <cell r="F369">
            <v>0</v>
          </cell>
          <cell r="G369" t="str">
            <v/>
          </cell>
          <cell r="H369" t="str">
            <v/>
          </cell>
          <cell r="I369" t="str">
            <v/>
          </cell>
          <cell r="J369" t="str">
            <v/>
          </cell>
          <cell r="K369" t="str">
            <v/>
          </cell>
          <cell r="L369" t="str">
            <v/>
          </cell>
          <cell r="M369">
            <v>3600</v>
          </cell>
        </row>
        <row r="370">
          <cell r="A370" t="str">
            <v>N/A</v>
          </cell>
          <cell r="B370" t="str">
            <v/>
          </cell>
          <cell r="C370" t="str">
            <v>3 YR IOR /24x7x8x24 (x255)</v>
          </cell>
          <cell r="D370">
            <v>0</v>
          </cell>
          <cell r="E370" t="str">
            <v>N/A</v>
          </cell>
          <cell r="F370">
            <v>0</v>
          </cell>
          <cell r="G370" t="str">
            <v/>
          </cell>
          <cell r="H370" t="str">
            <v/>
          </cell>
          <cell r="I370" t="str">
            <v/>
          </cell>
          <cell r="J370" t="str">
            <v/>
          </cell>
          <cell r="K370" t="str">
            <v/>
          </cell>
          <cell r="L370" t="str">
            <v/>
          </cell>
          <cell r="M370">
            <v>3610</v>
          </cell>
        </row>
        <row r="371">
          <cell r="A371" t="str">
            <v>N/A</v>
          </cell>
          <cell r="B371" t="str">
            <v/>
          </cell>
          <cell r="C371" t="str">
            <v>3 YR IOR /24x7x8 (x255)</v>
          </cell>
          <cell r="D371">
            <v>0</v>
          </cell>
          <cell r="E371" t="str">
            <v>N/A</v>
          </cell>
          <cell r="F371">
            <v>0</v>
          </cell>
          <cell r="G371" t="str">
            <v/>
          </cell>
          <cell r="H371" t="str">
            <v/>
          </cell>
          <cell r="I371" t="str">
            <v/>
          </cell>
          <cell r="J371" t="str">
            <v/>
          </cell>
          <cell r="K371" t="str">
            <v/>
          </cell>
          <cell r="L371" t="str">
            <v/>
          </cell>
          <cell r="M371">
            <v>3620</v>
          </cell>
        </row>
        <row r="372">
          <cell r="A372" t="str">
            <v>N/A</v>
          </cell>
          <cell r="B372" t="str">
            <v/>
          </cell>
          <cell r="C372" t="str">
            <v>3 YR 12x6x2 (x255)</v>
          </cell>
          <cell r="D372">
            <v>0</v>
          </cell>
          <cell r="E372" t="str">
            <v>N/A</v>
          </cell>
          <cell r="F372">
            <v>0</v>
          </cell>
          <cell r="G372" t="str">
            <v/>
          </cell>
          <cell r="H372" t="str">
            <v/>
          </cell>
          <cell r="I372" t="str">
            <v/>
          </cell>
          <cell r="J372" t="str">
            <v/>
          </cell>
          <cell r="K372" t="str">
            <v/>
          </cell>
          <cell r="L372" t="str">
            <v/>
          </cell>
          <cell r="M372">
            <v>3630</v>
          </cell>
        </row>
        <row r="373">
          <cell r="A373" t="str">
            <v>96P2967</v>
          </cell>
          <cell r="B373" t="str">
            <v/>
          </cell>
          <cell r="C373" t="str">
            <v>3 YR IOR /8x5x4 (x255)</v>
          </cell>
          <cell r="D373">
            <v>0</v>
          </cell>
          <cell r="E373">
            <v>837</v>
          </cell>
          <cell r="F373">
            <v>0</v>
          </cell>
          <cell r="G373" t="str">
            <v/>
          </cell>
          <cell r="H373" t="str">
            <v/>
          </cell>
          <cell r="I373" t="str">
            <v/>
          </cell>
          <cell r="J373" t="str">
            <v/>
          </cell>
          <cell r="K373" t="str">
            <v/>
          </cell>
          <cell r="L373" t="str">
            <v/>
          </cell>
          <cell r="M373">
            <v>3640</v>
          </cell>
        </row>
        <row r="374">
          <cell r="A374" t="str">
            <v>N/A</v>
          </cell>
          <cell r="B374" t="str">
            <v/>
          </cell>
          <cell r="C374" t="str">
            <v>3 YR IOR 9x5x4 (x255)</v>
          </cell>
          <cell r="D374">
            <v>0</v>
          </cell>
          <cell r="E374" t="str">
            <v>N/A</v>
          </cell>
          <cell r="F374">
            <v>0</v>
          </cell>
          <cell r="G374" t="str">
            <v/>
          </cell>
          <cell r="H374" t="str">
            <v/>
          </cell>
          <cell r="I374" t="str">
            <v/>
          </cell>
          <cell r="J374" t="str">
            <v/>
          </cell>
          <cell r="K374" t="str">
            <v/>
          </cell>
          <cell r="L374" t="str">
            <v/>
          </cell>
          <cell r="M374">
            <v>3650</v>
          </cell>
        </row>
        <row r="375">
          <cell r="A375" t="str">
            <v>96P2968</v>
          </cell>
          <cell r="B375" t="str">
            <v/>
          </cell>
          <cell r="C375" t="str">
            <v>3 YR IOR /24x7x4 (x255)</v>
          </cell>
          <cell r="D375">
            <v>0</v>
          </cell>
          <cell r="E375">
            <v>2100</v>
          </cell>
          <cell r="F375">
            <v>0</v>
          </cell>
          <cell r="G375" t="str">
            <v/>
          </cell>
          <cell r="H375" t="str">
            <v/>
          </cell>
          <cell r="I375" t="str">
            <v/>
          </cell>
          <cell r="J375" t="str">
            <v/>
          </cell>
          <cell r="K375" t="str">
            <v/>
          </cell>
          <cell r="L375" t="str">
            <v/>
          </cell>
          <cell r="M375">
            <v>3660</v>
          </cell>
        </row>
        <row r="376">
          <cell r="A376" t="str">
            <v>96P2969</v>
          </cell>
          <cell r="B376" t="str">
            <v/>
          </cell>
          <cell r="C376" t="str">
            <v>3 YR IOR /24x7x2 (x255)</v>
          </cell>
          <cell r="D376">
            <v>0</v>
          </cell>
          <cell r="E376">
            <v>2970</v>
          </cell>
          <cell r="F376">
            <v>0</v>
          </cell>
          <cell r="G376" t="str">
            <v/>
          </cell>
          <cell r="H376" t="str">
            <v/>
          </cell>
          <cell r="I376" t="str">
            <v/>
          </cell>
          <cell r="J376" t="str">
            <v/>
          </cell>
          <cell r="K376" t="str">
            <v/>
          </cell>
          <cell r="L376" t="str">
            <v/>
          </cell>
          <cell r="M376">
            <v>3670</v>
          </cell>
        </row>
        <row r="377">
          <cell r="A377" t="str">
            <v>N/A</v>
          </cell>
          <cell r="B377" t="str">
            <v/>
          </cell>
          <cell r="C377" t="str">
            <v>4 YR IOR/24x7x4 BKK  Only (x255)</v>
          </cell>
          <cell r="D377">
            <v>0</v>
          </cell>
          <cell r="E377" t="str">
            <v>N/A</v>
          </cell>
          <cell r="F377">
            <v>0</v>
          </cell>
          <cell r="G377" t="str">
            <v/>
          </cell>
          <cell r="H377" t="str">
            <v/>
          </cell>
          <cell r="I377" t="str">
            <v/>
          </cell>
          <cell r="J377" t="str">
            <v/>
          </cell>
          <cell r="K377" t="str">
            <v/>
          </cell>
          <cell r="L377" t="str">
            <v/>
          </cell>
          <cell r="M377">
            <v>3680</v>
          </cell>
        </row>
        <row r="378">
          <cell r="A378" t="str">
            <v>N/A</v>
          </cell>
          <cell r="B378" t="str">
            <v/>
          </cell>
          <cell r="C378" t="str">
            <v>4 YR IOR  9x5/next day  (x255)</v>
          </cell>
          <cell r="D378">
            <v>0</v>
          </cell>
          <cell r="E378" t="str">
            <v>N/A</v>
          </cell>
          <cell r="F378">
            <v>0</v>
          </cell>
          <cell r="G378" t="str">
            <v/>
          </cell>
          <cell r="H378" t="str">
            <v/>
          </cell>
          <cell r="I378" t="str">
            <v/>
          </cell>
          <cell r="J378" t="str">
            <v/>
          </cell>
          <cell r="K378" t="str">
            <v/>
          </cell>
          <cell r="L378" t="str">
            <v/>
          </cell>
          <cell r="M378">
            <v>3690</v>
          </cell>
        </row>
        <row r="379">
          <cell r="A379" t="str">
            <v>N/A</v>
          </cell>
          <cell r="B379" t="str">
            <v/>
          </cell>
          <cell r="C379" t="str">
            <v>4 YR IOR 9x5x4 (x255)</v>
          </cell>
          <cell r="D379">
            <v>0</v>
          </cell>
          <cell r="E379" t="str">
            <v>N/A</v>
          </cell>
          <cell r="F379">
            <v>0</v>
          </cell>
          <cell r="G379" t="str">
            <v/>
          </cell>
          <cell r="H379" t="str">
            <v/>
          </cell>
          <cell r="I379" t="str">
            <v/>
          </cell>
          <cell r="J379" t="str">
            <v/>
          </cell>
          <cell r="K379" t="str">
            <v/>
          </cell>
          <cell r="L379" t="str">
            <v/>
          </cell>
          <cell r="M379">
            <v>3700</v>
          </cell>
        </row>
        <row r="380">
          <cell r="A380" t="str">
            <v>N/A</v>
          </cell>
          <cell r="B380" t="str">
            <v/>
          </cell>
          <cell r="C380" t="str">
            <v>4 YR IOR /24x7x4 (x255)</v>
          </cell>
          <cell r="D380">
            <v>0</v>
          </cell>
          <cell r="E380" t="str">
            <v>N/A</v>
          </cell>
          <cell r="F380">
            <v>0</v>
          </cell>
          <cell r="G380" t="str">
            <v/>
          </cell>
          <cell r="H380" t="str">
            <v/>
          </cell>
          <cell r="I380" t="str">
            <v/>
          </cell>
          <cell r="J380" t="str">
            <v/>
          </cell>
          <cell r="K380" t="str">
            <v/>
          </cell>
          <cell r="L380" t="str">
            <v/>
          </cell>
          <cell r="M380">
            <v>3710</v>
          </cell>
        </row>
        <row r="381">
          <cell r="A381" t="str">
            <v>N/A</v>
          </cell>
          <cell r="B381" t="str">
            <v/>
          </cell>
          <cell r="C381" t="str">
            <v>4 YR IOR/24x7x2 (x255)</v>
          </cell>
          <cell r="D381">
            <v>0</v>
          </cell>
          <cell r="E381" t="str">
            <v>N/A</v>
          </cell>
          <cell r="F381">
            <v>0</v>
          </cell>
          <cell r="G381" t="str">
            <v/>
          </cell>
          <cell r="H381" t="str">
            <v/>
          </cell>
          <cell r="I381" t="str">
            <v/>
          </cell>
          <cell r="J381" t="str">
            <v/>
          </cell>
          <cell r="K381" t="str">
            <v/>
          </cell>
          <cell r="L381" t="str">
            <v/>
          </cell>
          <cell r="M381">
            <v>3720</v>
          </cell>
        </row>
        <row r="382">
          <cell r="A382" t="str">
            <v>N/A</v>
          </cell>
          <cell r="B382" t="str">
            <v/>
          </cell>
          <cell r="C382" t="str">
            <v>5 YR IOR/24x7x4 BKK  Only (x255)</v>
          </cell>
          <cell r="D382">
            <v>0</v>
          </cell>
          <cell r="E382" t="str">
            <v>N/A</v>
          </cell>
          <cell r="F382">
            <v>0</v>
          </cell>
          <cell r="G382" t="str">
            <v/>
          </cell>
          <cell r="H382" t="str">
            <v/>
          </cell>
          <cell r="I382" t="str">
            <v/>
          </cell>
          <cell r="J382" t="str">
            <v/>
          </cell>
          <cell r="K382" t="str">
            <v/>
          </cell>
          <cell r="L382" t="str">
            <v/>
          </cell>
          <cell r="M382">
            <v>3730</v>
          </cell>
        </row>
        <row r="383">
          <cell r="A383" t="str">
            <v>96P2972</v>
          </cell>
          <cell r="B383" t="str">
            <v/>
          </cell>
          <cell r="C383" t="str">
            <v>5 YR IOR /8x5x4 (x255)</v>
          </cell>
          <cell r="D383">
            <v>0</v>
          </cell>
          <cell r="E383">
            <v>2519</v>
          </cell>
          <cell r="F383">
            <v>0</v>
          </cell>
          <cell r="G383" t="str">
            <v/>
          </cell>
          <cell r="H383" t="str">
            <v/>
          </cell>
          <cell r="I383" t="str">
            <v/>
          </cell>
          <cell r="J383" t="str">
            <v/>
          </cell>
          <cell r="K383" t="str">
            <v/>
          </cell>
          <cell r="L383" t="str">
            <v/>
          </cell>
          <cell r="M383">
            <v>3740</v>
          </cell>
        </row>
        <row r="384">
          <cell r="A384" t="str">
            <v>N/A</v>
          </cell>
          <cell r="B384" t="str">
            <v/>
          </cell>
          <cell r="C384" t="str">
            <v>5 YR IOR  9x5/next day  (x255)</v>
          </cell>
          <cell r="D384">
            <v>0</v>
          </cell>
          <cell r="E384" t="str">
            <v>N/A</v>
          </cell>
          <cell r="F384">
            <v>0</v>
          </cell>
          <cell r="G384" t="str">
            <v/>
          </cell>
          <cell r="H384" t="str">
            <v/>
          </cell>
          <cell r="I384" t="str">
            <v/>
          </cell>
          <cell r="J384" t="str">
            <v/>
          </cell>
          <cell r="K384" t="str">
            <v/>
          </cell>
          <cell r="L384" t="str">
            <v/>
          </cell>
          <cell r="M384">
            <v>3750</v>
          </cell>
        </row>
        <row r="385">
          <cell r="A385" t="str">
            <v>N/A</v>
          </cell>
          <cell r="B385" t="str">
            <v/>
          </cell>
          <cell r="C385" t="str">
            <v>5 YR IOR /9x5x4 (x255)</v>
          </cell>
          <cell r="D385">
            <v>0</v>
          </cell>
          <cell r="E385" t="str">
            <v>N/A</v>
          </cell>
          <cell r="F385">
            <v>0</v>
          </cell>
          <cell r="G385" t="str">
            <v/>
          </cell>
          <cell r="H385" t="str">
            <v/>
          </cell>
          <cell r="I385" t="str">
            <v/>
          </cell>
          <cell r="J385" t="str">
            <v/>
          </cell>
          <cell r="K385" t="str">
            <v/>
          </cell>
          <cell r="L385" t="str">
            <v/>
          </cell>
          <cell r="M385">
            <v>3760</v>
          </cell>
        </row>
        <row r="386">
          <cell r="A386" t="str">
            <v>96P2973</v>
          </cell>
          <cell r="B386" t="str">
            <v/>
          </cell>
          <cell r="C386" t="str">
            <v>5 YR IOR /24x7x4 (x255)</v>
          </cell>
          <cell r="D386">
            <v>0</v>
          </cell>
          <cell r="E386">
            <v>4620</v>
          </cell>
          <cell r="F386">
            <v>0</v>
          </cell>
          <cell r="G386" t="str">
            <v/>
          </cell>
          <cell r="H386" t="str">
            <v/>
          </cell>
          <cell r="I386" t="str">
            <v/>
          </cell>
          <cell r="J386" t="str">
            <v/>
          </cell>
          <cell r="K386" t="str">
            <v/>
          </cell>
          <cell r="L386" t="str">
            <v/>
          </cell>
          <cell r="M386">
            <v>3770</v>
          </cell>
        </row>
        <row r="387">
          <cell r="A387" t="str">
            <v>96P2974</v>
          </cell>
          <cell r="B387" t="str">
            <v/>
          </cell>
          <cell r="C387" t="str">
            <v>5 YR IOR /24x7x2 (x255)</v>
          </cell>
          <cell r="D387">
            <v>0</v>
          </cell>
          <cell r="E387">
            <v>6600</v>
          </cell>
          <cell r="F387">
            <v>0</v>
          </cell>
          <cell r="G387" t="str">
            <v/>
          </cell>
          <cell r="H387" t="str">
            <v/>
          </cell>
          <cell r="I387" t="str">
            <v/>
          </cell>
          <cell r="J387" t="str">
            <v/>
          </cell>
          <cell r="K387" t="str">
            <v/>
          </cell>
          <cell r="L387" t="str">
            <v/>
          </cell>
          <cell r="M387">
            <v>3780</v>
          </cell>
        </row>
        <row r="388">
          <cell r="A388" t="str">
            <v>N/A</v>
          </cell>
          <cell r="B388" t="str">
            <v/>
          </cell>
          <cell r="C388" t="str">
            <v>6 YR IOR/24x7x4 (x255)</v>
          </cell>
          <cell r="D388">
            <v>0</v>
          </cell>
          <cell r="E388" t="str">
            <v>N/A</v>
          </cell>
          <cell r="F388">
            <v>0</v>
          </cell>
          <cell r="G388" t="str">
            <v/>
          </cell>
          <cell r="H388" t="str">
            <v/>
          </cell>
          <cell r="I388" t="str">
            <v/>
          </cell>
          <cell r="J388" t="str">
            <v/>
          </cell>
          <cell r="K388" t="str">
            <v/>
          </cell>
          <cell r="L388" t="str">
            <v/>
          </cell>
          <cell r="M388">
            <v>3790</v>
          </cell>
        </row>
        <row r="389">
          <cell r="A389" t="str">
            <v>N/A</v>
          </cell>
          <cell r="B389" t="str">
            <v/>
          </cell>
          <cell r="C389" t="str">
            <v>6 YR IOR/9x5x4 (x255)</v>
          </cell>
          <cell r="D389">
            <v>0</v>
          </cell>
          <cell r="E389" t="str">
            <v>N/A</v>
          </cell>
          <cell r="F389">
            <v>0</v>
          </cell>
          <cell r="G389" t="str">
            <v/>
          </cell>
          <cell r="H389" t="str">
            <v/>
          </cell>
          <cell r="I389" t="str">
            <v/>
          </cell>
          <cell r="J389" t="str">
            <v/>
          </cell>
          <cell r="K389" t="str">
            <v/>
          </cell>
          <cell r="L389" t="str">
            <v/>
          </cell>
          <cell r="M389">
            <v>3800</v>
          </cell>
        </row>
        <row r="390">
          <cell r="M390">
            <v>3810</v>
          </cell>
        </row>
        <row r="391">
          <cell r="A391" t="str">
            <v>96P2975</v>
          </cell>
          <cell r="B391" t="str">
            <v/>
          </cell>
          <cell r="C391" t="str">
            <v>Extend to YR 4&amp;5 IOR /8x5x4 (x255)</v>
          </cell>
          <cell r="D391">
            <v>0</v>
          </cell>
          <cell r="E391">
            <v>1954</v>
          </cell>
          <cell r="F391">
            <v>0</v>
          </cell>
          <cell r="G391" t="str">
            <v/>
          </cell>
          <cell r="H391" t="str">
            <v/>
          </cell>
          <cell r="I391" t="str">
            <v/>
          </cell>
          <cell r="J391" t="str">
            <v/>
          </cell>
          <cell r="K391" t="str">
            <v/>
          </cell>
          <cell r="L391" t="str">
            <v/>
          </cell>
          <cell r="M391">
            <v>3820</v>
          </cell>
        </row>
        <row r="392">
          <cell r="A392" t="str">
            <v>96P2976</v>
          </cell>
          <cell r="B392" t="str">
            <v/>
          </cell>
          <cell r="C392" t="str">
            <v>Extend to YR 4&amp;5 IOR /24x7x4 (x255)</v>
          </cell>
          <cell r="D392">
            <v>0</v>
          </cell>
          <cell r="E392">
            <v>2963</v>
          </cell>
          <cell r="F392">
            <v>0</v>
          </cell>
          <cell r="G392" t="str">
            <v/>
          </cell>
          <cell r="H392" t="str">
            <v/>
          </cell>
          <cell r="I392" t="str">
            <v/>
          </cell>
          <cell r="J392" t="str">
            <v/>
          </cell>
          <cell r="K392" t="str">
            <v/>
          </cell>
          <cell r="L392" t="str">
            <v/>
          </cell>
          <cell r="M392">
            <v>3830</v>
          </cell>
        </row>
        <row r="393">
          <cell r="A393" t="str">
            <v>96P2977</v>
          </cell>
          <cell r="B393" t="str">
            <v/>
          </cell>
          <cell r="C393" t="str">
            <v>Extend to YR 4&amp;5 IOR /24x7x2 (x255)</v>
          </cell>
          <cell r="D393">
            <v>0</v>
          </cell>
          <cell r="E393">
            <v>3764</v>
          </cell>
          <cell r="F393">
            <v>0</v>
          </cell>
          <cell r="G393" t="str">
            <v/>
          </cell>
          <cell r="H393" t="str">
            <v/>
          </cell>
          <cell r="I393" t="str">
            <v/>
          </cell>
          <cell r="J393" t="str">
            <v/>
          </cell>
          <cell r="K393" t="str">
            <v/>
          </cell>
          <cell r="L393" t="str">
            <v/>
          </cell>
          <cell r="M393">
            <v>3840</v>
          </cell>
        </row>
        <row r="394">
          <cell r="M394">
            <v>3850</v>
          </cell>
        </row>
        <row r="395">
          <cell r="A395" t="str">
            <v>N/A</v>
          </cell>
          <cell r="B395" t="str">
            <v/>
          </cell>
          <cell r="C395" t="str">
            <v>1 YR RTS for xSeries, IntelliStation, IBM Director, Windows, Linux (x255)</v>
          </cell>
          <cell r="D395">
            <v>0</v>
          </cell>
          <cell r="E395" t="str">
            <v>N/A</v>
          </cell>
          <cell r="F395">
            <v>0</v>
          </cell>
          <cell r="G395" t="str">
            <v/>
          </cell>
          <cell r="H395" t="str">
            <v/>
          </cell>
          <cell r="I395" t="str">
            <v/>
          </cell>
          <cell r="J395" t="str">
            <v/>
          </cell>
          <cell r="K395" t="str">
            <v/>
          </cell>
          <cell r="L395" t="str">
            <v/>
          </cell>
          <cell r="M395">
            <v>3860</v>
          </cell>
        </row>
        <row r="396">
          <cell r="A396" t="str">
            <v>N/A</v>
          </cell>
          <cell r="B396" t="str">
            <v/>
          </cell>
          <cell r="C396" t="str">
            <v>1 YR RTS for xSeries, IntelliStation, IBM Director, Windows, Linux, plus Vmware (x255)</v>
          </cell>
          <cell r="D396">
            <v>0</v>
          </cell>
          <cell r="E396" t="str">
            <v>N/A</v>
          </cell>
          <cell r="F396">
            <v>0</v>
          </cell>
          <cell r="G396" t="str">
            <v/>
          </cell>
          <cell r="H396" t="str">
            <v/>
          </cell>
          <cell r="I396" t="str">
            <v/>
          </cell>
          <cell r="J396" t="str">
            <v/>
          </cell>
          <cell r="K396" t="str">
            <v/>
          </cell>
          <cell r="L396" t="str">
            <v/>
          </cell>
          <cell r="M396">
            <v>3870</v>
          </cell>
        </row>
        <row r="397">
          <cell r="A397" t="str">
            <v>N/A</v>
          </cell>
          <cell r="B397" t="str">
            <v/>
          </cell>
          <cell r="C397" t="str">
            <v>3 YR RTS for xSeries, IBM Director, Windows and Linux (x255)</v>
          </cell>
          <cell r="D397">
            <v>0</v>
          </cell>
          <cell r="E397" t="str">
            <v>N/A</v>
          </cell>
          <cell r="F397">
            <v>0</v>
          </cell>
          <cell r="G397" t="str">
            <v/>
          </cell>
          <cell r="H397" t="str">
            <v/>
          </cell>
          <cell r="I397" t="str">
            <v/>
          </cell>
          <cell r="J397" t="str">
            <v/>
          </cell>
          <cell r="K397" t="str">
            <v/>
          </cell>
          <cell r="L397" t="str">
            <v/>
          </cell>
          <cell r="M397">
            <v>3880</v>
          </cell>
        </row>
        <row r="398">
          <cell r="A398" t="str">
            <v>N/A</v>
          </cell>
          <cell r="B398" t="str">
            <v/>
          </cell>
          <cell r="C398" t="str">
            <v>3 YR RTS for xSeries, IBM Director, Windows and Linux with Vmware (x255)</v>
          </cell>
          <cell r="D398">
            <v>0</v>
          </cell>
          <cell r="E398" t="str">
            <v>N/A</v>
          </cell>
          <cell r="F398">
            <v>0</v>
          </cell>
          <cell r="G398" t="str">
            <v/>
          </cell>
          <cell r="H398" t="str">
            <v/>
          </cell>
          <cell r="I398" t="str">
            <v/>
          </cell>
          <cell r="J398" t="str">
            <v/>
          </cell>
          <cell r="K398" t="str">
            <v/>
          </cell>
          <cell r="L398" t="str">
            <v/>
          </cell>
          <cell r="M398">
            <v>3890</v>
          </cell>
        </row>
        <row r="399">
          <cell r="M399">
            <v>3900</v>
          </cell>
        </row>
        <row r="400">
          <cell r="A400" t="str">
            <v>N/A</v>
          </cell>
          <cell r="B400" t="str">
            <v/>
          </cell>
          <cell r="C400" t="str">
            <v>ServicePac for Inst. Services - Inst. of a floor-standing / tower model server(x255)</v>
          </cell>
          <cell r="D400">
            <v>0</v>
          </cell>
          <cell r="E400" t="str">
            <v>N/A</v>
          </cell>
          <cell r="F400">
            <v>0</v>
          </cell>
          <cell r="G400" t="str">
            <v/>
          </cell>
          <cell r="H400" t="str">
            <v/>
          </cell>
          <cell r="I400" t="str">
            <v/>
          </cell>
          <cell r="J400" t="str">
            <v/>
          </cell>
          <cell r="K400" t="str">
            <v/>
          </cell>
          <cell r="L400" t="str">
            <v/>
          </cell>
          <cell r="M400">
            <v>3910</v>
          </cell>
        </row>
        <row r="401">
          <cell r="A401" t="str">
            <v>N/A</v>
          </cell>
          <cell r="B401" t="str">
            <v/>
          </cell>
          <cell r="C401" t="str">
            <v>ServicePac for Inst. Services - Inst. of a floor-standing / tower model server and the network operating system(x255)</v>
          </cell>
          <cell r="D401">
            <v>0</v>
          </cell>
          <cell r="E401" t="str">
            <v>N/A</v>
          </cell>
          <cell r="F401">
            <v>0</v>
          </cell>
          <cell r="G401" t="str">
            <v/>
          </cell>
          <cell r="H401" t="str">
            <v/>
          </cell>
          <cell r="I401" t="str">
            <v/>
          </cell>
          <cell r="J401" t="str">
            <v/>
          </cell>
          <cell r="K401" t="str">
            <v/>
          </cell>
          <cell r="L401" t="str">
            <v/>
          </cell>
          <cell r="M401">
            <v>3920</v>
          </cell>
        </row>
        <row r="402">
          <cell r="M402">
            <v>3930</v>
          </cell>
        </row>
        <row r="403">
          <cell r="A403" t="str">
            <v>N/A</v>
          </cell>
          <cell r="B403" t="str">
            <v/>
          </cell>
          <cell r="C403" t="str">
            <v>Unpack server, install IBM additional HW in Rack, OS (Windows NT, Windows 2000, Novell Netware or Linux ) Inst., verify Inst..(x255)</v>
          </cell>
          <cell r="D403">
            <v>0</v>
          </cell>
          <cell r="E403" t="str">
            <v>N/A</v>
          </cell>
          <cell r="F403">
            <v>0</v>
          </cell>
          <cell r="G403" t="str">
            <v/>
          </cell>
          <cell r="H403" t="str">
            <v/>
          </cell>
          <cell r="I403" t="str">
            <v/>
          </cell>
          <cell r="J403" t="str">
            <v/>
          </cell>
          <cell r="K403" t="str">
            <v/>
          </cell>
          <cell r="L403" t="str">
            <v/>
          </cell>
          <cell r="M403">
            <v>3940</v>
          </cell>
        </row>
        <row r="404">
          <cell r="A404" t="str">
            <v>N/A</v>
          </cell>
          <cell r="B404" t="str">
            <v/>
          </cell>
          <cell r="C404" t="str">
            <v>H/W &amp; Windows OS Inst.(x255)</v>
          </cell>
          <cell r="D404">
            <v>0</v>
          </cell>
          <cell r="E404" t="str">
            <v>N/A</v>
          </cell>
          <cell r="F404">
            <v>0</v>
          </cell>
          <cell r="G404" t="str">
            <v/>
          </cell>
          <cell r="H404" t="str">
            <v/>
          </cell>
          <cell r="I404" t="str">
            <v/>
          </cell>
          <cell r="J404" t="str">
            <v/>
          </cell>
          <cell r="K404" t="str">
            <v/>
          </cell>
          <cell r="L404" t="str">
            <v/>
          </cell>
          <cell r="M404">
            <v>3950</v>
          </cell>
        </row>
        <row r="405">
          <cell r="A405" t="str">
            <v>N/A</v>
          </cell>
          <cell r="B405" t="str">
            <v/>
          </cell>
          <cell r="C405" t="str">
            <v>IOR Hardware Inst./OS Config (x255)</v>
          </cell>
          <cell r="D405">
            <v>0</v>
          </cell>
          <cell r="E405" t="str">
            <v>N/A</v>
          </cell>
          <cell r="F405">
            <v>0</v>
          </cell>
          <cell r="G405" t="str">
            <v/>
          </cell>
          <cell r="H405" t="str">
            <v/>
          </cell>
          <cell r="I405" t="str">
            <v/>
          </cell>
          <cell r="J405" t="str">
            <v/>
          </cell>
          <cell r="K405" t="str">
            <v/>
          </cell>
          <cell r="L405" t="str">
            <v/>
          </cell>
          <cell r="M405">
            <v>3960</v>
          </cell>
        </row>
        <row r="406">
          <cell r="M406">
            <v>3970</v>
          </cell>
        </row>
        <row r="407">
          <cell r="A407" t="str">
            <v>N/A</v>
          </cell>
          <cell r="B407" t="str">
            <v/>
          </cell>
          <cell r="C407" t="str">
            <v>ServicePac for Inst. Services - Inst. of an expansion storage unit (EXP300)</v>
          </cell>
          <cell r="D407">
            <v>0</v>
          </cell>
          <cell r="E407" t="str">
            <v>N/A</v>
          </cell>
          <cell r="F407">
            <v>0</v>
          </cell>
          <cell r="G407" t="str">
            <v/>
          </cell>
          <cell r="H407" t="str">
            <v/>
          </cell>
          <cell r="I407" t="str">
            <v/>
          </cell>
          <cell r="J407" t="str">
            <v/>
          </cell>
          <cell r="K407" t="str">
            <v/>
          </cell>
          <cell r="L407" t="str">
            <v/>
          </cell>
          <cell r="M407">
            <v>3980</v>
          </cell>
        </row>
        <row r="408">
          <cell r="A408" t="str">
            <v>N/A</v>
          </cell>
          <cell r="B408" t="str">
            <v/>
          </cell>
          <cell r="C408" t="str">
            <v>1 yr IOR 9x5x4 - Post Warranty (EXP300)</v>
          </cell>
          <cell r="D408">
            <v>0</v>
          </cell>
          <cell r="E408" t="str">
            <v>N/A</v>
          </cell>
          <cell r="F408">
            <v>0</v>
          </cell>
          <cell r="G408" t="str">
            <v/>
          </cell>
          <cell r="H408" t="str">
            <v/>
          </cell>
          <cell r="I408" t="str">
            <v/>
          </cell>
          <cell r="J408" t="str">
            <v/>
          </cell>
          <cell r="K408" t="str">
            <v/>
          </cell>
          <cell r="L408" t="str">
            <v/>
          </cell>
          <cell r="M408">
            <v>3990</v>
          </cell>
        </row>
        <row r="409">
          <cell r="A409" t="str">
            <v>N/A</v>
          </cell>
          <cell r="B409" t="str">
            <v/>
          </cell>
          <cell r="C409" t="str">
            <v>1 yr IOR 24x7x4 - Post Warranty (EXP300)</v>
          </cell>
          <cell r="D409">
            <v>0</v>
          </cell>
          <cell r="E409" t="str">
            <v>N/A</v>
          </cell>
          <cell r="F409">
            <v>0</v>
          </cell>
          <cell r="G409" t="str">
            <v/>
          </cell>
          <cell r="H409" t="str">
            <v/>
          </cell>
          <cell r="I409" t="str">
            <v/>
          </cell>
          <cell r="J409" t="str">
            <v/>
          </cell>
          <cell r="K409" t="str">
            <v/>
          </cell>
          <cell r="L409" t="str">
            <v/>
          </cell>
          <cell r="M409">
            <v>4000</v>
          </cell>
        </row>
        <row r="410">
          <cell r="A410" t="str">
            <v>N/A</v>
          </cell>
          <cell r="B410" t="str">
            <v/>
          </cell>
          <cell r="C410" t="str">
            <v>1 YR IOR 9x5x4 (EXP300)</v>
          </cell>
          <cell r="D410">
            <v>0</v>
          </cell>
          <cell r="E410" t="str">
            <v>N/A</v>
          </cell>
          <cell r="F410">
            <v>0</v>
          </cell>
          <cell r="G410" t="str">
            <v/>
          </cell>
          <cell r="H410" t="str">
            <v/>
          </cell>
          <cell r="I410" t="str">
            <v/>
          </cell>
          <cell r="J410" t="str">
            <v/>
          </cell>
          <cell r="K410" t="str">
            <v/>
          </cell>
          <cell r="L410" t="str">
            <v/>
          </cell>
          <cell r="M410">
            <v>4010</v>
          </cell>
        </row>
        <row r="411">
          <cell r="A411" t="str">
            <v>N/A</v>
          </cell>
          <cell r="B411" t="str">
            <v/>
          </cell>
          <cell r="C411" t="str">
            <v>2 YR IOR 9x5x4 (EXP300)</v>
          </cell>
          <cell r="D411">
            <v>0</v>
          </cell>
          <cell r="E411" t="str">
            <v>N/A</v>
          </cell>
          <cell r="F411">
            <v>0</v>
          </cell>
          <cell r="G411" t="str">
            <v/>
          </cell>
          <cell r="H411" t="str">
            <v/>
          </cell>
          <cell r="I411" t="str">
            <v/>
          </cell>
          <cell r="J411" t="str">
            <v/>
          </cell>
          <cell r="K411" t="str">
            <v/>
          </cell>
          <cell r="L411" t="str">
            <v/>
          </cell>
          <cell r="M411">
            <v>4020</v>
          </cell>
        </row>
        <row r="412">
          <cell r="A412" t="str">
            <v>N/A</v>
          </cell>
          <cell r="B412" t="str">
            <v/>
          </cell>
          <cell r="C412" t="str">
            <v>1 YR IOR 24x7x4 (EXP300)</v>
          </cell>
          <cell r="D412">
            <v>0</v>
          </cell>
          <cell r="E412" t="str">
            <v>N/A</v>
          </cell>
          <cell r="F412">
            <v>0</v>
          </cell>
          <cell r="G412" t="str">
            <v/>
          </cell>
          <cell r="H412" t="str">
            <v/>
          </cell>
          <cell r="I412" t="str">
            <v/>
          </cell>
          <cell r="J412" t="str">
            <v/>
          </cell>
          <cell r="K412" t="str">
            <v/>
          </cell>
          <cell r="L412" t="str">
            <v/>
          </cell>
          <cell r="M412">
            <v>4030</v>
          </cell>
        </row>
        <row r="413">
          <cell r="A413" t="str">
            <v>N/A</v>
          </cell>
          <cell r="B413" t="str">
            <v/>
          </cell>
          <cell r="C413" t="str">
            <v>2 YR IOR 24x7x4 (EXP300)</v>
          </cell>
          <cell r="D413">
            <v>0</v>
          </cell>
          <cell r="E413" t="str">
            <v>N/A</v>
          </cell>
          <cell r="F413">
            <v>0</v>
          </cell>
          <cell r="G413" t="str">
            <v/>
          </cell>
          <cell r="H413" t="str">
            <v/>
          </cell>
          <cell r="I413" t="str">
            <v/>
          </cell>
          <cell r="J413" t="str">
            <v/>
          </cell>
          <cell r="K413" t="str">
            <v/>
          </cell>
          <cell r="L413" t="str">
            <v/>
          </cell>
          <cell r="M413">
            <v>4040</v>
          </cell>
        </row>
        <row r="414">
          <cell r="A414" t="str">
            <v>14R1635</v>
          </cell>
          <cell r="B414" t="str">
            <v/>
          </cell>
          <cell r="C414" t="str">
            <v>3 YR IOR /8x5x4 (EXP300)</v>
          </cell>
          <cell r="D414">
            <v>0</v>
          </cell>
          <cell r="E414">
            <v>345</v>
          </cell>
          <cell r="F414">
            <v>0</v>
          </cell>
          <cell r="G414" t="str">
            <v/>
          </cell>
          <cell r="H414" t="str">
            <v/>
          </cell>
          <cell r="I414" t="str">
            <v/>
          </cell>
          <cell r="J414" t="str">
            <v/>
          </cell>
          <cell r="K414" t="str">
            <v/>
          </cell>
          <cell r="L414" t="str">
            <v/>
          </cell>
          <cell r="M414">
            <v>4050</v>
          </cell>
        </row>
        <row r="415">
          <cell r="A415" t="str">
            <v>N/A</v>
          </cell>
          <cell r="B415" t="str">
            <v/>
          </cell>
          <cell r="C415" t="str">
            <v>3 YR IOR  9x5x4 hour (EXP300)</v>
          </cell>
          <cell r="D415">
            <v>0</v>
          </cell>
          <cell r="E415" t="str">
            <v>N/A</v>
          </cell>
          <cell r="F415">
            <v>0</v>
          </cell>
          <cell r="G415" t="str">
            <v/>
          </cell>
          <cell r="H415" t="str">
            <v/>
          </cell>
          <cell r="I415" t="str">
            <v/>
          </cell>
          <cell r="J415" t="str">
            <v/>
          </cell>
          <cell r="K415" t="str">
            <v/>
          </cell>
          <cell r="L415" t="str">
            <v/>
          </cell>
          <cell r="M415">
            <v>4060</v>
          </cell>
        </row>
        <row r="416">
          <cell r="A416" t="str">
            <v>14R1636</v>
          </cell>
          <cell r="B416" t="str">
            <v/>
          </cell>
          <cell r="C416" t="str">
            <v>3 YR IOR /24x7x4 (EXP300)</v>
          </cell>
          <cell r="D416">
            <v>0</v>
          </cell>
          <cell r="E416">
            <v>1019</v>
          </cell>
          <cell r="F416">
            <v>0</v>
          </cell>
          <cell r="G416" t="str">
            <v/>
          </cell>
          <cell r="H416" t="str">
            <v/>
          </cell>
          <cell r="I416" t="str">
            <v/>
          </cell>
          <cell r="J416" t="str">
            <v/>
          </cell>
          <cell r="K416" t="str">
            <v/>
          </cell>
          <cell r="L416" t="str">
            <v/>
          </cell>
          <cell r="M416">
            <v>4070</v>
          </cell>
        </row>
        <row r="417">
          <cell r="A417" t="str">
            <v>14R1637</v>
          </cell>
          <cell r="B417" t="str">
            <v/>
          </cell>
          <cell r="C417" t="str">
            <v>3 YR IOR /24x7x2 (EXP300)</v>
          </cell>
          <cell r="D417">
            <v>0</v>
          </cell>
          <cell r="E417">
            <v>1531</v>
          </cell>
          <cell r="F417">
            <v>0</v>
          </cell>
          <cell r="G417" t="str">
            <v/>
          </cell>
          <cell r="H417" t="str">
            <v/>
          </cell>
          <cell r="I417" t="str">
            <v/>
          </cell>
          <cell r="J417" t="str">
            <v/>
          </cell>
          <cell r="K417" t="str">
            <v/>
          </cell>
          <cell r="L417" t="str">
            <v/>
          </cell>
          <cell r="M417">
            <v>4080</v>
          </cell>
        </row>
        <row r="418">
          <cell r="A418" t="str">
            <v>N/A</v>
          </cell>
          <cell r="B418" t="str">
            <v/>
          </cell>
          <cell r="C418" t="str">
            <v>5 YR IOR  24x7x4 hour (EXP300)</v>
          </cell>
          <cell r="D418">
            <v>0</v>
          </cell>
          <cell r="E418" t="str">
            <v>N/A</v>
          </cell>
          <cell r="F418">
            <v>0</v>
          </cell>
          <cell r="G418" t="str">
            <v/>
          </cell>
          <cell r="H418" t="str">
            <v/>
          </cell>
          <cell r="I418" t="str">
            <v/>
          </cell>
          <cell r="J418" t="str">
            <v/>
          </cell>
          <cell r="K418" t="str">
            <v/>
          </cell>
          <cell r="L418" t="str">
            <v/>
          </cell>
          <cell r="M418">
            <v>4090</v>
          </cell>
        </row>
        <row r="419">
          <cell r="A419" t="str">
            <v>N/A</v>
          </cell>
          <cell r="B419" t="str">
            <v/>
          </cell>
          <cell r="C419" t="str">
            <v>5 YR IOR  24x7x2 hour (EXP300)</v>
          </cell>
          <cell r="D419">
            <v>0</v>
          </cell>
          <cell r="E419" t="str">
            <v>N/A</v>
          </cell>
          <cell r="F419">
            <v>0</v>
          </cell>
          <cell r="G419" t="str">
            <v/>
          </cell>
          <cell r="H419" t="str">
            <v/>
          </cell>
          <cell r="I419" t="str">
            <v/>
          </cell>
          <cell r="J419" t="str">
            <v/>
          </cell>
          <cell r="K419" t="str">
            <v/>
          </cell>
          <cell r="L419" t="str">
            <v/>
          </cell>
          <cell r="M419">
            <v>4100</v>
          </cell>
        </row>
        <row r="420">
          <cell r="A420" t="str">
            <v>N/A</v>
          </cell>
          <cell r="B420" t="str">
            <v/>
          </cell>
          <cell r="C420" t="str">
            <v>3 YR IOR /24x7( 3 YR Parts 1 YR Laber Warranty )(EXP400)</v>
          </cell>
          <cell r="D420">
            <v>0</v>
          </cell>
          <cell r="E420" t="str">
            <v>N/A</v>
          </cell>
          <cell r="F420">
            <v>0</v>
          </cell>
          <cell r="G420" t="str">
            <v/>
          </cell>
          <cell r="H420" t="str">
            <v/>
          </cell>
          <cell r="I420" t="str">
            <v/>
          </cell>
          <cell r="J420" t="str">
            <v/>
          </cell>
          <cell r="K420" t="str">
            <v/>
          </cell>
          <cell r="L420" t="str">
            <v/>
          </cell>
          <cell r="M420">
            <v>4110</v>
          </cell>
        </row>
        <row r="421">
          <cell r="A421" t="str">
            <v>N/A</v>
          </cell>
          <cell r="B421" t="str">
            <v/>
          </cell>
          <cell r="C421" t="str">
            <v>1 YR IOR 9x5/next day (EXP400)</v>
          </cell>
          <cell r="D421">
            <v>0</v>
          </cell>
          <cell r="E421" t="str">
            <v>N/A</v>
          </cell>
          <cell r="F421">
            <v>0</v>
          </cell>
          <cell r="G421" t="str">
            <v/>
          </cell>
          <cell r="H421" t="str">
            <v/>
          </cell>
          <cell r="I421" t="str">
            <v/>
          </cell>
          <cell r="J421" t="str">
            <v/>
          </cell>
          <cell r="K421" t="str">
            <v/>
          </cell>
          <cell r="L421" t="str">
            <v/>
          </cell>
          <cell r="M421">
            <v>4120</v>
          </cell>
        </row>
        <row r="422">
          <cell r="A422" t="str">
            <v>N/A</v>
          </cell>
          <cell r="B422" t="str">
            <v/>
          </cell>
          <cell r="C422" t="str">
            <v>1 YR IOR 9x5x4 (EXP400)</v>
          </cell>
          <cell r="D422">
            <v>0</v>
          </cell>
          <cell r="E422" t="str">
            <v>N/A</v>
          </cell>
          <cell r="F422">
            <v>0</v>
          </cell>
          <cell r="G422" t="str">
            <v/>
          </cell>
          <cell r="H422" t="str">
            <v/>
          </cell>
          <cell r="I422" t="str">
            <v/>
          </cell>
          <cell r="J422" t="str">
            <v/>
          </cell>
          <cell r="K422" t="str">
            <v/>
          </cell>
          <cell r="L422" t="str">
            <v/>
          </cell>
          <cell r="M422">
            <v>4130</v>
          </cell>
        </row>
        <row r="423">
          <cell r="A423" t="str">
            <v>N/A</v>
          </cell>
          <cell r="B423" t="str">
            <v/>
          </cell>
          <cell r="C423" t="str">
            <v>1 YR IOR 24x7x4 hour (EXP400)</v>
          </cell>
          <cell r="D423">
            <v>0</v>
          </cell>
          <cell r="E423" t="str">
            <v>N/A</v>
          </cell>
          <cell r="F423">
            <v>0</v>
          </cell>
          <cell r="G423" t="str">
            <v/>
          </cell>
          <cell r="H423" t="str">
            <v/>
          </cell>
          <cell r="I423" t="str">
            <v/>
          </cell>
          <cell r="J423" t="str">
            <v/>
          </cell>
          <cell r="K423" t="str">
            <v/>
          </cell>
          <cell r="L423" t="str">
            <v/>
          </cell>
          <cell r="M423">
            <v>4140</v>
          </cell>
        </row>
        <row r="424">
          <cell r="A424" t="str">
            <v>N/A</v>
          </cell>
          <cell r="B424" t="str">
            <v/>
          </cell>
          <cell r="C424" t="str">
            <v>1 YR IOR 24x7x2 hour (EXP400)</v>
          </cell>
          <cell r="D424">
            <v>0</v>
          </cell>
          <cell r="E424" t="str">
            <v>N/A</v>
          </cell>
          <cell r="F424">
            <v>0</v>
          </cell>
          <cell r="G424" t="str">
            <v/>
          </cell>
          <cell r="H424" t="str">
            <v/>
          </cell>
          <cell r="I424" t="str">
            <v/>
          </cell>
          <cell r="J424" t="str">
            <v/>
          </cell>
          <cell r="K424" t="str">
            <v/>
          </cell>
          <cell r="L424" t="str">
            <v/>
          </cell>
          <cell r="M424">
            <v>4150</v>
          </cell>
        </row>
        <row r="425">
          <cell r="A425" t="str">
            <v>N/A</v>
          </cell>
          <cell r="B425" t="str">
            <v/>
          </cell>
          <cell r="C425" t="str">
            <v>2 YR IOR 9x5/next day(EXP400)</v>
          </cell>
          <cell r="D425">
            <v>0</v>
          </cell>
          <cell r="E425" t="str">
            <v>N/A</v>
          </cell>
          <cell r="F425">
            <v>0</v>
          </cell>
          <cell r="G425" t="str">
            <v/>
          </cell>
          <cell r="H425" t="str">
            <v/>
          </cell>
          <cell r="I425" t="str">
            <v/>
          </cell>
          <cell r="J425" t="str">
            <v/>
          </cell>
          <cell r="K425" t="str">
            <v/>
          </cell>
          <cell r="L425" t="str">
            <v/>
          </cell>
          <cell r="M425">
            <v>4160</v>
          </cell>
        </row>
        <row r="426">
          <cell r="A426" t="str">
            <v>N/A</v>
          </cell>
          <cell r="B426" t="str">
            <v/>
          </cell>
          <cell r="C426" t="str">
            <v>2 YR IOR 9x5x4 (EXP400)</v>
          </cell>
          <cell r="D426">
            <v>0</v>
          </cell>
          <cell r="E426" t="str">
            <v>N/A</v>
          </cell>
          <cell r="F426">
            <v>0</v>
          </cell>
          <cell r="G426" t="str">
            <v/>
          </cell>
          <cell r="H426" t="str">
            <v/>
          </cell>
          <cell r="I426" t="str">
            <v/>
          </cell>
          <cell r="J426" t="str">
            <v/>
          </cell>
          <cell r="K426" t="str">
            <v/>
          </cell>
          <cell r="L426" t="str">
            <v/>
          </cell>
          <cell r="M426">
            <v>4170</v>
          </cell>
        </row>
        <row r="427">
          <cell r="A427" t="str">
            <v>N/A</v>
          </cell>
          <cell r="B427" t="str">
            <v/>
          </cell>
          <cell r="C427" t="str">
            <v>2 YR IOR 24x7x4 hour (EXP400)</v>
          </cell>
          <cell r="D427">
            <v>0</v>
          </cell>
          <cell r="E427" t="str">
            <v>N/A</v>
          </cell>
          <cell r="F427">
            <v>0</v>
          </cell>
          <cell r="G427" t="str">
            <v/>
          </cell>
          <cell r="H427" t="str">
            <v/>
          </cell>
          <cell r="I427" t="str">
            <v/>
          </cell>
          <cell r="J427" t="str">
            <v/>
          </cell>
          <cell r="K427" t="str">
            <v/>
          </cell>
          <cell r="L427" t="str">
            <v/>
          </cell>
          <cell r="M427">
            <v>4180</v>
          </cell>
        </row>
        <row r="428">
          <cell r="A428" t="str">
            <v>N/A</v>
          </cell>
          <cell r="B428" t="str">
            <v/>
          </cell>
          <cell r="C428" t="str">
            <v>2 YR IOR 24x7x2 hour(EXP400)</v>
          </cell>
          <cell r="D428">
            <v>0</v>
          </cell>
          <cell r="E428" t="str">
            <v>N/A</v>
          </cell>
          <cell r="F428">
            <v>0</v>
          </cell>
          <cell r="G428" t="str">
            <v/>
          </cell>
          <cell r="H428" t="str">
            <v/>
          </cell>
          <cell r="I428" t="str">
            <v/>
          </cell>
          <cell r="J428" t="str">
            <v/>
          </cell>
          <cell r="K428" t="str">
            <v/>
          </cell>
          <cell r="L428" t="str">
            <v/>
          </cell>
          <cell r="M428">
            <v>4190</v>
          </cell>
        </row>
        <row r="429">
          <cell r="A429" t="str">
            <v>N/A</v>
          </cell>
          <cell r="B429" t="str">
            <v/>
          </cell>
          <cell r="C429" t="str">
            <v>3 YR IOR  9x5x4 hour (EXP400)</v>
          </cell>
          <cell r="D429">
            <v>0</v>
          </cell>
          <cell r="E429" t="str">
            <v>N/A</v>
          </cell>
          <cell r="F429">
            <v>0</v>
          </cell>
          <cell r="G429" t="str">
            <v/>
          </cell>
          <cell r="H429" t="str">
            <v/>
          </cell>
          <cell r="I429" t="str">
            <v/>
          </cell>
          <cell r="J429" t="str">
            <v/>
          </cell>
          <cell r="K429" t="str">
            <v/>
          </cell>
          <cell r="L429" t="str">
            <v/>
          </cell>
          <cell r="M429">
            <v>4200</v>
          </cell>
        </row>
        <row r="430">
          <cell r="A430" t="str">
            <v>N/A</v>
          </cell>
          <cell r="B430" t="str">
            <v/>
          </cell>
          <cell r="C430" t="str">
            <v>3 YR IOR  24x7x4 hour (EXP400)</v>
          </cell>
          <cell r="D430">
            <v>0</v>
          </cell>
          <cell r="E430" t="str">
            <v>N/A</v>
          </cell>
          <cell r="F430">
            <v>0</v>
          </cell>
          <cell r="G430" t="str">
            <v/>
          </cell>
          <cell r="H430" t="str">
            <v/>
          </cell>
          <cell r="I430" t="str">
            <v/>
          </cell>
          <cell r="J430" t="str">
            <v/>
          </cell>
          <cell r="K430" t="str">
            <v/>
          </cell>
          <cell r="L430" t="str">
            <v/>
          </cell>
          <cell r="M430">
            <v>4210</v>
          </cell>
        </row>
        <row r="431">
          <cell r="A431" t="str">
            <v>N/A</v>
          </cell>
          <cell r="B431" t="str">
            <v/>
          </cell>
          <cell r="C431" t="str">
            <v>3 YR IOR  24x7x2 hour (EXP400)</v>
          </cell>
          <cell r="D431">
            <v>0</v>
          </cell>
          <cell r="E431" t="str">
            <v>N/A</v>
          </cell>
          <cell r="F431">
            <v>0</v>
          </cell>
          <cell r="G431" t="str">
            <v/>
          </cell>
          <cell r="H431" t="str">
            <v/>
          </cell>
          <cell r="I431" t="str">
            <v/>
          </cell>
          <cell r="J431" t="str">
            <v/>
          </cell>
          <cell r="K431" t="str">
            <v/>
          </cell>
          <cell r="L431" t="str">
            <v/>
          </cell>
          <cell r="M431">
            <v>4220</v>
          </cell>
        </row>
        <row r="432">
          <cell r="A432" t="str">
            <v>N/A</v>
          </cell>
          <cell r="B432" t="str">
            <v/>
          </cell>
          <cell r="C432" t="str">
            <v>5 YR IOR  24x7x4 hour (EXP400)</v>
          </cell>
          <cell r="D432">
            <v>0</v>
          </cell>
          <cell r="E432" t="str">
            <v>N/A</v>
          </cell>
          <cell r="F432">
            <v>0</v>
          </cell>
          <cell r="G432" t="str">
            <v/>
          </cell>
          <cell r="H432" t="str">
            <v/>
          </cell>
          <cell r="I432" t="str">
            <v/>
          </cell>
          <cell r="J432" t="str">
            <v/>
          </cell>
          <cell r="K432" t="str">
            <v/>
          </cell>
          <cell r="L432" t="str">
            <v/>
          </cell>
          <cell r="M432">
            <v>4230</v>
          </cell>
        </row>
        <row r="433">
          <cell r="A433" t="str">
            <v>N/A</v>
          </cell>
          <cell r="B433" t="str">
            <v/>
          </cell>
          <cell r="C433" t="str">
            <v>5 YR IOR  24x7x2 hour (EXP400)</v>
          </cell>
          <cell r="D433">
            <v>0</v>
          </cell>
          <cell r="E433" t="str">
            <v>N/A</v>
          </cell>
          <cell r="F433">
            <v>0</v>
          </cell>
          <cell r="G433" t="str">
            <v/>
          </cell>
          <cell r="H433" t="str">
            <v/>
          </cell>
          <cell r="I433" t="str">
            <v/>
          </cell>
          <cell r="J433" t="str">
            <v/>
          </cell>
          <cell r="K433" t="str">
            <v/>
          </cell>
          <cell r="L433" t="str">
            <v/>
          </cell>
          <cell r="M433">
            <v>4240</v>
          </cell>
        </row>
        <row r="434">
          <cell r="A434" t="str">
            <v>29R5029</v>
          </cell>
          <cell r="B434" t="str">
            <v/>
          </cell>
          <cell r="C434" t="str">
            <v>xSeries SW 1yr, Remote dual processor</v>
          </cell>
          <cell r="D434">
            <v>0</v>
          </cell>
          <cell r="E434">
            <v>880</v>
          </cell>
          <cell r="F434">
            <v>0</v>
          </cell>
          <cell r="G434" t="str">
            <v/>
          </cell>
          <cell r="H434" t="str">
            <v/>
          </cell>
          <cell r="I434" t="str">
            <v/>
          </cell>
          <cell r="J434" t="str">
            <v/>
          </cell>
          <cell r="K434" t="str">
            <v/>
          </cell>
          <cell r="L434" t="str">
            <v/>
          </cell>
          <cell r="M434">
            <v>4250</v>
          </cell>
        </row>
        <row r="435">
          <cell r="M435">
            <v>4260</v>
          </cell>
        </row>
        <row r="436">
          <cell r="A436" t="str">
            <v>Smoothstart Services</v>
          </cell>
          <cell r="M436">
            <v>4270</v>
          </cell>
        </row>
        <row r="437">
          <cell r="M437">
            <v>4280</v>
          </cell>
        </row>
        <row r="438">
          <cell r="A438" t="str">
            <v>SPAC253</v>
          </cell>
          <cell r="B438" t="str">
            <v/>
          </cell>
          <cell r="C438" t="str">
            <v>Server Option 3 - Basic Install (unpacking of a preconfigured system, install and test)</v>
          </cell>
          <cell r="D438">
            <v>0</v>
          </cell>
          <cell r="E438">
            <v>1726</v>
          </cell>
          <cell r="F438">
            <v>0</v>
          </cell>
          <cell r="G438" t="str">
            <v/>
          </cell>
          <cell r="H438" t="str">
            <v/>
          </cell>
          <cell r="I438" t="str">
            <v/>
          </cell>
          <cell r="J438" t="str">
            <v/>
          </cell>
          <cell r="K438" t="str">
            <v/>
          </cell>
          <cell r="L438" t="str">
            <v/>
          </cell>
          <cell r="M438">
            <v>4290</v>
          </cell>
        </row>
        <row r="439">
          <cell r="A439" t="str">
            <v>SPAC293</v>
          </cell>
          <cell r="B439" t="str">
            <v/>
          </cell>
          <cell r="C439" t="str">
            <v>Server Option 3 - Enhanced (unpacking of a preconfigured system, install/NOS and test)</v>
          </cell>
          <cell r="D439">
            <v>0</v>
          </cell>
          <cell r="E439">
            <v>2632</v>
          </cell>
          <cell r="F439">
            <v>0</v>
          </cell>
          <cell r="G439" t="str">
            <v/>
          </cell>
          <cell r="H439" t="str">
            <v/>
          </cell>
          <cell r="I439" t="str">
            <v/>
          </cell>
          <cell r="J439" t="str">
            <v/>
          </cell>
          <cell r="K439" t="str">
            <v/>
          </cell>
          <cell r="L439" t="str">
            <v/>
          </cell>
          <cell r="M439">
            <v>4300</v>
          </cell>
        </row>
        <row r="440">
          <cell r="A440" t="str">
            <v>SPAC254</v>
          </cell>
          <cell r="B440" t="str">
            <v/>
          </cell>
          <cell r="C440" t="str">
            <v>Server Rack Assembly Includes installing an IBM certified rack.</v>
          </cell>
          <cell r="D440">
            <v>0</v>
          </cell>
          <cell r="E440">
            <v>395</v>
          </cell>
          <cell r="F440">
            <v>0</v>
          </cell>
          <cell r="G440" t="str">
            <v/>
          </cell>
          <cell r="H440" t="str">
            <v/>
          </cell>
          <cell r="I440" t="str">
            <v/>
          </cell>
          <cell r="J440" t="str">
            <v/>
          </cell>
          <cell r="K440" t="str">
            <v/>
          </cell>
          <cell r="L440" t="str">
            <v/>
          </cell>
          <cell r="M440">
            <v>4310</v>
          </cell>
        </row>
        <row r="441">
          <cell r="A441" t="str">
            <v>SPAC388</v>
          </cell>
          <cell r="B441" t="str">
            <v/>
          </cell>
          <cell r="C441" t="str">
            <v>Install 1 FastT &amp; 1 EXP (unpack, install, basic configure, NOS install and test)</v>
          </cell>
          <cell r="D441">
            <v>0</v>
          </cell>
          <cell r="E441">
            <v>1169</v>
          </cell>
          <cell r="F441">
            <v>0</v>
          </cell>
          <cell r="G441" t="str">
            <v/>
          </cell>
          <cell r="H441" t="str">
            <v/>
          </cell>
          <cell r="I441" t="str">
            <v/>
          </cell>
          <cell r="J441" t="str">
            <v/>
          </cell>
          <cell r="K441" t="str">
            <v/>
          </cell>
          <cell r="L441" t="str">
            <v/>
          </cell>
          <cell r="M441">
            <v>4320</v>
          </cell>
        </row>
        <row r="442">
          <cell r="A442" t="str">
            <v>SPAC389</v>
          </cell>
          <cell r="B442" t="str">
            <v/>
          </cell>
          <cell r="C442" t="str">
            <v>Install 1 FastT &amp; 1 EXP &amp; 1 additional server (unpack, install, basic configure, NOS install and test)</v>
          </cell>
          <cell r="D442">
            <v>0</v>
          </cell>
          <cell r="E442">
            <v>1749</v>
          </cell>
          <cell r="F442">
            <v>0</v>
          </cell>
          <cell r="G442" t="str">
            <v/>
          </cell>
          <cell r="H442" t="str">
            <v/>
          </cell>
          <cell r="I442" t="str">
            <v/>
          </cell>
          <cell r="J442" t="str">
            <v/>
          </cell>
          <cell r="K442" t="str">
            <v/>
          </cell>
          <cell r="L442" t="str">
            <v/>
          </cell>
          <cell r="M442">
            <v>4330</v>
          </cell>
        </row>
        <row r="443">
          <cell r="A443" t="str">
            <v>SPAC390</v>
          </cell>
          <cell r="B443" t="str">
            <v/>
          </cell>
          <cell r="C443" t="str">
            <v>Install 1 FastT &amp; 1 EXP &amp; up to 4 additional servers (unpack, install, basic configure, NOS install and test)</v>
          </cell>
          <cell r="D443">
            <v>0</v>
          </cell>
          <cell r="E443">
            <v>5227</v>
          </cell>
          <cell r="F443">
            <v>0</v>
          </cell>
          <cell r="G443" t="str">
            <v/>
          </cell>
          <cell r="H443" t="str">
            <v/>
          </cell>
          <cell r="I443" t="str">
            <v/>
          </cell>
          <cell r="J443" t="str">
            <v/>
          </cell>
          <cell r="K443" t="str">
            <v/>
          </cell>
          <cell r="L443" t="str">
            <v/>
          </cell>
          <cell r="M443">
            <v>4340</v>
          </cell>
        </row>
        <row r="444">
          <cell r="A444" t="str">
            <v>SPAC393</v>
          </cell>
          <cell r="B444" t="str">
            <v/>
          </cell>
          <cell r="C444" t="str">
            <v>Install 1additional server with SPAC389 or SPAC390</v>
          </cell>
          <cell r="D444">
            <v>0</v>
          </cell>
          <cell r="E444">
            <v>850</v>
          </cell>
          <cell r="F444">
            <v>0</v>
          </cell>
          <cell r="G444" t="str">
            <v/>
          </cell>
          <cell r="H444" t="str">
            <v/>
          </cell>
          <cell r="I444" t="str">
            <v/>
          </cell>
          <cell r="J444" t="str">
            <v/>
          </cell>
          <cell r="K444" t="str">
            <v/>
          </cell>
          <cell r="L444" t="str">
            <v/>
          </cell>
          <cell r="M444">
            <v>4350</v>
          </cell>
        </row>
        <row r="445">
          <cell r="A445" t="str">
            <v>SPAC394</v>
          </cell>
          <cell r="B445" t="str">
            <v/>
          </cell>
          <cell r="C445" t="str">
            <v>Install 1 additional EXP with SPAC388, SPAC389 or SPAC390</v>
          </cell>
          <cell r="D445">
            <v>0</v>
          </cell>
          <cell r="E445">
            <v>319</v>
          </cell>
          <cell r="F445">
            <v>0</v>
          </cell>
          <cell r="G445" t="str">
            <v/>
          </cell>
          <cell r="H445" t="str">
            <v/>
          </cell>
          <cell r="I445" t="str">
            <v/>
          </cell>
          <cell r="J445" t="str">
            <v/>
          </cell>
          <cell r="K445" t="str">
            <v/>
          </cell>
          <cell r="L445" t="str">
            <v/>
          </cell>
          <cell r="M445">
            <v>4360</v>
          </cell>
        </row>
        <row r="446">
          <cell r="M446">
            <v>4370</v>
          </cell>
        </row>
        <row r="447">
          <cell r="A447" t="str">
            <v>ContactIBM</v>
          </cell>
          <cell r="B447">
            <v>0</v>
          </cell>
          <cell r="C447" t="str">
            <v>VMware software support on 2-way (licence purchase required)</v>
          </cell>
          <cell r="D447">
            <v>0</v>
          </cell>
          <cell r="E447" t="str">
            <v>N/A</v>
          </cell>
          <cell r="F447">
            <v>0</v>
          </cell>
          <cell r="G447" t="str">
            <v/>
          </cell>
          <cell r="H447" t="str">
            <v/>
          </cell>
          <cell r="I447" t="str">
            <v/>
          </cell>
          <cell r="J447" t="str">
            <v/>
          </cell>
          <cell r="K447" t="str">
            <v/>
          </cell>
          <cell r="L447" t="str">
            <v/>
          </cell>
          <cell r="M447">
            <v>4380</v>
          </cell>
        </row>
        <row r="448">
          <cell r="M448">
            <v>4390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Summ Addition"/>
      <sheetName val="Sheet2"/>
      <sheetName val="POLY"/>
      <sheetName val="DTY"/>
      <sheetName val="SPUN"/>
      <sheetName val="Shivaji"/>
      <sheetName val="POWER-DEPT"/>
      <sheetName val="ADDITION UPTO JUN-05"/>
      <sheetName val="Sheet1"/>
      <sheetName val="5(a)"/>
    </sheetNames>
    <sheetDataSet>
      <sheetData sheetId="0">
        <row r="9">
          <cell r="E9">
            <v>530000001975</v>
          </cell>
        </row>
      </sheetData>
      <sheetData sheetId="1">
        <row r="9">
          <cell r="E9">
            <v>530000001975</v>
          </cell>
        </row>
      </sheetData>
      <sheetData sheetId="2" refreshError="1">
        <row r="9">
          <cell r="E9">
            <v>530000001975</v>
          </cell>
        </row>
        <row r="10">
          <cell r="E10">
            <v>620000000348</v>
          </cell>
        </row>
        <row r="12">
          <cell r="E12">
            <v>610000000938</v>
          </cell>
        </row>
        <row r="13">
          <cell r="E13">
            <v>610000000937</v>
          </cell>
        </row>
        <row r="14">
          <cell r="E14">
            <v>610000000903</v>
          </cell>
        </row>
        <row r="15">
          <cell r="E15">
            <v>610000000910</v>
          </cell>
        </row>
        <row r="16">
          <cell r="E16">
            <v>610000000911</v>
          </cell>
        </row>
        <row r="17">
          <cell r="E17">
            <v>610000000912</v>
          </cell>
        </row>
        <row r="18">
          <cell r="E18">
            <v>610000000913</v>
          </cell>
        </row>
        <row r="19">
          <cell r="E19">
            <v>610000000914</v>
          </cell>
        </row>
        <row r="20">
          <cell r="E20">
            <v>610000000915</v>
          </cell>
        </row>
        <row r="21">
          <cell r="E21">
            <v>610000000916</v>
          </cell>
        </row>
        <row r="22">
          <cell r="E22">
            <v>610000000917</v>
          </cell>
        </row>
        <row r="23">
          <cell r="E23">
            <v>610000000918</v>
          </cell>
        </row>
        <row r="24">
          <cell r="E24">
            <v>610000000919</v>
          </cell>
        </row>
        <row r="25">
          <cell r="E25">
            <v>610000000920</v>
          </cell>
        </row>
        <row r="26">
          <cell r="E26">
            <v>610000000921</v>
          </cell>
        </row>
        <row r="27">
          <cell r="E27">
            <v>610000000922</v>
          </cell>
        </row>
        <row r="28">
          <cell r="E28">
            <v>610000000923</v>
          </cell>
        </row>
        <row r="29">
          <cell r="E29">
            <v>610000000924</v>
          </cell>
        </row>
        <row r="30">
          <cell r="E30">
            <v>610000000941</v>
          </cell>
        </row>
        <row r="32">
          <cell r="E32">
            <v>600000001169</v>
          </cell>
        </row>
        <row r="33">
          <cell r="E33">
            <v>600000001251</v>
          </cell>
        </row>
        <row r="34">
          <cell r="E34">
            <v>600000001167</v>
          </cell>
        </row>
        <row r="35">
          <cell r="E35">
            <v>600000001168</v>
          </cell>
        </row>
        <row r="36">
          <cell r="E36">
            <v>600000001152</v>
          </cell>
        </row>
        <row r="37">
          <cell r="E37">
            <v>600000001217</v>
          </cell>
        </row>
        <row r="38">
          <cell r="E38">
            <v>600000001143</v>
          </cell>
        </row>
        <row r="39">
          <cell r="E39">
            <v>600000001166</v>
          </cell>
        </row>
        <row r="41">
          <cell r="E41">
            <v>510000001153</v>
          </cell>
        </row>
        <row r="42">
          <cell r="E42">
            <v>510000001094</v>
          </cell>
        </row>
        <row r="43">
          <cell r="E43">
            <v>510000001096</v>
          </cell>
        </row>
        <row r="47">
          <cell r="E47">
            <v>620000000350</v>
          </cell>
        </row>
        <row r="48">
          <cell r="E48">
            <v>530000001961</v>
          </cell>
        </row>
        <row r="49">
          <cell r="E49">
            <v>530000001976</v>
          </cell>
        </row>
        <row r="50">
          <cell r="E50">
            <v>530000001977</v>
          </cell>
        </row>
        <row r="51">
          <cell r="E51">
            <v>530000001968</v>
          </cell>
        </row>
        <row r="52">
          <cell r="E52">
            <v>530000001969</v>
          </cell>
        </row>
        <row r="53">
          <cell r="E53">
            <v>620000000339</v>
          </cell>
        </row>
        <row r="54">
          <cell r="E54">
            <v>620000000340</v>
          </cell>
        </row>
        <row r="55">
          <cell r="E55">
            <v>620000000351</v>
          </cell>
        </row>
        <row r="56">
          <cell r="E56">
            <v>530000001970</v>
          </cell>
        </row>
        <row r="57">
          <cell r="E57">
            <v>620000000343</v>
          </cell>
        </row>
        <row r="58">
          <cell r="E58">
            <v>530000001972</v>
          </cell>
        </row>
        <row r="59">
          <cell r="E59">
            <v>530000001973</v>
          </cell>
        </row>
        <row r="60">
          <cell r="E60">
            <v>530000001974</v>
          </cell>
        </row>
        <row r="61">
          <cell r="E61">
            <v>530000001966</v>
          </cell>
        </row>
        <row r="62">
          <cell r="E62">
            <v>530000001962</v>
          </cell>
        </row>
        <row r="63">
          <cell r="E63">
            <v>530000001963</v>
          </cell>
        </row>
        <row r="64">
          <cell r="E64">
            <v>620000000332</v>
          </cell>
        </row>
        <row r="65">
          <cell r="E65">
            <v>620000000330</v>
          </cell>
        </row>
        <row r="66">
          <cell r="E66">
            <v>530000001982</v>
          </cell>
        </row>
        <row r="67">
          <cell r="E67">
            <v>620000000347</v>
          </cell>
        </row>
        <row r="68">
          <cell r="E68">
            <v>620000000337</v>
          </cell>
        </row>
        <row r="69">
          <cell r="E69">
            <v>620000000338</v>
          </cell>
        </row>
        <row r="70">
          <cell r="E70">
            <v>530000001964</v>
          </cell>
        </row>
        <row r="71">
          <cell r="E71">
            <v>530000001965</v>
          </cell>
        </row>
        <row r="72">
          <cell r="E72">
            <v>620000000333</v>
          </cell>
        </row>
        <row r="73">
          <cell r="E73">
            <v>620000000334</v>
          </cell>
        </row>
        <row r="74">
          <cell r="E74">
            <v>620000000335</v>
          </cell>
        </row>
        <row r="75">
          <cell r="E75">
            <v>620000000336</v>
          </cell>
        </row>
        <row r="76">
          <cell r="E76">
            <v>620000000341</v>
          </cell>
        </row>
        <row r="77">
          <cell r="E77">
            <v>620000000342</v>
          </cell>
        </row>
        <row r="78">
          <cell r="E78">
            <v>620000000331</v>
          </cell>
        </row>
        <row r="80">
          <cell r="E80">
            <v>610000000962</v>
          </cell>
        </row>
        <row r="81">
          <cell r="E81">
            <v>610000000953</v>
          </cell>
        </row>
        <row r="82">
          <cell r="E82">
            <v>610000000986</v>
          </cell>
        </row>
        <row r="83">
          <cell r="E83">
            <v>610000000987</v>
          </cell>
        </row>
        <row r="84">
          <cell r="E84">
            <v>610000000946</v>
          </cell>
        </row>
        <row r="85">
          <cell r="E85">
            <v>610000000961</v>
          </cell>
        </row>
        <row r="86">
          <cell r="E86">
            <v>610000000989</v>
          </cell>
        </row>
        <row r="87">
          <cell r="E87">
            <v>610000000943</v>
          </cell>
        </row>
        <row r="88">
          <cell r="E88">
            <v>610000000954</v>
          </cell>
        </row>
        <row r="89">
          <cell r="E89">
            <v>610000000939</v>
          </cell>
        </row>
        <row r="90">
          <cell r="E90">
            <v>610000000971</v>
          </cell>
        </row>
        <row r="91">
          <cell r="E91">
            <v>610000000950</v>
          </cell>
        </row>
        <row r="92">
          <cell r="E92">
            <v>610000000949</v>
          </cell>
        </row>
        <row r="93">
          <cell r="E93">
            <v>610000000952</v>
          </cell>
        </row>
        <row r="94">
          <cell r="E94">
            <v>610000000958</v>
          </cell>
        </row>
        <row r="95">
          <cell r="E95">
            <v>610000000959</v>
          </cell>
        </row>
        <row r="96">
          <cell r="E96">
            <v>610000000942</v>
          </cell>
        </row>
        <row r="97">
          <cell r="E97">
            <v>610000000988</v>
          </cell>
        </row>
        <row r="98">
          <cell r="E98">
            <v>610000000981</v>
          </cell>
        </row>
        <row r="99">
          <cell r="E99">
            <v>610000000983</v>
          </cell>
        </row>
        <row r="100">
          <cell r="E100">
            <v>610000000984</v>
          </cell>
        </row>
        <row r="101">
          <cell r="E101">
            <v>610000000955</v>
          </cell>
        </row>
        <row r="102">
          <cell r="E102">
            <v>610000000957</v>
          </cell>
        </row>
        <row r="103">
          <cell r="E103">
            <v>610000000964</v>
          </cell>
        </row>
        <row r="104">
          <cell r="E104">
            <v>610000000982</v>
          </cell>
        </row>
        <row r="105">
          <cell r="E105">
            <v>610000000963</v>
          </cell>
        </row>
        <row r="106">
          <cell r="E106">
            <v>610000000948</v>
          </cell>
        </row>
        <row r="107">
          <cell r="E107">
            <v>610000000966</v>
          </cell>
        </row>
        <row r="108">
          <cell r="E108">
            <v>610000000960</v>
          </cell>
        </row>
        <row r="109">
          <cell r="E109">
            <v>610000000977</v>
          </cell>
        </row>
        <row r="110">
          <cell r="E110">
            <v>610000000951</v>
          </cell>
        </row>
        <row r="111">
          <cell r="E111">
            <v>610000000973</v>
          </cell>
        </row>
        <row r="112">
          <cell r="E112">
            <v>610000000974</v>
          </cell>
        </row>
        <row r="113">
          <cell r="E113">
            <v>610000000978</v>
          </cell>
        </row>
        <row r="114">
          <cell r="E114">
            <v>610000000947</v>
          </cell>
        </row>
        <row r="116">
          <cell r="E116">
            <v>600000001246</v>
          </cell>
        </row>
        <row r="117">
          <cell r="E117">
            <v>600000001247</v>
          </cell>
        </row>
        <row r="118">
          <cell r="E118">
            <v>600000001248</v>
          </cell>
        </row>
        <row r="119">
          <cell r="E119">
            <v>600000001249</v>
          </cell>
        </row>
        <row r="120">
          <cell r="E120">
            <v>600000001230</v>
          </cell>
        </row>
        <row r="121">
          <cell r="E121">
            <v>600000001202</v>
          </cell>
        </row>
        <row r="122">
          <cell r="E122">
            <v>600000001203</v>
          </cell>
        </row>
        <row r="123">
          <cell r="E123">
            <v>600000001207</v>
          </cell>
        </row>
        <row r="124">
          <cell r="E124">
            <v>600000001210</v>
          </cell>
        </row>
        <row r="125">
          <cell r="E125">
            <v>600000001213</v>
          </cell>
        </row>
        <row r="126">
          <cell r="E126">
            <v>600000001214</v>
          </cell>
        </row>
        <row r="127">
          <cell r="E127">
            <v>600000001185</v>
          </cell>
        </row>
        <row r="128">
          <cell r="E128">
            <v>600000001186</v>
          </cell>
        </row>
        <row r="129">
          <cell r="E129">
            <v>600000001200</v>
          </cell>
        </row>
        <row r="130">
          <cell r="E130">
            <v>600000001192</v>
          </cell>
        </row>
        <row r="131">
          <cell r="E131">
            <v>600000001193</v>
          </cell>
        </row>
        <row r="132">
          <cell r="E132">
            <v>600000001199</v>
          </cell>
        </row>
        <row r="133">
          <cell r="E133">
            <v>600000001187</v>
          </cell>
        </row>
        <row r="134">
          <cell r="E134">
            <v>600000001212</v>
          </cell>
        </row>
        <row r="135">
          <cell r="E135">
            <v>600000001235</v>
          </cell>
        </row>
        <row r="136">
          <cell r="E136">
            <v>600000001232</v>
          </cell>
        </row>
        <row r="137">
          <cell r="E137">
            <v>600000001201</v>
          </cell>
        </row>
        <row r="138">
          <cell r="E138">
            <v>600000001206</v>
          </cell>
        </row>
        <row r="139">
          <cell r="E139">
            <v>600000001208</v>
          </cell>
        </row>
        <row r="140">
          <cell r="E140">
            <v>600000001209</v>
          </cell>
        </row>
        <row r="141">
          <cell r="E141">
            <v>600000001234</v>
          </cell>
        </row>
        <row r="142">
          <cell r="E142">
            <v>600000001194</v>
          </cell>
        </row>
        <row r="143">
          <cell r="E143">
            <v>600000001195</v>
          </cell>
        </row>
        <row r="144">
          <cell r="E144">
            <v>600000001196</v>
          </cell>
        </row>
        <row r="145">
          <cell r="E145">
            <v>600000001220</v>
          </cell>
        </row>
        <row r="146">
          <cell r="E146">
            <v>600000001211</v>
          </cell>
        </row>
        <row r="147">
          <cell r="E147">
            <v>600000001198</v>
          </cell>
        </row>
        <row r="148">
          <cell r="E148">
            <v>600000001197</v>
          </cell>
        </row>
        <row r="149">
          <cell r="E149">
            <v>600000001204</v>
          </cell>
        </row>
        <row r="150">
          <cell r="E150">
            <v>600000001205</v>
          </cell>
        </row>
        <row r="151">
          <cell r="E151">
            <v>600000001218</v>
          </cell>
        </row>
        <row r="152">
          <cell r="E152">
            <v>600000001219</v>
          </cell>
        </row>
        <row r="153">
          <cell r="E153">
            <v>600000001190</v>
          </cell>
        </row>
        <row r="154">
          <cell r="E154">
            <v>600000001191</v>
          </cell>
        </row>
        <row r="155">
          <cell r="E155">
            <v>600000001245</v>
          </cell>
        </row>
        <row r="156">
          <cell r="E156">
            <v>600000001228</v>
          </cell>
        </row>
        <row r="157">
          <cell r="E157">
            <v>600000001229</v>
          </cell>
        </row>
        <row r="158">
          <cell r="E158">
            <v>600000001233</v>
          </cell>
        </row>
        <row r="159">
          <cell r="E159">
            <v>600000001189</v>
          </cell>
        </row>
        <row r="161">
          <cell r="E161">
            <v>510000001174</v>
          </cell>
        </row>
        <row r="162">
          <cell r="E162">
            <v>510000001131</v>
          </cell>
        </row>
        <row r="163">
          <cell r="E163">
            <v>510000001160</v>
          </cell>
        </row>
        <row r="164">
          <cell r="E164">
            <v>510000001140</v>
          </cell>
        </row>
        <row r="165">
          <cell r="E165">
            <v>510000001141</v>
          </cell>
        </row>
        <row r="166">
          <cell r="E166">
            <v>510000001143</v>
          </cell>
        </row>
        <row r="167">
          <cell r="E167">
            <v>510000001144</v>
          </cell>
        </row>
        <row r="168">
          <cell r="E168">
            <v>510000001124</v>
          </cell>
        </row>
        <row r="169">
          <cell r="E169">
            <v>510000001125</v>
          </cell>
        </row>
        <row r="170">
          <cell r="E170">
            <v>510000001126</v>
          </cell>
        </row>
        <row r="171">
          <cell r="E171">
            <v>510000001150</v>
          </cell>
        </row>
        <row r="172">
          <cell r="E172">
            <v>510000001151</v>
          </cell>
        </row>
        <row r="173">
          <cell r="E173">
            <v>510000001135</v>
          </cell>
        </row>
        <row r="174">
          <cell r="E174">
            <v>510000001136</v>
          </cell>
        </row>
        <row r="175">
          <cell r="E175">
            <v>510000001132</v>
          </cell>
        </row>
        <row r="176">
          <cell r="E176">
            <v>510000001130</v>
          </cell>
        </row>
        <row r="177">
          <cell r="E177">
            <v>510000001163</v>
          </cell>
        </row>
        <row r="178">
          <cell r="E178">
            <v>510000001164</v>
          </cell>
        </row>
        <row r="179">
          <cell r="E179">
            <v>510000001165</v>
          </cell>
        </row>
        <row r="180">
          <cell r="E180">
            <v>510000001166</v>
          </cell>
        </row>
        <row r="181">
          <cell r="E181">
            <v>510000001167</v>
          </cell>
        </row>
        <row r="182">
          <cell r="E182">
            <v>510000001168</v>
          </cell>
        </row>
        <row r="183">
          <cell r="E183">
            <v>510000001169</v>
          </cell>
        </row>
        <row r="184">
          <cell r="E184">
            <v>510000001170</v>
          </cell>
        </row>
        <row r="185">
          <cell r="E185">
            <v>510000001142</v>
          </cell>
        </row>
        <row r="186">
          <cell r="E186">
            <v>510000001158</v>
          </cell>
        </row>
        <row r="187">
          <cell r="E187">
            <v>510000001159</v>
          </cell>
        </row>
        <row r="188">
          <cell r="E188">
            <v>510000001133</v>
          </cell>
        </row>
        <row r="189">
          <cell r="E189">
            <v>510000001134</v>
          </cell>
        </row>
        <row r="190">
          <cell r="E190">
            <v>510000001137</v>
          </cell>
        </row>
        <row r="191">
          <cell r="E191">
            <v>510000001145</v>
          </cell>
        </row>
        <row r="192">
          <cell r="E192">
            <v>510000001146</v>
          </cell>
        </row>
        <row r="193">
          <cell r="E193">
            <v>510000001147</v>
          </cell>
        </row>
        <row r="194">
          <cell r="E194">
            <v>510000001127</v>
          </cell>
        </row>
        <row r="195">
          <cell r="E195">
            <v>510000001128</v>
          </cell>
        </row>
        <row r="196">
          <cell r="E196">
            <v>510000001129</v>
          </cell>
        </row>
        <row r="197">
          <cell r="E197">
            <v>510000001172</v>
          </cell>
        </row>
        <row r="198">
          <cell r="E198">
            <v>510000001173</v>
          </cell>
        </row>
        <row r="199">
          <cell r="E199">
            <v>510000001154</v>
          </cell>
        </row>
        <row r="200">
          <cell r="E200">
            <v>510000001155</v>
          </cell>
        </row>
        <row r="201">
          <cell r="E201">
            <v>510000001156</v>
          </cell>
        </row>
        <row r="202">
          <cell r="E202">
            <v>510000001152</v>
          </cell>
        </row>
        <row r="203">
          <cell r="E203">
            <v>510000001148</v>
          </cell>
        </row>
        <row r="204">
          <cell r="E204">
            <v>510000001117</v>
          </cell>
        </row>
        <row r="205">
          <cell r="E205">
            <v>510000001118</v>
          </cell>
        </row>
        <row r="206">
          <cell r="E206">
            <v>510000001119</v>
          </cell>
        </row>
        <row r="207">
          <cell r="E207">
            <v>510000001120</v>
          </cell>
        </row>
        <row r="208">
          <cell r="E208">
            <v>510000001121</v>
          </cell>
        </row>
        <row r="209">
          <cell r="E209">
            <v>510000001122</v>
          </cell>
        </row>
        <row r="210">
          <cell r="E210">
            <v>510000001123</v>
          </cell>
        </row>
      </sheetData>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Introduction"/>
      <sheetName val="Model (Not Merged)"/>
      <sheetName val="Global Assmptions"/>
      <sheetName val="jobhist"/>
      <sheetName val="Page1"/>
      <sheetName val="SBU"/>
      <sheetName val="xSeries255"/>
    </sheetNames>
    <sheetDataSet>
      <sheetData sheetId="0" refreshError="1">
        <row r="16">
          <cell r="E16">
            <v>1996</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empty environment"/>
      <sheetName val="empty safety"/>
      <sheetName val="enviro menu"/>
      <sheetName val="main menu"/>
      <sheetName val="Parameters_English"/>
      <sheetName val="user manual"/>
      <sheetName val="safety menu"/>
      <sheetName val="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E0"/>
      <sheetName val="E1"/>
      <sheetName val="E2"/>
      <sheetName val="E3"/>
      <sheetName val="E4"/>
      <sheetName val="E5"/>
      <sheetName val="E6"/>
      <sheetName val="E7"/>
      <sheetName val="E8"/>
      <sheetName val="E9"/>
      <sheetName val="E10"/>
      <sheetName val="E11"/>
      <sheetName val="feedback safety"/>
      <sheetName val="feedback environment"/>
    </sheetNames>
    <sheetDataSet>
      <sheetData sheetId="0"/>
      <sheetData sheetId="1"/>
      <sheetData sheetId="2"/>
      <sheetData sheetId="3"/>
      <sheetData sheetId="4">
        <row r="47">
          <cell r="W47" t="str">
            <v>Internal audit</v>
          </cell>
        </row>
        <row r="48">
          <cell r="U48" t="str">
            <v>Safety events (lessons from debriefings)</v>
          </cell>
          <cell r="W48" t="str">
            <v>Management audit</v>
          </cell>
        </row>
        <row r="49">
          <cell r="U49" t="str">
            <v>Internal safety audit</v>
          </cell>
          <cell r="W49" t="str">
            <v>Environment Representatives audit</v>
          </cell>
        </row>
        <row r="50">
          <cell r="U50" t="str">
            <v>Management audit</v>
          </cell>
          <cell r="W50" t="str">
            <v>Filling out the rating table format attached to the 2008 Objectives Plan</v>
          </cell>
        </row>
        <row r="51">
          <cell r="U51" t="str">
            <v>Insurance company's audit</v>
          </cell>
          <cell r="W51" t="str">
            <v>Procedures &amp; Standards</v>
          </cell>
        </row>
        <row r="52">
          <cell r="U52" t="str">
            <v>Static electricity audit</v>
          </cell>
          <cell r="W52" t="str">
            <v>Emissions</v>
          </cell>
        </row>
        <row r="53">
          <cell r="U53" t="str">
            <v>Safety representatives audit</v>
          </cell>
          <cell r="W53" t="str">
            <v>Wastewater &amp; Wastes</v>
          </cell>
        </row>
        <row r="54">
          <cell r="U54" t="str">
            <v>Safety Committee</v>
          </cell>
          <cell r="W54" t="str">
            <v>Source handling</v>
          </cell>
        </row>
        <row r="55">
          <cell r="U55" t="str">
            <v>Safety Assurance Unit instructions</v>
          </cell>
          <cell r="W55" t="str">
            <v>Risk management</v>
          </cell>
        </row>
        <row r="56">
          <cell r="U56" t="str">
            <v>Procedures &amp; Standards</v>
          </cell>
          <cell r="W56" t="str">
            <v>Improvement teams</v>
          </cell>
        </row>
        <row r="57">
          <cell r="U57" t="str">
            <v>Occupational hygiene - environmental monitoring</v>
          </cell>
          <cell r="W57" t="str">
            <v>Survey of enforcement plans</v>
          </cell>
        </row>
        <row r="58">
          <cell r="U58" t="str">
            <v>Noise audit</v>
          </cell>
          <cell r="W58" t="str">
            <v>Adding environment instructions to the Batch Cards</v>
          </cell>
        </row>
        <row r="59">
          <cell r="U59" t="str">
            <v>JSA</v>
          </cell>
        </row>
        <row r="60">
          <cell r="U60" t="str">
            <v>Risk management</v>
          </cell>
        </row>
        <row r="61">
          <cell r="U61" t="str">
            <v>HAZOP</v>
          </cell>
        </row>
        <row r="62">
          <cell r="U62" t="str">
            <v>Firefighting services inspection</v>
          </cell>
        </row>
        <row r="63">
          <cell r="U63" t="str">
            <v>Asbestos-roof survey</v>
          </cell>
        </row>
        <row r="64">
          <cell r="U64" t="str">
            <v>Safety representatives forum</v>
          </cell>
        </row>
        <row r="65">
          <cell r="U65" t="str">
            <v>Facility Manager's notes</v>
          </cell>
        </row>
        <row r="66">
          <cell r="U66" t="str">
            <v>Environment</v>
          </cell>
        </row>
        <row r="67">
          <cell r="U67" t="str">
            <v>Project meeting</v>
          </cell>
        </row>
        <row r="68">
          <cell r="U68" t="str">
            <v>Machine guarding survey</v>
          </cell>
        </row>
        <row r="69">
          <cell r="U69" t="str">
            <v>Gas safety survey</v>
          </cell>
        </row>
        <row r="70">
          <cell r="U70" t="str">
            <v>Emergency drills</v>
          </cell>
        </row>
        <row r="71">
          <cell r="U71" t="str">
            <v>Improvement teams</v>
          </cell>
        </row>
        <row r="72">
          <cell r="U72" t="str">
            <v>Batch Card upgrading</v>
          </cell>
        </row>
        <row r="73">
          <cell r="U73" t="str">
            <v>Process training-kits</v>
          </cell>
        </row>
        <row r="74">
          <cell r="U74" t="str">
            <v>Material &amp; process test</v>
          </cell>
        </row>
        <row r="75">
          <cell r="U75" t="str">
            <v>MSDS gap closing</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empty environment"/>
      <sheetName val="empty safety"/>
      <sheetName val="enviro menu"/>
      <sheetName val="main menu"/>
      <sheetName val="Parameters_English"/>
      <sheetName val="user manual"/>
      <sheetName val="safety menu"/>
      <sheetName val="0"/>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E0"/>
      <sheetName val="E1"/>
      <sheetName val="E2"/>
      <sheetName val="E3"/>
      <sheetName val="E4"/>
      <sheetName val="E5"/>
      <sheetName val="E6"/>
      <sheetName val="E7"/>
      <sheetName val="E8"/>
      <sheetName val="E9"/>
      <sheetName val="E10"/>
      <sheetName val="E11"/>
      <sheetName val="feedback safety"/>
      <sheetName val="feedback environment"/>
    </sheetNames>
    <sheetDataSet>
      <sheetData sheetId="0"/>
      <sheetData sheetId="1"/>
      <sheetData sheetId="2"/>
      <sheetData sheetId="3"/>
      <sheetData sheetId="4">
        <row r="2">
          <cell r="U2">
            <v>0</v>
          </cell>
        </row>
        <row r="3">
          <cell r="U3" t="str">
            <v>$500</v>
          </cell>
        </row>
        <row r="4">
          <cell r="U4" t="str">
            <v>$1,000</v>
          </cell>
        </row>
        <row r="5">
          <cell r="U5" t="str">
            <v>$5,000</v>
          </cell>
        </row>
        <row r="6">
          <cell r="U6" t="str">
            <v>$10,000</v>
          </cell>
        </row>
        <row r="7">
          <cell r="U7" t="str">
            <v>$20000</v>
          </cell>
        </row>
        <row r="8">
          <cell r="U8" t="str">
            <v>$50,000</v>
          </cell>
        </row>
        <row r="9">
          <cell r="U9" t="str">
            <v>$100,000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omm Link (2)"/>
      <sheetName val="Sheet1"/>
      <sheetName val=".training"/>
      <sheetName val="Training-"/>
      <sheetName val="training srb"/>
      <sheetName val="Office Repairs"/>
      <sheetName val="Comp Leased Acco. SORTED"/>
      <sheetName val="AMC"/>
      <sheetName val="Training "/>
      <sheetName val="Staff Welfare"/>
      <sheetName val="CAR_Maint"/>
      <sheetName val="Legal &amp; Professional"/>
      <sheetName val="Sec format 2"/>
      <sheetName val="Security "/>
      <sheetName val="security SRB"/>
      <sheetName val="Brokerage &amp; Comm"/>
      <sheetName val="Office Repairs1"/>
      <sheetName val="Other repairs"/>
      <sheetName val="Comm Link"/>
      <sheetName val="Comm Link Before prepaird break"/>
      <sheetName val="Business Promotion"/>
      <sheetName val="Staff Rec_Add"/>
      <sheetName val="Recruitment all Location."/>
      <sheetName val="Staff Recruitment ."/>
      <sheetName val="Membership &amp; Subscription "/>
      <sheetName val="Hardware Maintenance "/>
      <sheetName val="Corporate_Advt"/>
      <sheetName val="Conference &amp; Seminar"/>
      <sheetName val="Donation"/>
      <sheetName val="Power Supply"/>
      <sheetName val="Telphone Repaire"/>
      <sheetName val="Software License"/>
      <sheetName val="Property Insurance"/>
      <sheetName val="Insurance others"/>
      <sheetName val="Caters"/>
      <sheetName val="Postage"/>
      <sheetName val="Client Entertain"/>
      <sheetName val="Entertaining Emp."/>
      <sheetName val="AC Repairs"/>
      <sheetName val="Furniture"/>
      <sheetName val="Vehicle Hire "/>
      <sheetName val="Rental Equipment"/>
      <sheetName val="Hosue Keeping Material"/>
      <sheetName val="Relocation"/>
      <sheetName val="rent"/>
      <sheetName val="GH Cost"/>
      <sheetName val="Landscaping"/>
      <sheetName val="IT Consumbales"/>
      <sheetName val="long Service Retirement"/>
      <sheetName val="Emp Reward"/>
      <sheetName val="Comp Leased Acco."/>
      <sheetName val="Notice pay paid"/>
      <sheetName val="Notice pay paid (Cr.)"/>
      <sheetName val="SCHOLARSHIP"/>
      <sheetName val="Office Mobile"/>
      <sheetName val="office tele."/>
      <sheetName val="RATES"/>
      <sheetName val="Rent of Prop."/>
      <sheetName val="Service Chargs"/>
      <sheetName val="Car Insurance"/>
      <sheetName val="Eqipment Repair"/>
      <sheetName val="Imp Goods Clearing &amp; duty "/>
      <sheetName val="Travel Domestic"/>
      <sheetName val="Vehicle Hire1"/>
      <sheetName val="Staff Welfare (2)"/>
      <sheetName val="House Keeping"/>
      <sheetName val="House Keeping (2)"/>
      <sheetName val="Utility"/>
      <sheetName val="POLY"/>
      <sheetName val="Ins &amp; Bonds"/>
      <sheetName val="Sch April 04-05modifi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refreshError="1"/>
      <sheetData sheetId="69" refreshError="1"/>
      <sheetData sheetId="7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March-06 (2)"/>
      <sheetName val="To be Discuss"/>
      <sheetName val="September-06"/>
      <sheetName val="August-06"/>
      <sheetName val="July-06"/>
      <sheetName val="Narayan Shau"/>
      <sheetName val="June-06"/>
      <sheetName val="May-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umm"/>
      <sheetName val="FG"/>
      <sheetName val="Cost"/>
      <sheetName val="WIP"/>
      <sheetName val="Depot"/>
      <sheetName val="Exp"/>
      <sheetName val="M B"/>
      <sheetName val="Price"/>
      <sheetName val="Che-Pack"/>
      <sheetName val="More then 365 days stock"/>
      <sheetName val="BRM"/>
      <sheetName val="Yarn"/>
      <sheetName val="POY New Stk"/>
      <sheetName val="POY Data"/>
      <sheetName val="DP"/>
      <sheetName val="S Exp"/>
      <sheetName val="#REF"/>
      <sheetName val="PF Payable"/>
      <sheetName val="POLY"/>
      <sheetName val="currency"/>
      <sheetName val="Val 30June03 FIFO Old Ratio"/>
      <sheetName val="Input - Acq&amp;ExNonEx"/>
      <sheetName val="Inputs from PSTN Model"/>
      <sheetName val="POY New Spk"/>
      <sheetName val="jan'04"/>
      <sheetName val="2.Fixed Assets Schedule"/>
      <sheetName val="Interest on Loan from Director"/>
      <sheetName val="IKB3"/>
      <sheetName val="DEG"/>
      <sheetName val="ifcw"/>
      <sheetName val="한계원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heet1"/>
      <sheetName val="Balance sheet"/>
      <sheetName val="profit &amp; loss account"/>
      <sheetName val="Sch 1,2,3"/>
      <sheetName val="Sch 4"/>
      <sheetName val="Sch 5,6,7,8"/>
      <sheetName val="Sch 9,10,11"/>
      <sheetName val="Sch 14,15,16"/>
      <sheetName val="Sch 17,18,19"/>
      <sheetName val="jan'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XXXXXX"/>
      <sheetName val="P&amp;L"/>
      <sheetName val="TECH "/>
      <sheetName val="MISC"/>
      <sheetName val="CONT"/>
      <sheetName val="YARN_REC"/>
      <sheetName val="R.M_COST"/>
      <sheetName val="CNT_WISE_RM_VAR"/>
      <sheetName val="STAGE_WISE"/>
      <sheetName val="RF_STOP "/>
      <sheetName val="PRODUCT_MIX"/>
      <sheetName val="SPEED "/>
      <sheetName val="HANK "/>
      <sheetName val="BONDA "/>
      <sheetName val="R_M&amp;P_M_VAR"/>
      <sheetName val="SALE_VAR"/>
      <sheetName val="PACK_COST"/>
      <sheetName val="INV_LOSS&amp;WASTE"/>
      <sheetName val="STORE"/>
      <sheetName val="JE10310X"/>
      <sheetName val="Exp"/>
      <sheetName val="UNIT-II"/>
      <sheetName val="PointNo.5"/>
      <sheetName val="INDORAMA Group June 02"/>
      <sheetName val="Dels"/>
      <sheetName val="Europe Consolidated"/>
      <sheetName val="Leadsheet"/>
      <sheetName val="Backup"/>
      <sheetName val="BS Schdl-3-Fixed Assets"/>
      <sheetName val="UII_MAR"/>
      <sheetName val="Financials"/>
      <sheetName val="Internal Data"/>
      <sheetName val="Exchange Rate"/>
      <sheetName val="Jan05-Mar05"/>
      <sheetName val="Apr05-Jun05"/>
      <sheetName val="Jul05-Sep05"/>
      <sheetName val="Oct05-Dec05"/>
      <sheetName val="Jan06-Mar06"/>
      <sheetName val="pack pnl-99"/>
      <sheetName val="BS"/>
      <sheetName val="Intaccrual"/>
      <sheetName val="SB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TORCON"/>
      <sheetName val="BatACT"/>
      <sheetName val="BUDGET"/>
      <sheetName val="Module1"/>
      <sheetName val="Internet"/>
      <sheetName val="POWER-DEPT"/>
      <sheetName val="LANGUAGE"/>
      <sheetName val="STRCONBA"/>
      <sheetName val="E"/>
      <sheetName val="PointNo.5"/>
      <sheetName val="PW-BGT"/>
      <sheetName val="Exp"/>
      <sheetName val="Sheet2"/>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OMICRO"/>
      <sheetName val="Sheet1"/>
      <sheetName val="FA"/>
      <sheetName val="Fasset"/>
      <sheetName val="MISC"/>
      <sheetName val="#REF"/>
      <sheetName val="summary"/>
      <sheetName val="BSHEET"/>
      <sheetName val="RES"/>
      <sheetName val="Cont"/>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PAYMENT"/>
      <sheetName val="DSCR"/>
      <sheetName val="PROJECT REPORT"/>
      <sheetName val="CMA DATA"/>
    </sheetNames>
    <sheetDataSet>
      <sheetData sheetId="0" refreshError="1"/>
      <sheetData sheetId="1" refreshError="1"/>
      <sheetData sheetId="2" refreshError="1"/>
      <sheetData sheetId="3"/>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Bal Sheet"/>
      <sheetName val="FA"/>
      <sheetName val="Notes"/>
      <sheetName val="Notes2"/>
      <sheetName val="Stock trf"/>
      <sheetName val="Branch"/>
      <sheetName val="Other notes"/>
      <sheetName val="Reclass Entries"/>
      <sheetName val="salevaluereco"/>
      <sheetName val="Int Co purchases"/>
    </sheetNames>
    <sheetDataSet>
      <sheetData sheetId="0"/>
      <sheetData sheetId="1"/>
      <sheetData sheetId="2"/>
      <sheetData sheetId="3"/>
      <sheetData sheetId="4"/>
      <sheetData sheetId="5"/>
      <sheetData sheetId="6" refreshError="1"/>
      <sheetData sheetId="7"/>
      <sheetData sheetId="8"/>
      <sheetData sheetId="9"/>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PARTY MASTER"/>
      <sheetName val="PO DEC-03"/>
      <sheetName val="po- lease"/>
      <sheetName val="LEASE DRS"/>
      <sheetName val="DELINQ INOCME"/>
      <sheetName val="LOAN NEA-19-12-03"/>
      <sheetName val="LEASE-NEA-SEP-03"/>
      <sheetName val="DELIQUENCY- DEC03-MAIN"/>
      <sheetName val="drs Dec-03"/>
      <sheetName val="DELIQUENCY- DEC-03EDIT"/>
      <sheetName val="DELINQ-NOV-03-FINAL"/>
      <sheetName val="Sheet1"/>
      <sheetName val="TB"/>
      <sheetName val="DELINQ REP-FIN-TO SUNIL &amp;JAIVEE"/>
      <sheetName val="Sheet3"/>
      <sheetName val="Amortization Table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d details"/>
      <sheetName val="dd canellation"/>
      <sheetName val="Account_NO_Co_code"/>
    </sheetNames>
    <sheetDataSet>
      <sheetData sheetId="0" refreshError="1"/>
      <sheetData sheetId="1" refreshError="1"/>
      <sheetData sheetId="2" refreshError="1">
        <row r="2">
          <cell r="A2" t="str">
            <v>0030340016502</v>
          </cell>
        </row>
        <row r="3">
          <cell r="A3" t="str">
            <v>0030340017066</v>
          </cell>
        </row>
        <row r="4">
          <cell r="A4" t="str">
            <v>0030340017358</v>
          </cell>
        </row>
        <row r="5">
          <cell r="A5" t="str">
            <v>0030340017368</v>
          </cell>
        </row>
        <row r="6">
          <cell r="A6" t="str">
            <v>0030340018750</v>
          </cell>
        </row>
        <row r="7">
          <cell r="A7" t="str">
            <v>0030340018767</v>
          </cell>
        </row>
        <row r="8">
          <cell r="A8" t="str">
            <v>0030340020239</v>
          </cell>
        </row>
        <row r="9">
          <cell r="A9" t="str">
            <v>0030340020620</v>
          </cell>
        </row>
        <row r="10">
          <cell r="A10" t="str">
            <v>0030340020637</v>
          </cell>
        </row>
        <row r="11">
          <cell r="A11" t="str">
            <v>0030340020784</v>
          </cell>
        </row>
        <row r="12">
          <cell r="A12" t="str">
            <v>0030340021147</v>
          </cell>
        </row>
        <row r="13">
          <cell r="A13" t="str">
            <v>0030340021370</v>
          </cell>
        </row>
        <row r="14">
          <cell r="A14" t="str">
            <v>0030340021380</v>
          </cell>
        </row>
        <row r="15">
          <cell r="A15" t="str">
            <v>0030340021397</v>
          </cell>
        </row>
        <row r="16">
          <cell r="A16" t="str">
            <v>0030340021405</v>
          </cell>
        </row>
        <row r="17">
          <cell r="A17" t="str">
            <v>0030340021415</v>
          </cell>
        </row>
        <row r="18">
          <cell r="A18" t="str">
            <v>0030340021761</v>
          </cell>
        </row>
        <row r="19">
          <cell r="A19" t="str">
            <v>0030340021898</v>
          </cell>
        </row>
        <row r="20">
          <cell r="A20" t="str">
            <v>0030340021906</v>
          </cell>
        </row>
        <row r="21">
          <cell r="A21" t="str">
            <v>0030340021916</v>
          </cell>
        </row>
        <row r="22">
          <cell r="A22" t="str">
            <v>0030340021933</v>
          </cell>
        </row>
        <row r="23">
          <cell r="A23" t="str">
            <v>0030340022200</v>
          </cell>
        </row>
        <row r="24">
          <cell r="A24" t="str">
            <v>0030340022364</v>
          </cell>
        </row>
        <row r="25">
          <cell r="A25" t="str">
            <v>0030340022450</v>
          </cell>
        </row>
        <row r="26">
          <cell r="A26" t="str">
            <v>0030340022632</v>
          </cell>
        </row>
        <row r="27">
          <cell r="A27" t="str">
            <v>0030340022642</v>
          </cell>
        </row>
        <row r="28">
          <cell r="A28" t="str">
            <v>0030340022659</v>
          </cell>
        </row>
        <row r="29">
          <cell r="A29" t="str">
            <v>0030340022762</v>
          </cell>
        </row>
        <row r="30">
          <cell r="A30" t="str">
            <v>0030340022865</v>
          </cell>
        </row>
        <row r="31">
          <cell r="A31" t="str">
            <v>0030340022875</v>
          </cell>
        </row>
        <row r="32">
          <cell r="A32" t="str">
            <v>0030340022951</v>
          </cell>
        </row>
        <row r="33">
          <cell r="A33" t="str">
            <v>0030340022961</v>
          </cell>
        </row>
        <row r="34">
          <cell r="A34" t="str">
            <v>0030340023012</v>
          </cell>
        </row>
        <row r="35">
          <cell r="A35" t="str">
            <v>0030340023029</v>
          </cell>
        </row>
        <row r="36">
          <cell r="A36" t="str">
            <v>0030340023039</v>
          </cell>
        </row>
        <row r="37">
          <cell r="A37" t="str">
            <v>0030340023046</v>
          </cell>
        </row>
        <row r="38">
          <cell r="A38" t="str">
            <v>0030340023056</v>
          </cell>
        </row>
        <row r="39">
          <cell r="A39" t="str">
            <v>0030340023090</v>
          </cell>
        </row>
        <row r="40">
          <cell r="A40" t="str">
            <v>0030340023108</v>
          </cell>
        </row>
        <row r="41">
          <cell r="A41" t="str">
            <v>0030340023125</v>
          </cell>
        </row>
        <row r="42">
          <cell r="A42" t="str">
            <v>0030340023176</v>
          </cell>
        </row>
        <row r="43">
          <cell r="A43" t="str">
            <v>0030340023186</v>
          </cell>
        </row>
        <row r="44">
          <cell r="A44" t="str">
            <v>0030340023193</v>
          </cell>
        </row>
        <row r="45">
          <cell r="A45" t="str">
            <v>0030340023201</v>
          </cell>
        </row>
        <row r="46">
          <cell r="A46" t="str">
            <v>0030340023211</v>
          </cell>
        </row>
        <row r="47">
          <cell r="A47" t="str">
            <v>0030340023228</v>
          </cell>
        </row>
        <row r="48">
          <cell r="A48" t="str">
            <v>0030340023255</v>
          </cell>
        </row>
        <row r="49">
          <cell r="A49" t="str">
            <v>0030340023299</v>
          </cell>
        </row>
        <row r="50">
          <cell r="A50" t="str">
            <v>0030340023307</v>
          </cell>
        </row>
        <row r="51">
          <cell r="A51" t="str">
            <v>0030340023410</v>
          </cell>
        </row>
        <row r="52">
          <cell r="A52" t="str">
            <v>0030340023444</v>
          </cell>
        </row>
        <row r="53">
          <cell r="A53" t="str">
            <v>0030340023454</v>
          </cell>
        </row>
        <row r="54">
          <cell r="A54" t="str">
            <v>0030340023461</v>
          </cell>
        </row>
        <row r="55">
          <cell r="A55" t="str">
            <v>0030340023471</v>
          </cell>
        </row>
        <row r="56">
          <cell r="A56" t="str">
            <v>0030340023488</v>
          </cell>
        </row>
        <row r="57">
          <cell r="A57" t="str">
            <v>0030340023495</v>
          </cell>
        </row>
        <row r="58">
          <cell r="A58" t="str">
            <v>0030340023506</v>
          </cell>
        </row>
        <row r="59">
          <cell r="A59" t="str">
            <v>0030340023513</v>
          </cell>
        </row>
        <row r="60">
          <cell r="A60" t="str">
            <v>0030340023564</v>
          </cell>
        </row>
        <row r="61">
          <cell r="A61" t="str">
            <v>0030340023574</v>
          </cell>
        </row>
        <row r="62">
          <cell r="A62" t="str">
            <v>0030340023650</v>
          </cell>
        </row>
        <row r="63">
          <cell r="A63" t="str">
            <v>0030340023660</v>
          </cell>
        </row>
        <row r="64">
          <cell r="A64" t="str">
            <v>0030340023677</v>
          </cell>
        </row>
        <row r="65">
          <cell r="A65" t="str">
            <v>0030340023687</v>
          </cell>
        </row>
        <row r="66">
          <cell r="A66" t="str">
            <v>0030340023694</v>
          </cell>
        </row>
        <row r="67">
          <cell r="A67" t="str">
            <v>0030340023702</v>
          </cell>
        </row>
        <row r="68">
          <cell r="A68" t="str">
            <v>0030340023712</v>
          </cell>
        </row>
        <row r="69">
          <cell r="A69" t="str">
            <v>0030340023729</v>
          </cell>
        </row>
        <row r="70">
          <cell r="A70" t="str">
            <v>0030340023739</v>
          </cell>
        </row>
        <row r="71">
          <cell r="A71" t="str">
            <v>0030340023746</v>
          </cell>
        </row>
        <row r="72">
          <cell r="A72" t="str">
            <v>0030340023756</v>
          </cell>
        </row>
        <row r="73">
          <cell r="A73" t="str">
            <v>0030340023763</v>
          </cell>
        </row>
        <row r="74">
          <cell r="A74" t="str">
            <v>0030340023773</v>
          </cell>
        </row>
        <row r="75">
          <cell r="A75" t="str">
            <v>0030340023780</v>
          </cell>
        </row>
        <row r="76">
          <cell r="A76" t="str">
            <v>0030340023790</v>
          </cell>
        </row>
        <row r="77">
          <cell r="A77" t="str">
            <v>0030340023808</v>
          </cell>
        </row>
        <row r="78">
          <cell r="A78" t="str">
            <v>0030340023815</v>
          </cell>
        </row>
        <row r="79">
          <cell r="A79" t="str">
            <v>0030340023825</v>
          </cell>
        </row>
        <row r="80">
          <cell r="A80" t="str">
            <v>0030340023832</v>
          </cell>
        </row>
        <row r="81">
          <cell r="A81" t="str">
            <v>0030340023842</v>
          </cell>
        </row>
        <row r="82">
          <cell r="A82" t="str">
            <v>0030340023859</v>
          </cell>
        </row>
        <row r="83">
          <cell r="A83" t="str">
            <v>0030340023869</v>
          </cell>
        </row>
        <row r="84">
          <cell r="A84" t="str">
            <v>0030340023893</v>
          </cell>
        </row>
        <row r="85">
          <cell r="A85" t="str">
            <v>0030340023901</v>
          </cell>
        </row>
        <row r="86">
          <cell r="A86" t="str">
            <v>0030340023911</v>
          </cell>
        </row>
        <row r="87">
          <cell r="A87" t="str">
            <v>0030340023955</v>
          </cell>
        </row>
        <row r="88">
          <cell r="A88" t="str">
            <v>0030340024023</v>
          </cell>
        </row>
        <row r="89">
          <cell r="A89" t="str">
            <v>0030340024030</v>
          </cell>
        </row>
        <row r="90">
          <cell r="A90" t="str">
            <v>0030340024040</v>
          </cell>
        </row>
        <row r="91">
          <cell r="A91" t="str">
            <v>0030340024067</v>
          </cell>
        </row>
        <row r="92">
          <cell r="A92" t="str">
            <v>0030340024074</v>
          </cell>
        </row>
        <row r="93">
          <cell r="A93" t="str">
            <v>0030340024126</v>
          </cell>
        </row>
        <row r="94">
          <cell r="A94" t="str">
            <v>0030340024136</v>
          </cell>
        </row>
        <row r="95">
          <cell r="A95" t="str">
            <v>0030340024143</v>
          </cell>
        </row>
        <row r="96">
          <cell r="A96" t="str">
            <v>0030340024153</v>
          </cell>
        </row>
        <row r="97">
          <cell r="A97" t="str">
            <v>0030340024170</v>
          </cell>
        </row>
        <row r="98">
          <cell r="A98" t="str">
            <v>0030340024187</v>
          </cell>
        </row>
        <row r="99">
          <cell r="A99" t="str">
            <v>0030340024197</v>
          </cell>
        </row>
        <row r="100">
          <cell r="A100" t="str">
            <v>0030340024205</v>
          </cell>
        </row>
        <row r="101">
          <cell r="A101" t="str">
            <v>0030340024212</v>
          </cell>
        </row>
        <row r="102">
          <cell r="A102" t="str">
            <v>0030340024222</v>
          </cell>
        </row>
        <row r="103">
          <cell r="A103" t="str">
            <v>0030340024239</v>
          </cell>
        </row>
        <row r="104">
          <cell r="A104" t="str">
            <v>0030340024249</v>
          </cell>
        </row>
        <row r="105">
          <cell r="A105" t="str">
            <v>0030340024256</v>
          </cell>
        </row>
        <row r="106">
          <cell r="A106" t="str">
            <v>0030340024266</v>
          </cell>
        </row>
        <row r="107">
          <cell r="A107" t="str">
            <v>0030340024273</v>
          </cell>
        </row>
        <row r="108">
          <cell r="A108" t="str">
            <v>0030340024499</v>
          </cell>
        </row>
        <row r="109">
          <cell r="A109" t="str">
            <v>0030340024507</v>
          </cell>
        </row>
        <row r="110">
          <cell r="A110" t="str">
            <v>0030340024514</v>
          </cell>
        </row>
        <row r="111">
          <cell r="A111" t="str">
            <v>0030340024524</v>
          </cell>
        </row>
        <row r="112">
          <cell r="A112" t="str">
            <v>0030340024541</v>
          </cell>
        </row>
        <row r="113">
          <cell r="A113" t="str">
            <v>0030340024610</v>
          </cell>
        </row>
        <row r="114">
          <cell r="A114" t="str">
            <v>0030340024870</v>
          </cell>
        </row>
        <row r="115">
          <cell r="A115" t="str">
            <v>0030340025216</v>
          </cell>
        </row>
        <row r="116">
          <cell r="A116" t="str">
            <v>0030340026062</v>
          </cell>
        </row>
        <row r="117">
          <cell r="A117" t="str">
            <v>0030340026079</v>
          </cell>
        </row>
        <row r="118">
          <cell r="A118" t="str">
            <v>0030340026086</v>
          </cell>
        </row>
        <row r="119">
          <cell r="A119" t="str">
            <v>0030340026096</v>
          </cell>
        </row>
        <row r="120">
          <cell r="A120" t="str">
            <v>0030340026104</v>
          </cell>
        </row>
        <row r="121">
          <cell r="A121" t="str">
            <v>0030340026114</v>
          </cell>
        </row>
        <row r="122">
          <cell r="A122" t="str">
            <v>0030340026165</v>
          </cell>
        </row>
        <row r="123">
          <cell r="A123" t="str">
            <v>0030340026172</v>
          </cell>
        </row>
        <row r="124">
          <cell r="A124" t="str">
            <v>0030340026182</v>
          </cell>
        </row>
        <row r="125">
          <cell r="A125" t="str">
            <v>0030340026199</v>
          </cell>
        </row>
        <row r="126">
          <cell r="A126" t="str">
            <v>0030340026200</v>
          </cell>
        </row>
        <row r="127">
          <cell r="A127" t="str">
            <v>0030340026570</v>
          </cell>
        </row>
        <row r="128">
          <cell r="A128" t="str">
            <v>0030340026735</v>
          </cell>
        </row>
        <row r="129">
          <cell r="A129" t="str">
            <v>0030340026865</v>
          </cell>
        </row>
        <row r="130">
          <cell r="A130" t="str">
            <v>0030340028177</v>
          </cell>
        </row>
        <row r="131">
          <cell r="A131" t="str">
            <v>0102340000043</v>
          </cell>
        </row>
        <row r="132">
          <cell r="A132" t="str">
            <v>0600340019726</v>
          </cell>
        </row>
        <row r="133">
          <cell r="A133" t="str">
            <v>0600340025352</v>
          </cell>
        </row>
        <row r="134">
          <cell r="A134" t="str">
            <v>0600340030766</v>
          </cell>
        </row>
        <row r="135">
          <cell r="A135" t="str">
            <v>0600340031578</v>
          </cell>
        </row>
        <row r="136">
          <cell r="A136" t="str">
            <v>0600340032871</v>
          </cell>
        </row>
        <row r="137">
          <cell r="A137" t="str">
            <v>0600340032881</v>
          </cell>
        </row>
        <row r="138">
          <cell r="A138" t="str">
            <v>0600340032994</v>
          </cell>
        </row>
        <row r="139">
          <cell r="A139" t="str">
            <v>0600340033001</v>
          </cell>
        </row>
        <row r="140">
          <cell r="A140" t="str">
            <v>0600340033018</v>
          </cell>
        </row>
        <row r="141">
          <cell r="A141" t="str">
            <v>0600340033028</v>
          </cell>
        </row>
        <row r="142">
          <cell r="A142" t="str">
            <v>0600340033035</v>
          </cell>
        </row>
        <row r="143">
          <cell r="A143" t="str">
            <v>0600340033045</v>
          </cell>
        </row>
        <row r="144">
          <cell r="A144" t="str">
            <v>0600340033052</v>
          </cell>
        </row>
        <row r="145">
          <cell r="A145" t="str">
            <v>0600340033062</v>
          </cell>
        </row>
        <row r="146">
          <cell r="A146" t="str">
            <v>0600340033079</v>
          </cell>
        </row>
        <row r="147">
          <cell r="A147" t="str">
            <v>0600340033089</v>
          </cell>
        </row>
        <row r="148">
          <cell r="A148" t="str">
            <v>0600340033096</v>
          </cell>
        </row>
        <row r="149">
          <cell r="A149" t="str">
            <v>0600340033104</v>
          </cell>
        </row>
        <row r="150">
          <cell r="A150" t="str">
            <v>0600340033114</v>
          </cell>
        </row>
        <row r="151">
          <cell r="A151" t="str">
            <v>0600340033121</v>
          </cell>
        </row>
        <row r="152">
          <cell r="A152" t="str">
            <v>0600340033131</v>
          </cell>
        </row>
        <row r="153">
          <cell r="A153" t="str">
            <v>0600340033148</v>
          </cell>
        </row>
        <row r="154">
          <cell r="A154" t="str">
            <v>0600340033158</v>
          </cell>
        </row>
        <row r="155">
          <cell r="A155" t="str">
            <v>0600340033165</v>
          </cell>
        </row>
        <row r="156">
          <cell r="A156" t="str">
            <v>0600340033175</v>
          </cell>
        </row>
        <row r="157">
          <cell r="A157" t="str">
            <v>0600340033182</v>
          </cell>
        </row>
        <row r="158">
          <cell r="A158" t="str">
            <v>0600340033580</v>
          </cell>
        </row>
        <row r="159">
          <cell r="A159" t="str">
            <v>0600340033649</v>
          </cell>
        </row>
        <row r="160">
          <cell r="A160" t="str">
            <v>0600340034365</v>
          </cell>
        </row>
        <row r="161">
          <cell r="A161" t="str">
            <v>0600340034375</v>
          </cell>
        </row>
        <row r="162">
          <cell r="A162" t="str">
            <v>0600340034382</v>
          </cell>
        </row>
        <row r="163">
          <cell r="A163" t="str">
            <v>0600340034495</v>
          </cell>
        </row>
        <row r="164">
          <cell r="A164" t="str">
            <v>0600340034503</v>
          </cell>
        </row>
        <row r="165">
          <cell r="A165" t="str">
            <v>0600340034513</v>
          </cell>
        </row>
        <row r="166">
          <cell r="A166" t="str">
            <v>0600340034520</v>
          </cell>
        </row>
        <row r="167">
          <cell r="A167" t="str">
            <v>0600340034530</v>
          </cell>
        </row>
        <row r="168">
          <cell r="A168" t="str">
            <v>0600340034547</v>
          </cell>
        </row>
        <row r="169">
          <cell r="A169" t="str">
            <v>0600340034557</v>
          </cell>
        </row>
        <row r="170">
          <cell r="A170" t="str">
            <v>0600340034564</v>
          </cell>
        </row>
        <row r="171">
          <cell r="A171" t="str">
            <v>0600340034574</v>
          </cell>
        </row>
        <row r="172">
          <cell r="A172" t="str">
            <v>0600340034581</v>
          </cell>
        </row>
        <row r="173">
          <cell r="A173" t="str">
            <v>0600340034893</v>
          </cell>
        </row>
        <row r="174">
          <cell r="A174" t="str">
            <v>0600340034962</v>
          </cell>
        </row>
        <row r="175">
          <cell r="A175" t="str">
            <v>0600340034972</v>
          </cell>
        </row>
        <row r="176">
          <cell r="A176" t="str">
            <v>0600340034989</v>
          </cell>
        </row>
        <row r="177">
          <cell r="A177" t="str">
            <v>0600340034999</v>
          </cell>
        </row>
        <row r="178">
          <cell r="A178" t="str">
            <v>0600340035006</v>
          </cell>
        </row>
        <row r="179">
          <cell r="A179" t="str">
            <v>0600340035013</v>
          </cell>
        </row>
        <row r="180">
          <cell r="A180" t="str">
            <v>0600340035023</v>
          </cell>
        </row>
        <row r="181">
          <cell r="A181" t="str">
            <v>0600340035030</v>
          </cell>
        </row>
        <row r="182">
          <cell r="A182" t="str">
            <v>0600340035030</v>
          </cell>
        </row>
        <row r="183">
          <cell r="A183" t="str">
            <v>0600340035057</v>
          </cell>
        </row>
        <row r="184">
          <cell r="A184" t="str">
            <v>0600340035067</v>
          </cell>
        </row>
        <row r="185">
          <cell r="A185" t="str">
            <v>0600340035074</v>
          </cell>
        </row>
        <row r="186">
          <cell r="A186" t="str">
            <v>0600340035084</v>
          </cell>
        </row>
        <row r="187">
          <cell r="A187" t="str">
            <v>0600340035091</v>
          </cell>
        </row>
        <row r="188">
          <cell r="A188" t="str">
            <v>0600340035212</v>
          </cell>
        </row>
        <row r="189">
          <cell r="A189" t="str">
            <v>0600340035239</v>
          </cell>
        </row>
        <row r="190">
          <cell r="A190" t="str">
            <v>0600340035246</v>
          </cell>
        </row>
        <row r="191">
          <cell r="A191" t="str">
            <v>0600340035256</v>
          </cell>
        </row>
        <row r="192">
          <cell r="A192" t="str">
            <v>0600340035263</v>
          </cell>
        </row>
        <row r="193">
          <cell r="A193" t="str">
            <v>0600340035273</v>
          </cell>
        </row>
        <row r="194">
          <cell r="A194" t="str">
            <v>0600340035280</v>
          </cell>
        </row>
        <row r="195">
          <cell r="A195" t="str">
            <v>0600340035290</v>
          </cell>
        </row>
        <row r="196">
          <cell r="A196" t="str">
            <v>0600340035393</v>
          </cell>
        </row>
        <row r="197">
          <cell r="A197" t="str">
            <v>0600340035401</v>
          </cell>
        </row>
        <row r="198">
          <cell r="A198" t="str">
            <v>0600340035411</v>
          </cell>
        </row>
        <row r="199">
          <cell r="A199" t="str">
            <v>0600340035428</v>
          </cell>
        </row>
        <row r="200">
          <cell r="A200" t="str">
            <v>0600340035438</v>
          </cell>
        </row>
        <row r="201">
          <cell r="A201" t="str">
            <v>0600340035531</v>
          </cell>
        </row>
        <row r="202">
          <cell r="A202" t="str">
            <v>0600340035568</v>
          </cell>
        </row>
        <row r="203">
          <cell r="A203" t="str">
            <v>0600340035575</v>
          </cell>
        </row>
        <row r="204">
          <cell r="A204" t="str">
            <v>0600340035585</v>
          </cell>
        </row>
        <row r="205">
          <cell r="A205" t="str">
            <v>0600340035592</v>
          </cell>
        </row>
        <row r="206">
          <cell r="A206" t="str">
            <v>0600340035627</v>
          </cell>
        </row>
        <row r="207">
          <cell r="A207" t="str">
            <v>0600340035637</v>
          </cell>
        </row>
        <row r="208">
          <cell r="A208" t="str">
            <v>0600340035644</v>
          </cell>
        </row>
        <row r="209">
          <cell r="A209" t="str">
            <v>0600340035654</v>
          </cell>
        </row>
        <row r="210">
          <cell r="A210" t="str">
            <v>0600340035688</v>
          </cell>
        </row>
        <row r="211">
          <cell r="A211" t="str">
            <v>0600340035698</v>
          </cell>
        </row>
        <row r="212">
          <cell r="A212" t="str">
            <v>0600340035706</v>
          </cell>
        </row>
        <row r="213">
          <cell r="A213" t="str">
            <v>0600340035713</v>
          </cell>
        </row>
        <row r="214">
          <cell r="A214" t="str">
            <v>0600340035730</v>
          </cell>
        </row>
        <row r="215">
          <cell r="A215" t="str">
            <v>0600340035740</v>
          </cell>
        </row>
        <row r="216">
          <cell r="A216" t="str">
            <v>0600340035757</v>
          </cell>
        </row>
        <row r="217">
          <cell r="A217" t="str">
            <v>0600340035767</v>
          </cell>
        </row>
        <row r="218">
          <cell r="A218" t="str">
            <v>0600340035774</v>
          </cell>
        </row>
        <row r="219">
          <cell r="A219" t="str">
            <v>0600340035784</v>
          </cell>
        </row>
        <row r="220">
          <cell r="A220" t="str">
            <v>0600340035791</v>
          </cell>
        </row>
        <row r="221">
          <cell r="A221" t="str">
            <v>0600340035809</v>
          </cell>
        </row>
        <row r="222">
          <cell r="A222" t="str">
            <v>0600340035843</v>
          </cell>
        </row>
        <row r="223">
          <cell r="A223" t="str">
            <v>0600340035853</v>
          </cell>
        </row>
        <row r="224">
          <cell r="A224" t="str">
            <v>0600340035860</v>
          </cell>
        </row>
        <row r="225">
          <cell r="A225" t="str">
            <v>0600340035870</v>
          </cell>
        </row>
        <row r="226">
          <cell r="A226" t="str">
            <v>0600340035887</v>
          </cell>
        </row>
        <row r="227">
          <cell r="A227" t="str">
            <v>0600340035897</v>
          </cell>
        </row>
        <row r="228">
          <cell r="A228" t="str">
            <v>0600340035905</v>
          </cell>
        </row>
        <row r="229">
          <cell r="A229" t="str">
            <v>0600340035912</v>
          </cell>
        </row>
        <row r="230">
          <cell r="A230" t="str">
            <v>600340035949.</v>
          </cell>
        </row>
        <row r="231">
          <cell r="A231" t="str">
            <v>0600340035983</v>
          </cell>
        </row>
        <row r="232">
          <cell r="A232" t="str">
            <v>0600340035990</v>
          </cell>
        </row>
        <row r="233">
          <cell r="A233" t="str">
            <v>0600350000885</v>
          </cell>
        </row>
        <row r="234">
          <cell r="A234" t="str">
            <v>0600350001722</v>
          </cell>
        </row>
        <row r="235">
          <cell r="A235" t="str">
            <v>0600350002050</v>
          </cell>
        </row>
        <row r="236">
          <cell r="A236" t="str">
            <v>0600350008477</v>
          </cell>
        </row>
        <row r="237">
          <cell r="A237" t="str">
            <v>0600350013370</v>
          </cell>
        </row>
        <row r="238">
          <cell r="A238" t="str">
            <v>0600350020182</v>
          </cell>
        </row>
        <row r="239">
          <cell r="A239" t="str">
            <v>0600350025564</v>
          </cell>
        </row>
        <row r="240">
          <cell r="A240" t="str">
            <v>0602740001242</v>
          </cell>
        </row>
        <row r="241">
          <cell r="A241" t="str">
            <v>0608510000061</v>
          </cell>
        </row>
        <row r="242">
          <cell r="A242" t="str">
            <v>5422000008892</v>
          </cell>
        </row>
        <row r="243">
          <cell r="A243" t="str">
            <v>5982300000050</v>
          </cell>
        </row>
        <row r="244">
          <cell r="A244" t="str">
            <v>5988510000024</v>
          </cell>
        </row>
        <row r="245">
          <cell r="A245" t="str">
            <v>317901011012015</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dex"/>
      <sheetName val="PL"/>
      <sheetName val="BS"/>
      <sheetName val="CF"/>
      <sheetName val="AssmComp"/>
      <sheetName val="Sens"/>
      <sheetName val="WCap"/>
      <sheetName val="Debt"/>
      <sheetName val="Research"/>
      <sheetName val="Dom ppline"/>
      <sheetName val="BTS Nos"/>
      <sheetName val="Dom Mkt Sh"/>
      <sheetName val="Dom Vol"/>
      <sheetName val="Dom SP"/>
      <sheetName val="Dom Revenue"/>
      <sheetName val="Exp ppline"/>
      <sheetName val="Exp Mkt"/>
      <sheetName val="CCredit"/>
      <sheetName val="Non-Telecom"/>
      <sheetName val="Cost"/>
      <sheetName val="Personnel"/>
      <sheetName val="Capacity"/>
      <sheetName val="FA"/>
      <sheetName val="Tax"/>
      <sheetName val="YTD"/>
      <sheetName val="MSU"/>
      <sheetName val="Main Equ. List"/>
    </sheetNames>
    <sheetDataSet>
      <sheetData sheetId="0" refreshError="1"/>
      <sheetData sheetId="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sheetData sheetId="18"/>
      <sheetData sheetId="19"/>
      <sheetData sheetId="20"/>
      <sheetData sheetId="21" refreshError="1"/>
      <sheetData sheetId="22"/>
      <sheetData sheetId="23"/>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BalSheet"/>
      <sheetName val="Asset Walk"/>
      <sheetName val="ENI GAP Walk"/>
      <sheetName val="Run-Off"/>
      <sheetName val="Graphs"/>
      <sheetName val="Current MF (Treasury)"/>
      <sheetName val="Intang "/>
      <sheetName val="PPE"/>
      <sheetName val="AvgTerms"/>
      <sheetName val="MF Request-GW"/>
      <sheetName val="Sheet1"/>
      <sheetName val="Sens"/>
    </sheetNames>
    <sheetDataSet>
      <sheetData sheetId="0"/>
      <sheetData sheetId="1"/>
      <sheetData sheetId="2" refreshError="1"/>
      <sheetData sheetId="3"/>
      <sheetData sheetId="4" refreshError="1"/>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utoOpen Stub Data"/>
      <sheetName val="Design"/>
      <sheetName val="Guidelines"/>
      <sheetName val="BS PNL"/>
      <sheetName val="Codes"/>
      <sheetName val="Internet"/>
      <sheetName val="Sheet2"/>
      <sheetName val="Citrix"/>
      <sheetName val="madhu"/>
      <sheetName val="GN-ST-06(2)(Design Sheet-Ruled)"/>
      <sheetName val="PointNo.5"/>
      <sheetName val="IS Mo"/>
      <sheetName val="Fiscal View"/>
      <sheetName val="Financials"/>
      <sheetName val="Results PL"/>
      <sheetName val="MF Request-GW"/>
      <sheetName val="1.Borrowings"/>
      <sheetName val="PRECAST lightconc-II"/>
      <sheetName val="FORM7"/>
      <sheetName val="IO List"/>
      <sheetName val="Stress Calculati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nalysis"/>
      <sheetName val="summarywith exindia comparison"/>
      <sheetName val="datalcmar"/>
      <sheetName val="ex-india"/>
      <sheetName val="summary"/>
      <sheetName val="ebtreco"/>
      <sheetName val="DATA_INR"/>
      <sheetName val="Corp_EBTytd"/>
      <sheetName val="Global ytd"/>
      <sheetName val="Corp_Salesytd"/>
      <sheetName val="interco"/>
      <sheetName val="Sheet1"/>
      <sheetName val="Backup of global consolidation "/>
      <sheetName val="#REF"/>
      <sheetName val="Amortization Table"/>
      <sheetName val="Dividend (Annex19)-FINAL"/>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nalysis"/>
      <sheetName val="summarywith exindia comparison"/>
      <sheetName val="datalcmar"/>
      <sheetName val="ex-india"/>
      <sheetName val="summary"/>
      <sheetName val="ebtreco"/>
      <sheetName val="DATA_INR"/>
      <sheetName val="Corp_EBTytd"/>
      <sheetName val="Global ytd"/>
      <sheetName val="Corp_Salesytd"/>
      <sheetName val="interco"/>
      <sheetName val="Sheet1"/>
      <sheetName val="Backup of global consolidation "/>
      <sheetName val="#REF"/>
      <sheetName val="Amortization Table"/>
      <sheetName val="Dividend (Annex19)-FINAL"/>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MAT"/>
      <sheetName val="COMP"/>
      <sheetName val="Ack (1)"/>
      <sheetName val="Ack (2)"/>
      <sheetName val="Page1"/>
      <sheetName val="Page2"/>
      <sheetName val="Page3"/>
      <sheetName val="Page4"/>
      <sheetName val="Page5"/>
      <sheetName val="Page6"/>
      <sheetName val="Page7"/>
      <sheetName val="Page8"/>
      <sheetName val="Page9"/>
      <sheetName val="Page10"/>
      <sheetName val="BANK"/>
      <sheetName val="DIRECTORS"/>
      <sheetName val="Drop_Down Controls"/>
      <sheetName val="2266957"/>
      <sheetName val="gl"/>
      <sheetName val="IBA&amp;HP"/>
      <sheetName val="CY-OS-90-1"/>
      <sheetName val="tb"/>
      <sheetName val="Deduction of assets"/>
      <sheetName val="FURNI"/>
      <sheetName val="Total Haryana POs AMC Sheet 3%"/>
      <sheetName val="delhi 03-04AMC @ 3%"/>
      <sheetName val="itemsdetails"/>
      <sheetName val="Sheet3"/>
      <sheetName val="form 1 - 2000 revised- hanil le"/>
      <sheetName val="B.Sheet &amp; P&amp;L"/>
      <sheetName val="analisis de incrementos"/>
      <sheetName val="proy"/>
      <sheetName val="bandas ene2010"/>
      <sheetName val="Lead"/>
      <sheetName val="Links"/>
      <sheetName val="CSG Listing"/>
      <sheetName val="Aseet1998"/>
      <sheetName val="Contract_Analysis"/>
      <sheetName val="Ack_(1)"/>
      <sheetName val="Ack_(2)"/>
      <sheetName val="NN"/>
      <sheetName val="15"/>
      <sheetName val="Deduction_of_assets"/>
      <sheetName val="BSHEET"/>
      <sheetName val="Makro1"/>
      <sheetName val="DSLP"/>
      <sheetName val="공장별판관비배부"/>
      <sheetName val="Sens"/>
      <sheetName val="COST1_12FINAL"/>
      <sheetName val="Push Diag on Premise"/>
      <sheetName val="CChannel Attract Input"/>
      <sheetName val="FStratPlan"/>
      <sheetName val="Filling Line Detail"/>
      <sheetName val="CDIMAG"/>
      <sheetName val="Demand Points"/>
      <sheetName val="MRC to ML conversion"/>
      <sheetName val="Plants"/>
      <sheetName val="AEB Snapshot"/>
      <sheetName val="Data"/>
      <sheetName val="Sheet4"/>
      <sheetName val="Assum SG&amp;A-ROW"/>
      <sheetName val="Assumptions IRMG"/>
      <sheetName val="Assumptions US-Rev"/>
      <sheetName val="Q2 YTD OG Sales Analysis"/>
      <sheetName val="Sheet1"/>
      <sheetName val="Assumptions"/>
      <sheetName val="Telval"/>
      <sheetName val="Income"/>
      <sheetName val="BSCS"/>
      <sheetName val="Balance"/>
      <sheetName val="Historic Income"/>
      <sheetName val="Holders"/>
      <sheetName val="Royalty"/>
      <sheetName val="Lookups"/>
      <sheetName val="FORM-16"/>
      <sheetName val="Platform"/>
      <sheetName val="ALLOY"/>
      <sheetName val="SET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ORM3-FF"/>
      <sheetName val="Sheet2"/>
      <sheetName val="FORM3 - MAIN-OLD"/>
      <sheetName val="FROM2"/>
      <sheetName val="Form2 - letter"/>
      <sheetName val="Form3 - letter"/>
      <sheetName val="CMA-REGISTER"/>
      <sheetName val="FORM-I"/>
      <sheetName val="Sheet10"/>
      <sheetName val="jan'04"/>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ALARY-UPLOAD"/>
      <sheetName val="SALARY-DETAILS"/>
      <sheetName val="ALL-IBANK-BRS"/>
    </sheetNames>
    <sheetDataSet>
      <sheetData sheetId="0" refreshError="1"/>
      <sheetData sheetId="1" refreshError="1"/>
      <sheetData sheetId="2" refreshError="1">
        <row r="1">
          <cell r="A1">
            <v>0</v>
          </cell>
          <cell r="B1" t="str">
            <v>CORPORATE OFFICE BOMBAY</v>
          </cell>
        </row>
        <row r="2">
          <cell r="A2">
            <v>1</v>
          </cell>
          <cell r="B2" t="str">
            <v>MADRAS</v>
          </cell>
        </row>
        <row r="3">
          <cell r="A3">
            <v>2</v>
          </cell>
          <cell r="B3" t="str">
            <v>BANGALORE</v>
          </cell>
        </row>
        <row r="4">
          <cell r="A4">
            <v>3</v>
          </cell>
          <cell r="B4" t="str">
            <v>BARODA</v>
          </cell>
        </row>
        <row r="5">
          <cell r="A5">
            <v>4</v>
          </cell>
          <cell r="B5" t="str">
            <v>BOMBAY</v>
          </cell>
        </row>
        <row r="6">
          <cell r="A6">
            <v>5</v>
          </cell>
          <cell r="B6" t="str">
            <v>PUNE</v>
          </cell>
        </row>
        <row r="7">
          <cell r="A7">
            <v>6</v>
          </cell>
          <cell r="B7" t="str">
            <v>CALCUTTA</v>
          </cell>
        </row>
        <row r="8">
          <cell r="A8">
            <v>7</v>
          </cell>
          <cell r="B8" t="str">
            <v>DELHI</v>
          </cell>
        </row>
        <row r="9">
          <cell r="A9">
            <v>8</v>
          </cell>
          <cell r="B9" t="str">
            <v>KHAIRATABAD, HYDERABAD</v>
          </cell>
        </row>
        <row r="10">
          <cell r="A10">
            <v>9</v>
          </cell>
          <cell r="B10" t="str">
            <v>NUNGAMBAKKAM, MADRAS</v>
          </cell>
        </row>
        <row r="11">
          <cell r="A11">
            <v>10</v>
          </cell>
          <cell r="B11" t="str">
            <v>KOCHI</v>
          </cell>
        </row>
        <row r="12">
          <cell r="A12">
            <v>11</v>
          </cell>
          <cell r="B12" t="str">
            <v>ANDHERI BRANCH</v>
          </cell>
        </row>
        <row r="13">
          <cell r="A13">
            <v>12</v>
          </cell>
          <cell r="B13" t="str">
            <v>JAIPUR</v>
          </cell>
        </row>
        <row r="14">
          <cell r="A14">
            <v>13</v>
          </cell>
          <cell r="B14" t="str">
            <v>CHANDIGARH</v>
          </cell>
        </row>
        <row r="15">
          <cell r="A15">
            <v>14</v>
          </cell>
          <cell r="B15" t="str">
            <v>MANGALORE</v>
          </cell>
        </row>
        <row r="16">
          <cell r="A16">
            <v>15</v>
          </cell>
          <cell r="B16" t="str">
            <v>PANAJI</v>
          </cell>
        </row>
        <row r="17">
          <cell r="A17">
            <v>16</v>
          </cell>
          <cell r="B17" t="str">
            <v>COIMBATORE</v>
          </cell>
        </row>
        <row r="18">
          <cell r="A18">
            <v>17</v>
          </cell>
          <cell r="B18" t="str">
            <v>LUDHIANA</v>
          </cell>
        </row>
        <row r="19">
          <cell r="A19">
            <v>18</v>
          </cell>
          <cell r="B19" t="str">
            <v>BORIVALI</v>
          </cell>
        </row>
        <row r="20">
          <cell r="A20">
            <v>19</v>
          </cell>
          <cell r="B20" t="str">
            <v>MIRA ROAD</v>
          </cell>
        </row>
        <row r="21">
          <cell r="A21">
            <v>20</v>
          </cell>
          <cell r="B21" t="str">
            <v>POWAI</v>
          </cell>
        </row>
        <row r="22">
          <cell r="A22">
            <v>21</v>
          </cell>
          <cell r="B22" t="str">
            <v>GURGAON</v>
          </cell>
        </row>
        <row r="23">
          <cell r="A23">
            <v>22</v>
          </cell>
          <cell r="B23" t="str">
            <v>VASAI</v>
          </cell>
        </row>
        <row r="24">
          <cell r="A24">
            <v>23</v>
          </cell>
          <cell r="B24" t="str">
            <v>MARGAO</v>
          </cell>
        </row>
        <row r="25">
          <cell r="A25">
            <v>24</v>
          </cell>
          <cell r="B25" t="str">
            <v>AHMEDABAD</v>
          </cell>
        </row>
        <row r="26">
          <cell r="A26">
            <v>25</v>
          </cell>
          <cell r="B26" t="str">
            <v>GOBICHETTIPALAYAM</v>
          </cell>
        </row>
        <row r="27">
          <cell r="A27">
            <v>26</v>
          </cell>
          <cell r="B27" t="str">
            <v>GHATKOPAR</v>
          </cell>
        </row>
        <row r="28">
          <cell r="A28">
            <v>27</v>
          </cell>
          <cell r="B28" t="str">
            <v>NASHIK</v>
          </cell>
        </row>
        <row r="29">
          <cell r="A29">
            <v>28</v>
          </cell>
          <cell r="B29" t="str">
            <v>BHAYANDAR BRANCH</v>
          </cell>
        </row>
        <row r="30">
          <cell r="A30">
            <v>29</v>
          </cell>
          <cell r="B30" t="str">
            <v>GREATER KAILASH-NEW DELHI</v>
          </cell>
        </row>
        <row r="31">
          <cell r="A31">
            <v>30</v>
          </cell>
          <cell r="B31" t="str">
            <v>MAPUCA</v>
          </cell>
        </row>
        <row r="32">
          <cell r="A32">
            <v>31</v>
          </cell>
          <cell r="B32" t="str">
            <v>NOIDA</v>
          </cell>
        </row>
        <row r="33">
          <cell r="A33">
            <v>32</v>
          </cell>
          <cell r="B33" t="str">
            <v>DADAR</v>
          </cell>
        </row>
        <row r="34">
          <cell r="A34">
            <v>33</v>
          </cell>
          <cell r="B34" t="str">
            <v>PRICOL-PERIANAICKENPALAYAM</v>
          </cell>
        </row>
        <row r="35">
          <cell r="A35">
            <v>34</v>
          </cell>
          <cell r="B35" t="str">
            <v>BALLYGUNGE</v>
          </cell>
        </row>
        <row r="36">
          <cell r="A36">
            <v>35</v>
          </cell>
          <cell r="B36" t="str">
            <v>THANE</v>
          </cell>
        </row>
        <row r="37">
          <cell r="A37">
            <v>36</v>
          </cell>
          <cell r="B37" t="str">
            <v>MARATHA MANDIR-EXTEN COUNTER</v>
          </cell>
        </row>
        <row r="38">
          <cell r="A38">
            <v>37</v>
          </cell>
          <cell r="B38" t="str">
            <v>PREET VIHAR,NEW DELHI</v>
          </cell>
        </row>
        <row r="39">
          <cell r="A39">
            <v>38</v>
          </cell>
          <cell r="B39" t="str">
            <v>BANDRA,MUMBAI</v>
          </cell>
        </row>
        <row r="40">
          <cell r="A40">
            <v>39</v>
          </cell>
          <cell r="B40" t="str">
            <v>SHIVAJI NAGAR,PUNE</v>
          </cell>
        </row>
        <row r="41">
          <cell r="A41">
            <v>40</v>
          </cell>
          <cell r="B41" t="str">
            <v>MADHAPUR</v>
          </cell>
        </row>
        <row r="42">
          <cell r="A42">
            <v>41</v>
          </cell>
          <cell r="B42" t="str">
            <v>INDORE</v>
          </cell>
        </row>
        <row r="43">
          <cell r="A43">
            <v>42</v>
          </cell>
          <cell r="B43" t="str">
            <v>SALT LAKE CITY,CALCUTTA</v>
          </cell>
        </row>
        <row r="44">
          <cell r="A44">
            <v>43</v>
          </cell>
          <cell r="B44" t="str">
            <v>PANCHKULA,HARYANA</v>
          </cell>
        </row>
        <row r="45">
          <cell r="A45">
            <v>44</v>
          </cell>
          <cell r="B45" t="str">
            <v>AURANGABAD</v>
          </cell>
        </row>
        <row r="46">
          <cell r="A46">
            <v>45</v>
          </cell>
          <cell r="B46" t="str">
            <v>UDAIPUR</v>
          </cell>
        </row>
        <row r="47">
          <cell r="A47">
            <v>46</v>
          </cell>
          <cell r="B47" t="str">
            <v>NEW FRIENDS COLONY,N.DELHI</v>
          </cell>
        </row>
        <row r="48">
          <cell r="A48">
            <v>47</v>
          </cell>
          <cell r="B48" t="str">
            <v>KORAMANGALA</v>
          </cell>
        </row>
        <row r="49">
          <cell r="A49">
            <v>48</v>
          </cell>
          <cell r="B49" t="str">
            <v>SECUNDERABAD</v>
          </cell>
        </row>
        <row r="50">
          <cell r="A50">
            <v>49</v>
          </cell>
          <cell r="B50" t="str">
            <v>DAHANU ROAD</v>
          </cell>
        </row>
        <row r="51">
          <cell r="A51">
            <v>51</v>
          </cell>
          <cell r="B51" t="str">
            <v>MOTI KHAVDI,DIST.-JAMNAGAR</v>
          </cell>
        </row>
        <row r="52">
          <cell r="A52">
            <v>52</v>
          </cell>
          <cell r="B52" t="str">
            <v>SURAT</v>
          </cell>
        </row>
        <row r="53">
          <cell r="A53">
            <v>53</v>
          </cell>
          <cell r="B53" t="str">
            <v>JAYANAGAR,BANGALORE</v>
          </cell>
        </row>
        <row r="54">
          <cell r="A54">
            <v>54</v>
          </cell>
          <cell r="B54" t="str">
            <v>NANGANALLUR,CHENNAI</v>
          </cell>
        </row>
        <row r="55">
          <cell r="A55">
            <v>55</v>
          </cell>
          <cell r="B55" t="str">
            <v>BHOPAL</v>
          </cell>
        </row>
        <row r="56">
          <cell r="A56">
            <v>56</v>
          </cell>
          <cell r="B56" t="str">
            <v>PONDICHERRY</v>
          </cell>
        </row>
        <row r="57">
          <cell r="A57">
            <v>57</v>
          </cell>
          <cell r="B57" t="str">
            <v>PRABHADEVI,MUMBAI</v>
          </cell>
        </row>
        <row r="58">
          <cell r="A58">
            <v>58</v>
          </cell>
          <cell r="B58" t="str">
            <v>MOHALI</v>
          </cell>
        </row>
        <row r="59">
          <cell r="A59">
            <v>59</v>
          </cell>
          <cell r="B59" t="str">
            <v>NAGPUR</v>
          </cell>
        </row>
        <row r="60">
          <cell r="A60">
            <v>60</v>
          </cell>
          <cell r="B60" t="str">
            <v>VISAKHAPATNAM</v>
          </cell>
        </row>
        <row r="61">
          <cell r="A61">
            <v>61</v>
          </cell>
          <cell r="B61" t="str">
            <v>BHUBANESWAR</v>
          </cell>
        </row>
        <row r="62">
          <cell r="A62">
            <v>62</v>
          </cell>
          <cell r="B62" t="str">
            <v>PALGHAR,DISTRICT -THANE</v>
          </cell>
        </row>
        <row r="63">
          <cell r="A63">
            <v>63</v>
          </cell>
          <cell r="B63" t="str">
            <v>BOISAR, DISTRICT-THANE</v>
          </cell>
        </row>
        <row r="64">
          <cell r="A64">
            <v>64</v>
          </cell>
          <cell r="B64" t="str">
            <v>DRIVE-IN,AHMEDABAD</v>
          </cell>
        </row>
        <row r="65">
          <cell r="A65">
            <v>65</v>
          </cell>
          <cell r="B65" t="str">
            <v>VASANT VIHAR,NEW DELHI</v>
          </cell>
        </row>
        <row r="66">
          <cell r="A66">
            <v>66</v>
          </cell>
          <cell r="B66" t="str">
            <v>AMRITSAR</v>
          </cell>
        </row>
        <row r="67">
          <cell r="A67">
            <v>67</v>
          </cell>
          <cell r="B67" t="str">
            <v>SATELLITE ROAD,AHMEDABAD</v>
          </cell>
        </row>
        <row r="68">
          <cell r="A68">
            <v>68</v>
          </cell>
          <cell r="B68" t="str">
            <v>VALSAD</v>
          </cell>
        </row>
        <row r="69">
          <cell r="A69">
            <v>69</v>
          </cell>
          <cell r="B69" t="str">
            <v>HABSIGUDA,HYDERABAD</v>
          </cell>
        </row>
        <row r="70">
          <cell r="A70">
            <v>71</v>
          </cell>
          <cell r="B70" t="str">
            <v>GREEN PARK,NEW DELHI</v>
          </cell>
        </row>
        <row r="71">
          <cell r="A71">
            <v>72</v>
          </cell>
          <cell r="B71" t="str">
            <v>MANIPAL</v>
          </cell>
        </row>
        <row r="72">
          <cell r="A72">
            <v>73</v>
          </cell>
          <cell r="B72" t="str">
            <v>AUNDH,PUNE</v>
          </cell>
        </row>
        <row r="73">
          <cell r="A73">
            <v>74</v>
          </cell>
          <cell r="B73" t="str">
            <v>KONDHWA,PUNE</v>
          </cell>
        </row>
        <row r="74">
          <cell r="A74">
            <v>75</v>
          </cell>
          <cell r="B74" t="str">
            <v>S.R.NAGAR,HYDERABAD</v>
          </cell>
        </row>
        <row r="75">
          <cell r="A75">
            <v>76</v>
          </cell>
          <cell r="B75" t="str">
            <v>JUBILEE HILLS,HYDERABAD</v>
          </cell>
        </row>
        <row r="76">
          <cell r="A76">
            <v>77</v>
          </cell>
          <cell r="B76" t="str">
            <v>ASHOKNAGAR,CHENNAI</v>
          </cell>
        </row>
        <row r="77">
          <cell r="A77">
            <v>78</v>
          </cell>
          <cell r="B77" t="str">
            <v>MALLESWARAM,BANGALORE</v>
          </cell>
        </row>
        <row r="78">
          <cell r="A78">
            <v>79</v>
          </cell>
          <cell r="B78" t="str">
            <v>NURMAHAL,JALANDHAR</v>
          </cell>
        </row>
        <row r="79">
          <cell r="A79">
            <v>80</v>
          </cell>
          <cell r="B79" t="str">
            <v>NAKODAR, DISTT-JALANDHAR</v>
          </cell>
        </row>
        <row r="80">
          <cell r="A80">
            <v>81</v>
          </cell>
          <cell r="B80" t="str">
            <v>NAWANSHAHR</v>
          </cell>
        </row>
        <row r="81">
          <cell r="A81">
            <v>82</v>
          </cell>
          <cell r="B81" t="str">
            <v>G.T.ROAD,JALANDHAR</v>
          </cell>
        </row>
        <row r="82">
          <cell r="A82">
            <v>83</v>
          </cell>
          <cell r="B82" t="str">
            <v>FARIDABAD</v>
          </cell>
        </row>
        <row r="83">
          <cell r="A83">
            <v>84</v>
          </cell>
          <cell r="B83" t="str">
            <v>BIDADI,BANGALORE</v>
          </cell>
        </row>
        <row r="84">
          <cell r="A84">
            <v>85</v>
          </cell>
          <cell r="B84" t="str">
            <v>VALLABH VIDYA NAGAR</v>
          </cell>
        </row>
        <row r="85">
          <cell r="A85">
            <v>86</v>
          </cell>
          <cell r="B85" t="str">
            <v>BHUJ,DISTT-KUTCH</v>
          </cell>
        </row>
        <row r="86">
          <cell r="A86">
            <v>87</v>
          </cell>
          <cell r="B86" t="str">
            <v>JANAKPURI,NEW DELHI</v>
          </cell>
        </row>
        <row r="87">
          <cell r="A87">
            <v>88</v>
          </cell>
          <cell r="B87" t="str">
            <v>DOMBIVALI</v>
          </cell>
        </row>
        <row r="88">
          <cell r="A88">
            <v>89</v>
          </cell>
          <cell r="B88" t="str">
            <v>JAMSHEDPUR</v>
          </cell>
        </row>
        <row r="89">
          <cell r="A89">
            <v>99</v>
          </cell>
          <cell r="B89" t="str">
            <v>TEST BANK FOR SEED</v>
          </cell>
        </row>
        <row r="90">
          <cell r="A90">
            <v>101</v>
          </cell>
          <cell r="B90" t="str">
            <v>CORP OFFICE CHENAI</v>
          </cell>
        </row>
        <row r="91">
          <cell r="A91">
            <v>102</v>
          </cell>
          <cell r="B91" t="str">
            <v>SME - CENTRAL OPERATIONS</v>
          </cell>
        </row>
        <row r="92">
          <cell r="A92">
            <v>151</v>
          </cell>
          <cell r="B92" t="str">
            <v>VASHI</v>
          </cell>
        </row>
        <row r="93">
          <cell r="A93">
            <v>152</v>
          </cell>
          <cell r="B93" t="str">
            <v>MYSORE</v>
          </cell>
        </row>
        <row r="94">
          <cell r="A94">
            <v>153</v>
          </cell>
          <cell r="B94" t="str">
            <v>RAJKOT</v>
          </cell>
        </row>
        <row r="95">
          <cell r="A95">
            <v>154</v>
          </cell>
          <cell r="B95" t="str">
            <v>PITAMPURA, DELHI</v>
          </cell>
        </row>
        <row r="96">
          <cell r="A96">
            <v>155</v>
          </cell>
          <cell r="B96" t="str">
            <v>PUNJABI BAGH, NEW DELHI</v>
          </cell>
        </row>
        <row r="97">
          <cell r="A97">
            <v>156</v>
          </cell>
          <cell r="B97" t="str">
            <v>HOSUR,TAMILNADU</v>
          </cell>
        </row>
        <row r="98">
          <cell r="A98">
            <v>157</v>
          </cell>
          <cell r="B98" t="str">
            <v>HUBLI KARNATAKA</v>
          </cell>
        </row>
        <row r="99">
          <cell r="A99">
            <v>158</v>
          </cell>
          <cell r="B99" t="str">
            <v>MALAD</v>
          </cell>
        </row>
        <row r="100">
          <cell r="A100">
            <v>159</v>
          </cell>
          <cell r="B100" t="str">
            <v>VIJAYNAGAR</v>
          </cell>
        </row>
        <row r="101">
          <cell r="A101">
            <v>162</v>
          </cell>
        </row>
        <row r="102">
          <cell r="A102">
            <v>6001</v>
          </cell>
          <cell r="B102" t="str">
            <v>MADURAI SERVICE CENTRE</v>
          </cell>
        </row>
        <row r="103">
          <cell r="A103">
            <v>6002</v>
          </cell>
          <cell r="B103" t="str">
            <v>CENTRAL OFFICE</v>
          </cell>
        </row>
        <row r="104">
          <cell r="A104">
            <v>6003</v>
          </cell>
          <cell r="B104" t="str">
            <v>MADURAI - MAIN</v>
          </cell>
        </row>
        <row r="105">
          <cell r="A105">
            <v>6004</v>
          </cell>
          <cell r="B105" t="str">
            <v>MADURAI - SOUTH MASI</v>
          </cell>
        </row>
        <row r="106">
          <cell r="A106">
            <v>6005</v>
          </cell>
          <cell r="B106" t="str">
            <v>MADURAI - GOODSHED STREET</v>
          </cell>
        </row>
        <row r="107">
          <cell r="A107">
            <v>6006</v>
          </cell>
          <cell r="B107" t="str">
            <v>MADURAI - TALLAKULAM</v>
          </cell>
        </row>
        <row r="108">
          <cell r="A108">
            <v>6007</v>
          </cell>
          <cell r="B108" t="str">
            <v>PONNAGARAM</v>
          </cell>
        </row>
        <row r="109">
          <cell r="A109">
            <v>6008</v>
          </cell>
          <cell r="B109" t="str">
            <v>MADURAI - SATHAMANGALAM</v>
          </cell>
        </row>
        <row r="110">
          <cell r="A110">
            <v>6009</v>
          </cell>
          <cell r="B110" t="str">
            <v>MADURAI - THIRUPARANKUNDRAM</v>
          </cell>
        </row>
        <row r="111">
          <cell r="A111">
            <v>6010</v>
          </cell>
          <cell r="B111" t="str">
            <v>MADURAI - ATHIKULAM</v>
          </cell>
        </row>
        <row r="112">
          <cell r="A112">
            <v>6011</v>
          </cell>
          <cell r="B112" t="str">
            <v>MADURAI - MUNICHALAI</v>
          </cell>
        </row>
        <row r="113">
          <cell r="A113">
            <v>6012</v>
          </cell>
          <cell r="B113" t="str">
            <v>MADURAI - SELLUR</v>
          </cell>
        </row>
        <row r="114">
          <cell r="A114">
            <v>6013</v>
          </cell>
          <cell r="B114" t="str">
            <v>MADURAI - SUBRAMANIYAPURAM</v>
          </cell>
        </row>
        <row r="115">
          <cell r="A115">
            <v>6014</v>
          </cell>
          <cell r="B115" t="str">
            <v>MADURAI - NORTH VELI st.</v>
          </cell>
        </row>
        <row r="116">
          <cell r="A116">
            <v>6015</v>
          </cell>
          <cell r="B116" t="str">
            <v>MADURAI - TEPPAKULAM</v>
          </cell>
        </row>
        <row r="117">
          <cell r="A117">
            <v>6016</v>
          </cell>
          <cell r="B117" t="str">
            <v>MADURAI - K.K.NAGAR</v>
          </cell>
        </row>
        <row r="118">
          <cell r="A118">
            <v>6017</v>
          </cell>
          <cell r="B118" t="str">
            <v>MADURAI - KOCHADAI</v>
          </cell>
        </row>
        <row r="119">
          <cell r="A119">
            <v>6018</v>
          </cell>
          <cell r="B119" t="str">
            <v>MADURAI - THIYAGARAJA ENG COL</v>
          </cell>
        </row>
        <row r="120">
          <cell r="A120">
            <v>6019</v>
          </cell>
          <cell r="B120" t="str">
            <v>CHENNAI - SERVICE CENTRE</v>
          </cell>
        </row>
        <row r="121">
          <cell r="A121">
            <v>6020</v>
          </cell>
          <cell r="B121" t="str">
            <v>CHENNAI - MAIN</v>
          </cell>
        </row>
        <row r="122">
          <cell r="A122">
            <v>6021</v>
          </cell>
          <cell r="B122" t="str">
            <v>CHENNAI - GODOWN STREET</v>
          </cell>
        </row>
        <row r="123">
          <cell r="A123">
            <v>6022</v>
          </cell>
          <cell r="B123" t="str">
            <v>CHENNAI - RH ROAD</v>
          </cell>
        </row>
        <row r="124">
          <cell r="A124">
            <v>6023</v>
          </cell>
          <cell r="B124" t="str">
            <v>CHENNAI - WEST MAMBALAM</v>
          </cell>
        </row>
        <row r="125">
          <cell r="A125">
            <v>6024</v>
          </cell>
          <cell r="B125" t="str">
            <v>CHENNAI - AVADI</v>
          </cell>
        </row>
        <row r="126">
          <cell r="A126">
            <v>6025</v>
          </cell>
          <cell r="B126" t="str">
            <v>CHENNAI - PURASAWALKAM</v>
          </cell>
        </row>
        <row r="127">
          <cell r="A127">
            <v>6026</v>
          </cell>
          <cell r="B127" t="str">
            <v>CHENNAI - T.NAGAR</v>
          </cell>
        </row>
        <row r="128">
          <cell r="A128">
            <v>6027</v>
          </cell>
          <cell r="B128" t="str">
            <v>CHENNAI - ANNANAGAR</v>
          </cell>
        </row>
        <row r="129">
          <cell r="A129">
            <v>6028</v>
          </cell>
          <cell r="B129" t="str">
            <v>CHENNAI - NANDANAM</v>
          </cell>
        </row>
        <row r="130">
          <cell r="A130">
            <v>6029</v>
          </cell>
          <cell r="B130" t="str">
            <v>CHENNAI - FOREX DIVISION</v>
          </cell>
        </row>
        <row r="131">
          <cell r="A131">
            <v>6030</v>
          </cell>
          <cell r="B131" t="str">
            <v>CHENNAI - CATHEDRAL</v>
          </cell>
        </row>
        <row r="132">
          <cell r="A132">
            <v>6031</v>
          </cell>
          <cell r="B132" t="str">
            <v>CHENNAI - SOWCARPET</v>
          </cell>
        </row>
        <row r="133">
          <cell r="A133">
            <v>6032</v>
          </cell>
          <cell r="B133" t="str">
            <v>CHENNAI - TRIPLICANE (RH ROAD)</v>
          </cell>
        </row>
        <row r="134">
          <cell r="A134">
            <v>6033</v>
          </cell>
          <cell r="B134" t="str">
            <v>CHENNAI - BESANT NAGAR</v>
          </cell>
        </row>
        <row r="135">
          <cell r="A135">
            <v>6034</v>
          </cell>
          <cell r="B135" t="str">
            <v>CHENNAI - TAMBARAM (EAST)</v>
          </cell>
        </row>
        <row r="136">
          <cell r="A136">
            <v>6035</v>
          </cell>
          <cell r="B136" t="str">
            <v>CHENNAI - PADIANALLUR</v>
          </cell>
        </row>
        <row r="137">
          <cell r="A137">
            <v>6036</v>
          </cell>
          <cell r="B137" t="str">
            <v>CHENNAI - EGMORE</v>
          </cell>
        </row>
        <row r="138">
          <cell r="A138">
            <v>6037</v>
          </cell>
          <cell r="B138" t="str">
            <v>CHENNAI - SELAIYUR</v>
          </cell>
        </row>
        <row r="139">
          <cell r="A139">
            <v>6038</v>
          </cell>
          <cell r="B139" t="str">
            <v>CHENNAI - MT.ROAD (CATHEDRAL)</v>
          </cell>
        </row>
        <row r="140">
          <cell r="A140">
            <v>6039</v>
          </cell>
          <cell r="B140" t="str">
            <v>FINANCIAL SERVICE DIVISION</v>
          </cell>
        </row>
        <row r="141">
          <cell r="A141">
            <v>6040</v>
          </cell>
          <cell r="B141" t="str">
            <v>CHENNAI - KILPAUK EXT. CTR</v>
          </cell>
        </row>
        <row r="142">
          <cell r="A142">
            <v>6041</v>
          </cell>
          <cell r="B142" t="str">
            <v>NRI SERVICE CENTRE CO</v>
          </cell>
        </row>
        <row r="143">
          <cell r="A143">
            <v>6042</v>
          </cell>
          <cell r="B143" t="str">
            <v>CHENNAI - ALWARTHIRUNAGAR EC</v>
          </cell>
        </row>
        <row r="144">
          <cell r="A144">
            <v>6043</v>
          </cell>
          <cell r="B144" t="str">
            <v>TRICHY - SERVICE CENTRE</v>
          </cell>
        </row>
        <row r="145">
          <cell r="A145">
            <v>6044</v>
          </cell>
          <cell r="B145" t="str">
            <v>ALANGUDI</v>
          </cell>
        </row>
        <row r="146">
          <cell r="A146">
            <v>6045</v>
          </cell>
          <cell r="B146" t="str">
            <v>AMARAVATHIPUDUR</v>
          </cell>
        </row>
        <row r="147">
          <cell r="A147">
            <v>6046</v>
          </cell>
          <cell r="B147" t="str">
            <v>AMMAIYAPPAN</v>
          </cell>
        </row>
        <row r="148">
          <cell r="A148">
            <v>6047</v>
          </cell>
          <cell r="B148" t="str">
            <v>ARANTANGI</v>
          </cell>
        </row>
        <row r="149">
          <cell r="A149">
            <v>6048</v>
          </cell>
          <cell r="B149" t="str">
            <v>A  THEKKUR</v>
          </cell>
        </row>
        <row r="150">
          <cell r="A150">
            <v>6049</v>
          </cell>
          <cell r="B150" t="str">
            <v>ATTUR(SALEM DT)</v>
          </cell>
        </row>
        <row r="151">
          <cell r="A151">
            <v>6050</v>
          </cell>
          <cell r="B151" t="str">
            <v>AUTHOOR (MERG TO KAYALPATINAM)</v>
          </cell>
        </row>
        <row r="152">
          <cell r="A152">
            <v>6051</v>
          </cell>
          <cell r="B152" t="str">
            <v>AVINIPPATTI</v>
          </cell>
        </row>
        <row r="153">
          <cell r="A153">
            <v>6052</v>
          </cell>
          <cell r="B153" t="str">
            <v>BHUVANAGIRI</v>
          </cell>
        </row>
        <row r="154">
          <cell r="A154">
            <v>6053</v>
          </cell>
          <cell r="B154" t="str">
            <v>COIMBATORE - MAIN</v>
          </cell>
        </row>
        <row r="155">
          <cell r="A155">
            <v>6054</v>
          </cell>
          <cell r="B155" t="str">
            <v>DEVAKOTTAI - MAIN</v>
          </cell>
        </row>
        <row r="156">
          <cell r="A156">
            <v>6055</v>
          </cell>
          <cell r="B156" t="str">
            <v>DEVAKOTTAI - KARUTHAVOO(MAIN)</v>
          </cell>
        </row>
        <row r="157">
          <cell r="A157">
            <v>6056</v>
          </cell>
          <cell r="B157" t="str">
            <v>DHARAPURAM</v>
          </cell>
        </row>
        <row r="158">
          <cell r="A158">
            <v>6057</v>
          </cell>
          <cell r="B158" t="str">
            <v>DHARMAPURI</v>
          </cell>
        </row>
        <row r="159">
          <cell r="A159">
            <v>6058</v>
          </cell>
          <cell r="B159" t="str">
            <v>DINDIGUL</v>
          </cell>
        </row>
        <row r="160">
          <cell r="A160">
            <v>6059</v>
          </cell>
          <cell r="B160" t="str">
            <v>IDAIYUR</v>
          </cell>
        </row>
        <row r="161">
          <cell r="A161">
            <v>6060</v>
          </cell>
          <cell r="B161" t="str">
            <v>ELATHUR</v>
          </cell>
        </row>
        <row r="162">
          <cell r="A162">
            <v>6061</v>
          </cell>
          <cell r="B162" t="str">
            <v>ERIYUR</v>
          </cell>
        </row>
        <row r="163">
          <cell r="A163">
            <v>6184</v>
          </cell>
          <cell r="B163" t="str">
            <v>THOTTIAPATTI</v>
          </cell>
        </row>
        <row r="164">
          <cell r="A164">
            <v>6185</v>
          </cell>
          <cell r="B164" t="str">
            <v>KOTTAIPATTINAM</v>
          </cell>
        </row>
        <row r="165">
          <cell r="A165">
            <v>6186</v>
          </cell>
          <cell r="B165" t="str">
            <v>PORTONOVO</v>
          </cell>
        </row>
        <row r="166">
          <cell r="A166">
            <v>6187</v>
          </cell>
          <cell r="B166" t="str">
            <v>PAPPAMBADI</v>
          </cell>
        </row>
        <row r="167">
          <cell r="A167">
            <v>6188</v>
          </cell>
          <cell r="B167" t="str">
            <v>VEMBARPATTI</v>
          </cell>
        </row>
        <row r="168">
          <cell r="A168">
            <v>6189</v>
          </cell>
          <cell r="B168" t="str">
            <v>VIRUDHACHALAM</v>
          </cell>
        </row>
        <row r="169">
          <cell r="A169">
            <v>6190</v>
          </cell>
          <cell r="B169" t="str">
            <v>COIMBATORE - R.S.PURAM</v>
          </cell>
        </row>
        <row r="170">
          <cell r="A170">
            <v>6191</v>
          </cell>
          <cell r="B170" t="str">
            <v>VANIYAMPADI</v>
          </cell>
        </row>
        <row r="171">
          <cell r="A171">
            <v>6192</v>
          </cell>
          <cell r="B171" t="str">
            <v>MELOLAKKUR</v>
          </cell>
        </row>
        <row r="172">
          <cell r="A172">
            <v>6193</v>
          </cell>
          <cell r="B172" t="str">
            <v>R.PUDUKKOTTAI(MERGED TO DGLBR)</v>
          </cell>
        </row>
        <row r="173">
          <cell r="A173">
            <v>6194</v>
          </cell>
          <cell r="B173" t="str">
            <v>RAMAPATTINAM</v>
          </cell>
        </row>
        <row r="174">
          <cell r="A174">
            <v>6195</v>
          </cell>
          <cell r="B174" t="str">
            <v>VENGUR</v>
          </cell>
        </row>
        <row r="175">
          <cell r="A175">
            <v>6196</v>
          </cell>
          <cell r="B175" t="str">
            <v>THIRUVANNMALAI</v>
          </cell>
        </row>
        <row r="176">
          <cell r="A176">
            <v>6197</v>
          </cell>
          <cell r="B176" t="str">
            <v>SITHILINGAMADAM</v>
          </cell>
        </row>
        <row r="177">
          <cell r="A177">
            <v>6198</v>
          </cell>
          <cell r="B177" t="str">
            <v>SARAM</v>
          </cell>
        </row>
        <row r="178">
          <cell r="A178">
            <v>6199</v>
          </cell>
          <cell r="B178" t="str">
            <v>VELLANUR</v>
          </cell>
        </row>
        <row r="179">
          <cell r="A179">
            <v>6200</v>
          </cell>
          <cell r="B179" t="str">
            <v>IRULAPATTI</v>
          </cell>
        </row>
        <row r="180">
          <cell r="A180">
            <v>6201</v>
          </cell>
          <cell r="B180" t="str">
            <v>PAVITHRAM</v>
          </cell>
        </row>
        <row r="181">
          <cell r="A181">
            <v>6202</v>
          </cell>
          <cell r="B181" t="str">
            <v>PEDDUR</v>
          </cell>
        </row>
        <row r="182">
          <cell r="A182">
            <v>6203</v>
          </cell>
          <cell r="B182" t="str">
            <v>SIRUVACHOOR</v>
          </cell>
        </row>
        <row r="183">
          <cell r="A183">
            <v>6204</v>
          </cell>
          <cell r="B183" t="str">
            <v>TRICHY - CANTONMENT</v>
          </cell>
        </row>
        <row r="184">
          <cell r="A184">
            <v>6205</v>
          </cell>
          <cell r="B184" t="str">
            <v>KEELAVALAVU</v>
          </cell>
        </row>
        <row r="185">
          <cell r="A185">
            <v>6206</v>
          </cell>
          <cell r="B185" t="str">
            <v>MALAIYUR</v>
          </cell>
        </row>
        <row r="186">
          <cell r="A186">
            <v>6207</v>
          </cell>
          <cell r="B186" t="str">
            <v>VEMANDANPALAYAM</v>
          </cell>
        </row>
        <row r="187">
          <cell r="A187">
            <v>6208</v>
          </cell>
          <cell r="B187" t="str">
            <v>MODAIYUR</v>
          </cell>
        </row>
        <row r="188">
          <cell r="A188">
            <v>6209</v>
          </cell>
          <cell r="B188" t="str">
            <v>KARAIYUR</v>
          </cell>
        </row>
        <row r="189">
          <cell r="A189">
            <v>6210</v>
          </cell>
          <cell r="B189" t="str">
            <v>TRICHY - WORAIYUR</v>
          </cell>
        </row>
        <row r="190">
          <cell r="A190">
            <v>6211</v>
          </cell>
          <cell r="B190" t="str">
            <v>KOLLIDAM</v>
          </cell>
        </row>
        <row r="191">
          <cell r="A191">
            <v>6212</v>
          </cell>
          <cell r="B191" t="str">
            <v>ANNAMALAI NAGAR</v>
          </cell>
        </row>
        <row r="192">
          <cell r="A192">
            <v>6213</v>
          </cell>
          <cell r="B192" t="str">
            <v>VILLUPURAM</v>
          </cell>
        </row>
        <row r="193">
          <cell r="A193">
            <v>6214</v>
          </cell>
          <cell r="B193" t="str">
            <v>TIRUMURUGANPOONDI</v>
          </cell>
        </row>
        <row r="194">
          <cell r="A194">
            <v>6215</v>
          </cell>
          <cell r="B194" t="str">
            <v>UDUMALPET</v>
          </cell>
        </row>
        <row r="195">
          <cell r="A195">
            <v>6216</v>
          </cell>
          <cell r="B195" t="str">
            <v>PERIAKULAM</v>
          </cell>
        </row>
        <row r="196">
          <cell r="A196">
            <v>6217</v>
          </cell>
          <cell r="B196" t="str">
            <v>AVALSOORAMPATTI</v>
          </cell>
        </row>
        <row r="197">
          <cell r="A197">
            <v>6218</v>
          </cell>
          <cell r="B197" t="str">
            <v>VALARENDAL</v>
          </cell>
        </row>
        <row r="198">
          <cell r="A198">
            <v>6219</v>
          </cell>
          <cell r="B198" t="str">
            <v>TIRUVEGAMPET</v>
          </cell>
        </row>
        <row r="199">
          <cell r="A199">
            <v>6220</v>
          </cell>
          <cell r="B199" t="str">
            <v>SANKARAPURAM</v>
          </cell>
        </row>
        <row r="200">
          <cell r="A200">
            <v>6221</v>
          </cell>
          <cell r="B200" t="str">
            <v>PONPETHI</v>
          </cell>
        </row>
        <row r="201">
          <cell r="A201">
            <v>6222</v>
          </cell>
          <cell r="B201" t="str">
            <v>NAMAKKAL</v>
          </cell>
        </row>
        <row r="202">
          <cell r="A202">
            <v>6223</v>
          </cell>
          <cell r="B202" t="str">
            <v>ST JOSEPH HIGHER SEC COLLEGE</v>
          </cell>
        </row>
        <row r="203">
          <cell r="A203">
            <v>6224</v>
          </cell>
          <cell r="B203" t="str">
            <v>METTUPALAYAM</v>
          </cell>
        </row>
        <row r="204">
          <cell r="A204">
            <v>6225</v>
          </cell>
          <cell r="B204" t="str">
            <v>THENI</v>
          </cell>
        </row>
        <row r="205">
          <cell r="A205">
            <v>6226</v>
          </cell>
          <cell r="B205" t="str">
            <v>SATHYAMANGALAM</v>
          </cell>
        </row>
        <row r="206">
          <cell r="A206">
            <v>6227</v>
          </cell>
          <cell r="B206" t="str">
            <v>KOOTHANALLUR</v>
          </cell>
        </row>
        <row r="207">
          <cell r="A207">
            <v>6228</v>
          </cell>
          <cell r="B207" t="str">
            <v>LALPET</v>
          </cell>
        </row>
        <row r="208">
          <cell r="A208">
            <v>6229</v>
          </cell>
          <cell r="B208" t="str">
            <v>CHENNAI - MADIPAKKAM EC</v>
          </cell>
        </row>
        <row r="209">
          <cell r="A209">
            <v>6230</v>
          </cell>
          <cell r="B209" t="str">
            <v>RAMANATHAPURAM - KILAKARAI EC</v>
          </cell>
        </row>
        <row r="210">
          <cell r="A210">
            <v>6231</v>
          </cell>
          <cell r="B210" t="str">
            <v>CHENNAI - MIOT HOSPITAL EC</v>
          </cell>
        </row>
        <row r="211">
          <cell r="A211">
            <v>6232</v>
          </cell>
          <cell r="B211" t="str">
            <v>CHENNAI - SATYABAMA ENG COL.EC</v>
          </cell>
        </row>
        <row r="212">
          <cell r="A212">
            <v>6233</v>
          </cell>
          <cell r="B212" t="str">
            <v>PONDICHERRY</v>
          </cell>
        </row>
        <row r="213">
          <cell r="A213">
            <v>6234</v>
          </cell>
          <cell r="B213" t="str">
            <v>MUMBAI - SERVICE CENTRE</v>
          </cell>
        </row>
        <row r="214">
          <cell r="A214">
            <v>6235</v>
          </cell>
          <cell r="B214" t="str">
            <v>MUMBAI - FORT</v>
          </cell>
        </row>
        <row r="215">
          <cell r="A215">
            <v>6236</v>
          </cell>
          <cell r="B215" t="str">
            <v>MUMBAI - GHATKOPAR</v>
          </cell>
        </row>
        <row r="216">
          <cell r="A216">
            <v>6237</v>
          </cell>
          <cell r="B216" t="str">
            <v>MUMBAI - MATUNGA</v>
          </cell>
        </row>
        <row r="217">
          <cell r="A217">
            <v>6238</v>
          </cell>
          <cell r="B217" t="str">
            <v>MUMBAI - MULUND</v>
          </cell>
        </row>
        <row r="218">
          <cell r="A218">
            <v>6239</v>
          </cell>
          <cell r="B218" t="str">
            <v>MUMBAI - CHEMBUR</v>
          </cell>
        </row>
        <row r="219">
          <cell r="A219">
            <v>6240</v>
          </cell>
          <cell r="B219" t="str">
            <v>PUNE MAIN</v>
          </cell>
        </row>
        <row r="220">
          <cell r="A220">
            <v>6241</v>
          </cell>
          <cell r="B220" t="str">
            <v>FOREX DIVISION MUMBAI</v>
          </cell>
        </row>
        <row r="221">
          <cell r="A221">
            <v>6242</v>
          </cell>
          <cell r="B221" t="str">
            <v>NAGPUR MAIN</v>
          </cell>
        </row>
        <row r="222">
          <cell r="A222">
            <v>6243</v>
          </cell>
          <cell r="B222" t="str">
            <v>NASHIK MAIN</v>
          </cell>
        </row>
        <row r="223">
          <cell r="A223">
            <v>6244</v>
          </cell>
          <cell r="B223" t="str">
            <v>AHMEDABAD MAIN</v>
          </cell>
        </row>
        <row r="224">
          <cell r="A224">
            <v>6062</v>
          </cell>
          <cell r="B224" t="str">
            <v>ERODE</v>
          </cell>
        </row>
        <row r="225">
          <cell r="A225">
            <v>6063</v>
          </cell>
          <cell r="B225" t="str">
            <v>GOBICHETTIPALAYAM</v>
          </cell>
        </row>
        <row r="226">
          <cell r="A226">
            <v>6064</v>
          </cell>
          <cell r="B226" t="str">
            <v>IDAPPADI</v>
          </cell>
        </row>
        <row r="227">
          <cell r="A227">
            <v>6065</v>
          </cell>
          <cell r="B227" t="str">
            <v>KALLAL</v>
          </cell>
        </row>
        <row r="228">
          <cell r="A228">
            <v>6066</v>
          </cell>
          <cell r="B228" t="str">
            <v>KANCHEEPURAM</v>
          </cell>
        </row>
        <row r="229">
          <cell r="A229">
            <v>6067</v>
          </cell>
          <cell r="B229" t="str">
            <v>KANDANUR</v>
          </cell>
        </row>
        <row r="230">
          <cell r="A230">
            <v>6068</v>
          </cell>
          <cell r="B230" t="str">
            <v>KANDAVARAYANPATTI</v>
          </cell>
        </row>
        <row r="231">
          <cell r="A231">
            <v>6069</v>
          </cell>
          <cell r="B231" t="str">
            <v>KARAIKUDI-MAIN</v>
          </cell>
        </row>
        <row r="232">
          <cell r="A232">
            <v>6070</v>
          </cell>
          <cell r="B232" t="str">
            <v>KARAIKUDI - KALLUKKATTI (MAIN)</v>
          </cell>
        </row>
        <row r="233">
          <cell r="A233">
            <v>6071</v>
          </cell>
          <cell r="B233" t="str">
            <v>KARAIKUDI - S.PURAM</v>
          </cell>
        </row>
        <row r="234">
          <cell r="A234">
            <v>6072</v>
          </cell>
          <cell r="B234" t="str">
            <v>KARUR</v>
          </cell>
        </row>
        <row r="235">
          <cell r="A235">
            <v>6073</v>
          </cell>
          <cell r="B235" t="str">
            <v>KEERANUR</v>
          </cell>
        </row>
        <row r="236">
          <cell r="A236">
            <v>6074</v>
          </cell>
          <cell r="B236" t="str">
            <v>KODUMUDI</v>
          </cell>
        </row>
        <row r="237">
          <cell r="A237">
            <v>6075</v>
          </cell>
          <cell r="B237" t="str">
            <v>KONAPET</v>
          </cell>
        </row>
        <row r="238">
          <cell r="A238">
            <v>6076</v>
          </cell>
          <cell r="B238" t="str">
            <v>KONERIRAJAPURAM</v>
          </cell>
        </row>
        <row r="239">
          <cell r="A239">
            <v>6077</v>
          </cell>
          <cell r="B239" t="str">
            <v>KOTHAMANGALAM</v>
          </cell>
        </row>
        <row r="240">
          <cell r="A240">
            <v>6078</v>
          </cell>
          <cell r="B240" t="str">
            <v>KOTTAIYUR</v>
          </cell>
        </row>
        <row r="241">
          <cell r="A241">
            <v>6079</v>
          </cell>
          <cell r="B241" t="str">
            <v>KULIPIRAI</v>
          </cell>
        </row>
        <row r="242">
          <cell r="A242">
            <v>6080</v>
          </cell>
          <cell r="B242" t="str">
            <v>KUMARAVELUR</v>
          </cell>
        </row>
        <row r="243">
          <cell r="A243">
            <v>6081</v>
          </cell>
          <cell r="B243" t="str">
            <v>KUMBAKONAM</v>
          </cell>
        </row>
        <row r="244">
          <cell r="A244">
            <v>6082</v>
          </cell>
          <cell r="B244" t="str">
            <v>KOPPANAPATTI</v>
          </cell>
        </row>
        <row r="245">
          <cell r="A245">
            <v>6083</v>
          </cell>
          <cell r="B245" t="str">
            <v>KOMARATCHI</v>
          </cell>
        </row>
        <row r="246">
          <cell r="A246">
            <v>6084</v>
          </cell>
          <cell r="B246" t="str">
            <v>MANDAPAM</v>
          </cell>
        </row>
        <row r="247">
          <cell r="A247">
            <v>6085</v>
          </cell>
          <cell r="B247" t="str">
            <v>MURAIYUR</v>
          </cell>
        </row>
        <row r="248">
          <cell r="A248">
            <v>6086</v>
          </cell>
          <cell r="B248" t="str">
            <v>MELASIVAPURI</v>
          </cell>
        </row>
        <row r="249">
          <cell r="A249">
            <v>6087</v>
          </cell>
          <cell r="B249" t="str">
            <v>MANNARGUDI</v>
          </cell>
        </row>
        <row r="250">
          <cell r="A250">
            <v>6088</v>
          </cell>
          <cell r="B250" t="str">
            <v>MAYILADUTHURAI</v>
          </cell>
        </row>
        <row r="251">
          <cell r="A251">
            <v>6089</v>
          </cell>
          <cell r="B251" t="str">
            <v>MAHIBALANPATTI</v>
          </cell>
        </row>
        <row r="252">
          <cell r="A252">
            <v>6090</v>
          </cell>
          <cell r="B252" t="str">
            <v>MELAPAVOOR</v>
          </cell>
        </row>
        <row r="253">
          <cell r="A253">
            <v>6091</v>
          </cell>
          <cell r="B253" t="str">
            <v>MELUR</v>
          </cell>
        </row>
        <row r="254">
          <cell r="A254">
            <v>6092</v>
          </cell>
          <cell r="B254" t="str">
            <v>MUTHUPET</v>
          </cell>
        </row>
        <row r="255">
          <cell r="A255">
            <v>6093</v>
          </cell>
          <cell r="B255" t="str">
            <v>NACHANDUPATTI</v>
          </cell>
        </row>
        <row r="256">
          <cell r="A256">
            <v>6094</v>
          </cell>
          <cell r="B256" t="str">
            <v>NAGAPATTINAM</v>
          </cell>
        </row>
        <row r="257">
          <cell r="A257">
            <v>6095</v>
          </cell>
          <cell r="B257" t="str">
            <v>NAGARCOIL</v>
          </cell>
        </row>
        <row r="258">
          <cell r="A258">
            <v>6096</v>
          </cell>
          <cell r="B258" t="str">
            <v>NATTARASANKOTTAI</v>
          </cell>
        </row>
        <row r="259">
          <cell r="A259">
            <v>6097</v>
          </cell>
          <cell r="B259" t="str">
            <v>NEYVELI - 2</v>
          </cell>
        </row>
        <row r="260">
          <cell r="A260">
            <v>6098</v>
          </cell>
          <cell r="B260" t="str">
            <v>NEYVELI - 3 (TOWNSHIP)</v>
          </cell>
        </row>
        <row r="261">
          <cell r="A261">
            <v>6099</v>
          </cell>
          <cell r="B261" t="str">
            <v>NEMATHANPATTI</v>
          </cell>
        </row>
        <row r="262">
          <cell r="A262">
            <v>6100</v>
          </cell>
          <cell r="B262" t="str">
            <v>O.SIRUVAYAL</v>
          </cell>
        </row>
        <row r="263">
          <cell r="A263">
            <v>6101</v>
          </cell>
          <cell r="B263" t="str">
            <v>ORATHUR</v>
          </cell>
        </row>
        <row r="264">
          <cell r="A264">
            <v>6102</v>
          </cell>
          <cell r="B264" t="str">
            <v>P. ALAGAPURI</v>
          </cell>
        </row>
        <row r="265">
          <cell r="A265">
            <v>6103</v>
          </cell>
          <cell r="B265" t="str">
            <v>PAGANERI</v>
          </cell>
        </row>
        <row r="266">
          <cell r="A266">
            <v>6104</v>
          </cell>
          <cell r="B266" t="str">
            <v>PALAVANGUDI</v>
          </cell>
        </row>
        <row r="267">
          <cell r="A267">
            <v>6105</v>
          </cell>
          <cell r="B267" t="str">
            <v>PALANI</v>
          </cell>
        </row>
        <row r="268">
          <cell r="A268">
            <v>6106</v>
          </cell>
          <cell r="B268" t="str">
            <v>PANAYAPATTI</v>
          </cell>
        </row>
        <row r="269">
          <cell r="A269">
            <v>6107</v>
          </cell>
          <cell r="B269" t="str">
            <v>PARAMAKUDI</v>
          </cell>
        </row>
        <row r="270">
          <cell r="A270">
            <v>6108</v>
          </cell>
          <cell r="B270" t="str">
            <v>PATTAMADAI</v>
          </cell>
        </row>
        <row r="271">
          <cell r="A271">
            <v>6109</v>
          </cell>
          <cell r="B271" t="str">
            <v>PATTUKOTTAI</v>
          </cell>
        </row>
        <row r="272">
          <cell r="A272">
            <v>6110</v>
          </cell>
          <cell r="B272" t="str">
            <v>PENNADAM</v>
          </cell>
        </row>
        <row r="273">
          <cell r="A273">
            <v>6111</v>
          </cell>
          <cell r="B273" t="str">
            <v>PERALAM</v>
          </cell>
        </row>
        <row r="274">
          <cell r="A274">
            <v>6112</v>
          </cell>
          <cell r="B274" t="str">
            <v>POLLACHI</v>
          </cell>
        </row>
        <row r="275">
          <cell r="A275">
            <v>6113</v>
          </cell>
          <cell r="B275" t="str">
            <v>PONNAMARAVATHI</v>
          </cell>
        </row>
        <row r="276">
          <cell r="A276">
            <v>6114</v>
          </cell>
          <cell r="B276" t="str">
            <v>PUDUKOTTAI</v>
          </cell>
        </row>
        <row r="277">
          <cell r="A277">
            <v>6115</v>
          </cell>
          <cell r="B277" t="str">
            <v>RAJAPALAYAM</v>
          </cell>
        </row>
        <row r="278">
          <cell r="A278">
            <v>6116</v>
          </cell>
          <cell r="B278" t="str">
            <v>RAMANATHAPURAM</v>
          </cell>
        </row>
        <row r="279">
          <cell r="A279">
            <v>6117</v>
          </cell>
          <cell r="B279" t="str">
            <v>RANGIEM</v>
          </cell>
        </row>
        <row r="280">
          <cell r="A280">
            <v>6118</v>
          </cell>
          <cell r="B280" t="str">
            <v>RAYAVARAM</v>
          </cell>
        </row>
        <row r="281">
          <cell r="A281">
            <v>6119</v>
          </cell>
          <cell r="B281" t="str">
            <v>SALEM-SHEVAPET</v>
          </cell>
        </row>
        <row r="282">
          <cell r="A282">
            <v>6120</v>
          </cell>
          <cell r="B282" t="str">
            <v>CHENGANNUR</v>
          </cell>
        </row>
        <row r="283">
          <cell r="A283">
            <v>6121</v>
          </cell>
          <cell r="B283" t="str">
            <v>SAMAYANALLUR</v>
          </cell>
        </row>
        <row r="284">
          <cell r="A284">
            <v>6122</v>
          </cell>
          <cell r="B284" t="str">
            <v>SHOLAVANDAN</v>
          </cell>
        </row>
        <row r="285">
          <cell r="A285">
            <v>6245</v>
          </cell>
          <cell r="B285" t="str">
            <v>VADODARA MAIN</v>
          </cell>
        </row>
        <row r="286">
          <cell r="A286">
            <v>6246</v>
          </cell>
          <cell r="B286" t="str">
            <v>SURAT MAIN</v>
          </cell>
        </row>
        <row r="287">
          <cell r="A287">
            <v>6247</v>
          </cell>
          <cell r="B287" t="str">
            <v>AHMEDABAD - KALUPUR EC</v>
          </cell>
        </row>
        <row r="288">
          <cell r="A288">
            <v>6248</v>
          </cell>
          <cell r="B288" t="str">
            <v>RAJKOT</v>
          </cell>
        </row>
        <row r="289">
          <cell r="A289">
            <v>6249</v>
          </cell>
          <cell r="B289" t="str">
            <v>BANGALORE - SERVICE CENTRE</v>
          </cell>
        </row>
        <row r="290">
          <cell r="A290">
            <v>6250</v>
          </cell>
          <cell r="B290" t="str">
            <v>BANGALORE - BASAVANGUDI</v>
          </cell>
        </row>
        <row r="291">
          <cell r="A291">
            <v>6251</v>
          </cell>
          <cell r="B291" t="str">
            <v>BANGALORE - MAIN</v>
          </cell>
        </row>
        <row r="292">
          <cell r="A292">
            <v>6252</v>
          </cell>
          <cell r="B292" t="str">
            <v>BANGALORE - CANTONMENT</v>
          </cell>
        </row>
        <row r="293">
          <cell r="A293">
            <v>6253</v>
          </cell>
          <cell r="B293" t="str">
            <v>BANGALORE - KUMARAPARK EAST</v>
          </cell>
        </row>
        <row r="294">
          <cell r="A294">
            <v>6254</v>
          </cell>
          <cell r="B294" t="str">
            <v>BANGALORE - CHAMRAJPET</v>
          </cell>
        </row>
        <row r="295">
          <cell r="A295">
            <v>6255</v>
          </cell>
          <cell r="B295" t="str">
            <v>MYSORE MAIN</v>
          </cell>
        </row>
        <row r="296">
          <cell r="A296">
            <v>6256</v>
          </cell>
          <cell r="B296" t="str">
            <v>BANGALORE - YELAHANKA</v>
          </cell>
        </row>
        <row r="297">
          <cell r="A297">
            <v>6257</v>
          </cell>
          <cell r="B297" t="str">
            <v>MANGALORE MAIN</v>
          </cell>
        </row>
        <row r="298">
          <cell r="A298">
            <v>6258</v>
          </cell>
          <cell r="B298" t="str">
            <v>MYSORE (MRGD WITH MYSORE)</v>
          </cell>
        </row>
        <row r="299">
          <cell r="A299">
            <v>6259</v>
          </cell>
          <cell r="B299" t="str">
            <v>PATNA</v>
          </cell>
        </row>
        <row r="300">
          <cell r="A300">
            <v>6260</v>
          </cell>
          <cell r="B300" t="str">
            <v>PATNA - BSFC EC</v>
          </cell>
        </row>
        <row r="301">
          <cell r="A301">
            <v>6261</v>
          </cell>
          <cell r="B301" t="str">
            <v>RECONCILATION  DIVISION</v>
          </cell>
        </row>
        <row r="302">
          <cell r="A302">
            <v>6262</v>
          </cell>
          <cell r="B302" t="str">
            <v>THIRUVANANTHAPURAM</v>
          </cell>
        </row>
        <row r="303">
          <cell r="A303">
            <v>6263</v>
          </cell>
          <cell r="B303" t="str">
            <v>ALAPUZHA</v>
          </cell>
        </row>
        <row r="304">
          <cell r="A304">
            <v>6264</v>
          </cell>
          <cell r="B304" t="str">
            <v>ERNAKULAM</v>
          </cell>
        </row>
        <row r="305">
          <cell r="A305">
            <v>6265</v>
          </cell>
          <cell r="B305" t="str">
            <v>KOZHIKODE</v>
          </cell>
        </row>
        <row r="306">
          <cell r="A306">
            <v>6266</v>
          </cell>
          <cell r="B306" t="str">
            <v>KOLLAM</v>
          </cell>
        </row>
        <row r="307">
          <cell r="A307">
            <v>6267</v>
          </cell>
          <cell r="B307" t="str">
            <v>KOTTAYAM</v>
          </cell>
        </row>
        <row r="308">
          <cell r="A308">
            <v>6268</v>
          </cell>
          <cell r="B308" t="str">
            <v>RANNI (MERGED WITH KUMBANAD)</v>
          </cell>
        </row>
        <row r="309">
          <cell r="A309">
            <v>6269</v>
          </cell>
          <cell r="B309" t="str">
            <v>THIRUVALLA</v>
          </cell>
        </row>
        <row r="310">
          <cell r="A310">
            <v>6270</v>
          </cell>
          <cell r="B310" t="str">
            <v>VARKALA</v>
          </cell>
        </row>
        <row r="311">
          <cell r="A311">
            <v>6271</v>
          </cell>
          <cell r="B311" t="str">
            <v>CHANGANACHERRY</v>
          </cell>
        </row>
        <row r="312">
          <cell r="A312">
            <v>6272</v>
          </cell>
          <cell r="B312" t="str">
            <v>KUMBANAD</v>
          </cell>
        </row>
        <row r="313">
          <cell r="A313">
            <v>6273</v>
          </cell>
          <cell r="B313" t="str">
            <v>KOZHENCHERRY (MERG-KUMBANAD)</v>
          </cell>
        </row>
        <row r="314">
          <cell r="A314">
            <v>6274</v>
          </cell>
          <cell r="B314" t="str">
            <v>KOLKATA - SERVICE CENTRE</v>
          </cell>
        </row>
        <row r="315">
          <cell r="A315">
            <v>6275</v>
          </cell>
          <cell r="B315" t="str">
            <v>KOLKATA - BHOWANIPORE</v>
          </cell>
        </row>
        <row r="316">
          <cell r="A316">
            <v>6276</v>
          </cell>
          <cell r="B316" t="str">
            <v>KOLKATA - MAIN</v>
          </cell>
        </row>
        <row r="317">
          <cell r="A317">
            <v>6277</v>
          </cell>
          <cell r="B317" t="str">
            <v>KOLKATA - VIVEKANANDA ROAD</v>
          </cell>
        </row>
        <row r="318">
          <cell r="A318">
            <v>6278</v>
          </cell>
          <cell r="B318" t="str">
            <v>KOLKATA - GARIAHAT</v>
          </cell>
        </row>
        <row r="319">
          <cell r="A319">
            <v>6279</v>
          </cell>
          <cell r="B319" t="str">
            <v>KOLKATA - BURRA BAZAAR</v>
          </cell>
        </row>
        <row r="320">
          <cell r="A320">
            <v>6280</v>
          </cell>
          <cell r="B320" t="str">
            <v>KOLKATA - HOWRAH</v>
          </cell>
        </row>
        <row r="321">
          <cell r="A321">
            <v>6281</v>
          </cell>
          <cell r="B321" t="str">
            <v>LUCKNOW</v>
          </cell>
        </row>
        <row r="322">
          <cell r="A322">
            <v>6282</v>
          </cell>
          <cell r="B322" t="str">
            <v>ALLAHABAD</v>
          </cell>
        </row>
        <row r="323">
          <cell r="A323">
            <v>6283</v>
          </cell>
          <cell r="B323" t="str">
            <v>VARANASI</v>
          </cell>
        </row>
        <row r="324">
          <cell r="A324">
            <v>6284</v>
          </cell>
          <cell r="B324" t="str">
            <v>NOIDA MAIN</v>
          </cell>
        </row>
        <row r="325">
          <cell r="A325">
            <v>6285</v>
          </cell>
          <cell r="B325" t="str">
            <v>MEERUT</v>
          </cell>
        </row>
        <row r="326">
          <cell r="A326">
            <v>6286</v>
          </cell>
          <cell r="B326" t="str">
            <v>GHAZIABAD</v>
          </cell>
        </row>
        <row r="327">
          <cell r="A327">
            <v>6287</v>
          </cell>
          <cell r="B327" t="str">
            <v>AGRA</v>
          </cell>
        </row>
        <row r="328">
          <cell r="A328">
            <v>6288</v>
          </cell>
          <cell r="B328" t="str">
            <v>KANPUR</v>
          </cell>
        </row>
        <row r="329">
          <cell r="A329">
            <v>6289</v>
          </cell>
          <cell r="B329" t="str">
            <v>NEW DELHI - SERVICE CENTRE</v>
          </cell>
        </row>
        <row r="330">
          <cell r="A330">
            <v>6290</v>
          </cell>
          <cell r="B330" t="str">
            <v>NEW DELHI - MAIN</v>
          </cell>
        </row>
        <row r="331">
          <cell r="A331">
            <v>6291</v>
          </cell>
          <cell r="B331" t="str">
            <v>NEW DELHI - KAROLBAGH</v>
          </cell>
        </row>
        <row r="332">
          <cell r="A332">
            <v>6292</v>
          </cell>
          <cell r="B332" t="str">
            <v>NEW DELHI - CHANDINI CHOWK</v>
          </cell>
        </row>
        <row r="333">
          <cell r="A333">
            <v>6293</v>
          </cell>
          <cell r="B333" t="str">
            <v>NEW DELHI - RAJOURIGARDEN</v>
          </cell>
        </row>
        <row r="334">
          <cell r="A334">
            <v>6294</v>
          </cell>
          <cell r="B334" t="str">
            <v>NEW DELHI - NEHRU PLACE</v>
          </cell>
        </row>
        <row r="335">
          <cell r="A335">
            <v>6295</v>
          </cell>
          <cell r="B335" t="str">
            <v>NEW DELHI - SADAR BAZAAR</v>
          </cell>
        </row>
        <row r="336">
          <cell r="A336">
            <v>6296</v>
          </cell>
          <cell r="B336" t="str">
            <v>NEW DELHI - VIKASPURI</v>
          </cell>
        </row>
        <row r="337">
          <cell r="A337">
            <v>6297</v>
          </cell>
          <cell r="B337" t="str">
            <v>NEW DELHI - MAYUR VIHAR</v>
          </cell>
        </row>
        <row r="338">
          <cell r="A338">
            <v>6298</v>
          </cell>
          <cell r="B338" t="str">
            <v>NEWDELHI  - ROHINI</v>
          </cell>
        </row>
        <row r="339">
          <cell r="A339">
            <v>6299</v>
          </cell>
          <cell r="B339" t="str">
            <v>SHIVANI MODERN SR.RH.SCHOOL</v>
          </cell>
        </row>
        <row r="340">
          <cell r="A340">
            <v>6300</v>
          </cell>
          <cell r="B340" t="str">
            <v>NEW DELHI - KOTLA MUBARAK</v>
          </cell>
        </row>
        <row r="341">
          <cell r="A341">
            <v>6301</v>
          </cell>
          <cell r="B341" t="str">
            <v>NEW DELHI - UTTAM NAGAR</v>
          </cell>
        </row>
        <row r="342">
          <cell r="A342">
            <v>6302</v>
          </cell>
          <cell r="B342" t="str">
            <v>GURGAON MAIN</v>
          </cell>
        </row>
        <row r="343">
          <cell r="A343">
            <v>6303</v>
          </cell>
          <cell r="B343" t="str">
            <v>FARIDABAD MAIN</v>
          </cell>
        </row>
        <row r="344">
          <cell r="A344">
            <v>6304</v>
          </cell>
          <cell r="B344" t="str">
            <v>HYDERABAD - SERVICE CENTRE</v>
          </cell>
        </row>
        <row r="345">
          <cell r="A345">
            <v>6305</v>
          </cell>
          <cell r="B345" t="str">
            <v>HYDERABAD MAIN</v>
          </cell>
        </row>
        <row r="346">
          <cell r="A346">
            <v>6123</v>
          </cell>
          <cell r="B346" t="str">
            <v>SINGAMPUNARI</v>
          </cell>
        </row>
        <row r="347">
          <cell r="A347">
            <v>6124</v>
          </cell>
          <cell r="B347" t="str">
            <v>SIVAGANGA</v>
          </cell>
        </row>
        <row r="348">
          <cell r="A348">
            <v>6125</v>
          </cell>
          <cell r="B348" t="str">
            <v>SRIRANGAM</v>
          </cell>
        </row>
        <row r="349">
          <cell r="A349">
            <v>6126</v>
          </cell>
          <cell r="B349" t="str">
            <v>SUNDARAPANDIAPURAM</v>
          </cell>
        </row>
        <row r="350">
          <cell r="A350">
            <v>6127</v>
          </cell>
          <cell r="B350" t="str">
            <v>S. SOKKANATHAPURAM</v>
          </cell>
        </row>
        <row r="351">
          <cell r="A351">
            <v>6128</v>
          </cell>
          <cell r="B351" t="str">
            <v>TANJORE</v>
          </cell>
        </row>
        <row r="352">
          <cell r="A352">
            <v>6129</v>
          </cell>
          <cell r="B352" t="str">
            <v>TENKASI</v>
          </cell>
        </row>
        <row r="353">
          <cell r="A353">
            <v>6130</v>
          </cell>
          <cell r="B353" t="str">
            <v>THENKARAI</v>
          </cell>
        </row>
        <row r="354">
          <cell r="A354">
            <v>6131</v>
          </cell>
          <cell r="B354" t="str">
            <v>TINDIVANAM</v>
          </cell>
        </row>
        <row r="355">
          <cell r="A355">
            <v>6132</v>
          </cell>
          <cell r="B355" t="str">
            <v>TRICHY - MAIN</v>
          </cell>
        </row>
        <row r="356">
          <cell r="A356">
            <v>6133</v>
          </cell>
          <cell r="B356" t="str">
            <v>NORTH ANDAR KOIL</v>
          </cell>
        </row>
        <row r="357">
          <cell r="A357">
            <v>6134</v>
          </cell>
          <cell r="B357" t="str">
            <v>TRICHY - THILLAINAGAR</v>
          </cell>
        </row>
        <row r="358">
          <cell r="A358">
            <v>6135</v>
          </cell>
          <cell r="B358" t="str">
            <v>TIRUNELVELI JN.</v>
          </cell>
        </row>
        <row r="359">
          <cell r="A359">
            <v>6136</v>
          </cell>
          <cell r="B359" t="str">
            <v>TIRUPPATTUR T S DISTRICT</v>
          </cell>
        </row>
        <row r="360">
          <cell r="A360">
            <v>6137</v>
          </cell>
          <cell r="B360" t="str">
            <v>TIRUPATTUR (P.T.T. DIST.)</v>
          </cell>
        </row>
        <row r="361">
          <cell r="A361">
            <v>6138</v>
          </cell>
          <cell r="B361" t="str">
            <v>TIRUPUVANAM</v>
          </cell>
        </row>
        <row r="362">
          <cell r="A362">
            <v>6139</v>
          </cell>
          <cell r="B362" t="str">
            <v>TUTICORIN</v>
          </cell>
        </row>
        <row r="363">
          <cell r="A363">
            <v>6140</v>
          </cell>
          <cell r="B363" t="str">
            <v>VADAKKANKULAM</v>
          </cell>
        </row>
        <row r="364">
          <cell r="A364">
            <v>6141</v>
          </cell>
          <cell r="B364" t="str">
            <v>VALPARAI</v>
          </cell>
        </row>
        <row r="365">
          <cell r="A365">
            <v>6142</v>
          </cell>
          <cell r="B365" t="str">
            <v>COIMBATORE - SERVICE CENTRE</v>
          </cell>
        </row>
        <row r="366">
          <cell r="A366">
            <v>6143</v>
          </cell>
          <cell r="B366" t="str">
            <v>VELLORE (N.A.)</v>
          </cell>
        </row>
        <row r="367">
          <cell r="A367">
            <v>6144</v>
          </cell>
          <cell r="B367" t="str">
            <v>VETTAIKARANPUDUR</v>
          </cell>
        </row>
        <row r="368">
          <cell r="A368">
            <v>6145</v>
          </cell>
          <cell r="B368" t="str">
            <v>VILANGUDI</v>
          </cell>
        </row>
        <row r="369">
          <cell r="A369">
            <v>6146</v>
          </cell>
          <cell r="B369" t="str">
            <v>VEERAPANDIAPATTINAM</v>
          </cell>
        </row>
        <row r="370">
          <cell r="A370">
            <v>6147</v>
          </cell>
          <cell r="B370" t="str">
            <v>CHATRAPATTI</v>
          </cell>
        </row>
        <row r="371">
          <cell r="A371">
            <v>6148</v>
          </cell>
          <cell r="B371" t="str">
            <v>ACHAMPATHU</v>
          </cell>
        </row>
        <row r="372">
          <cell r="A372">
            <v>6149</v>
          </cell>
          <cell r="B372" t="str">
            <v>CUDDALORE</v>
          </cell>
        </row>
        <row r="373">
          <cell r="A373">
            <v>6150</v>
          </cell>
          <cell r="B373" t="str">
            <v>TIRUVALAM</v>
          </cell>
        </row>
        <row r="374">
          <cell r="A374">
            <v>6151</v>
          </cell>
          <cell r="B374" t="str">
            <v>CHIDAMBARAM</v>
          </cell>
        </row>
        <row r="375">
          <cell r="A375">
            <v>6152</v>
          </cell>
          <cell r="B375" t="str">
            <v>COIMBATORE - RAMNAGAR</v>
          </cell>
        </row>
        <row r="376">
          <cell r="A376">
            <v>6153</v>
          </cell>
          <cell r="B376" t="str">
            <v>KAYALPATTINAM</v>
          </cell>
        </row>
        <row r="377">
          <cell r="A377">
            <v>6154</v>
          </cell>
          <cell r="B377" t="str">
            <v>TIRUPPUR</v>
          </cell>
        </row>
        <row r="378">
          <cell r="A378">
            <v>6155</v>
          </cell>
          <cell r="B378" t="str">
            <v>ATHIKKADAI</v>
          </cell>
        </row>
        <row r="379">
          <cell r="A379">
            <v>6156</v>
          </cell>
          <cell r="B379" t="str">
            <v>HOSUR</v>
          </cell>
        </row>
        <row r="380">
          <cell r="A380">
            <v>6157</v>
          </cell>
          <cell r="B380" t="str">
            <v>PULIYUR</v>
          </cell>
        </row>
        <row r="381">
          <cell r="A381">
            <v>6158</v>
          </cell>
          <cell r="B381" t="str">
            <v>VIRACHILAI</v>
          </cell>
        </row>
        <row r="382">
          <cell r="A382">
            <v>6159</v>
          </cell>
          <cell r="B382" t="str">
            <v>YEMBAL</v>
          </cell>
        </row>
        <row r="383">
          <cell r="A383">
            <v>6160</v>
          </cell>
          <cell r="B383" t="str">
            <v>VALANADU(MER WITH THOTIAPATTI)</v>
          </cell>
        </row>
        <row r="384">
          <cell r="A384">
            <v>6161</v>
          </cell>
          <cell r="B384" t="str">
            <v>VALUTHOOR</v>
          </cell>
        </row>
        <row r="385">
          <cell r="A385">
            <v>6162</v>
          </cell>
          <cell r="B385" t="str">
            <v>UDAYAMARTHANDAPURAM</v>
          </cell>
        </row>
        <row r="386">
          <cell r="A386">
            <v>6163</v>
          </cell>
          <cell r="B386" t="str">
            <v>KURUMBALUR</v>
          </cell>
        </row>
        <row r="387">
          <cell r="A387">
            <v>6164</v>
          </cell>
          <cell r="B387" t="str">
            <v>REDDIARCHATRAM</v>
          </cell>
        </row>
        <row r="388">
          <cell r="A388">
            <v>6165</v>
          </cell>
          <cell r="B388" t="str">
            <v>ARASAVANANGADU</v>
          </cell>
        </row>
        <row r="389">
          <cell r="A389">
            <v>6166</v>
          </cell>
          <cell r="B389" t="str">
            <v>KULATHUR</v>
          </cell>
        </row>
        <row r="390">
          <cell r="A390">
            <v>6167</v>
          </cell>
          <cell r="B390" t="str">
            <v>KAVALKINARU</v>
          </cell>
        </row>
        <row r="391">
          <cell r="A391">
            <v>6168</v>
          </cell>
          <cell r="B391" t="str">
            <v>MALLIKAPURAM</v>
          </cell>
        </row>
        <row r="392">
          <cell r="A392">
            <v>6169</v>
          </cell>
          <cell r="B392" t="str">
            <v>PULANKURICHY</v>
          </cell>
        </row>
        <row r="393">
          <cell r="A393">
            <v>6170</v>
          </cell>
          <cell r="B393" t="str">
            <v>PANAIKULAM</v>
          </cell>
        </row>
        <row r="394">
          <cell r="A394">
            <v>6171</v>
          </cell>
          <cell r="B394" t="str">
            <v>DEVIPATTINAM</v>
          </cell>
        </row>
        <row r="395">
          <cell r="A395">
            <v>6172</v>
          </cell>
          <cell r="B395" t="str">
            <v>SIVAKASI</v>
          </cell>
        </row>
        <row r="396">
          <cell r="A396">
            <v>6173</v>
          </cell>
          <cell r="B396" t="str">
            <v>RAVANASAMUDRAM</v>
          </cell>
        </row>
        <row r="397">
          <cell r="A397">
            <v>6174</v>
          </cell>
          <cell r="B397" t="str">
            <v>ALAVAKKOTTTAI</v>
          </cell>
        </row>
        <row r="398">
          <cell r="A398">
            <v>6175</v>
          </cell>
          <cell r="B398" t="str">
            <v>KADALADI</v>
          </cell>
        </row>
        <row r="399">
          <cell r="A399">
            <v>6176</v>
          </cell>
          <cell r="B399" t="str">
            <v>DEVIKAPURAM</v>
          </cell>
        </row>
        <row r="400">
          <cell r="A400">
            <v>6177</v>
          </cell>
          <cell r="B400" t="str">
            <v>AVINANGUDI</v>
          </cell>
        </row>
        <row r="401">
          <cell r="A401">
            <v>6178</v>
          </cell>
          <cell r="B401" t="str">
            <v>POOLAMPATTI</v>
          </cell>
        </row>
        <row r="402">
          <cell r="A402">
            <v>6179</v>
          </cell>
          <cell r="B402" t="str">
            <v>MELANIKULIKUDIKADU</v>
          </cell>
        </row>
        <row r="403">
          <cell r="A403">
            <v>6180</v>
          </cell>
          <cell r="B403" t="str">
            <v>VELLALORE (MADURAI DIST.)</v>
          </cell>
        </row>
        <row r="404">
          <cell r="A404">
            <v>6181</v>
          </cell>
          <cell r="B404" t="str">
            <v>VANAVASI</v>
          </cell>
        </row>
        <row r="405">
          <cell r="A405">
            <v>6182</v>
          </cell>
          <cell r="B405" t="str">
            <v>TRICHY - BIG BAZAAR</v>
          </cell>
        </row>
        <row r="406">
          <cell r="A406">
            <v>6183</v>
          </cell>
          <cell r="B406" t="str">
            <v>TIRUMANGALAM</v>
          </cell>
        </row>
        <row r="407">
          <cell r="A407">
            <v>6306</v>
          </cell>
          <cell r="B407" t="str">
            <v>VIJAYAWADA</v>
          </cell>
        </row>
        <row r="408">
          <cell r="A408">
            <v>6307</v>
          </cell>
          <cell r="B408" t="str">
            <v>GUNTUR</v>
          </cell>
        </row>
        <row r="409">
          <cell r="A409">
            <v>6308</v>
          </cell>
          <cell r="B409" t="str">
            <v>SECUNDERABAD</v>
          </cell>
        </row>
        <row r="410">
          <cell r="A410">
            <v>6309</v>
          </cell>
          <cell r="B410" t="str">
            <v>TIRUPATHI</v>
          </cell>
        </row>
        <row r="411">
          <cell r="A411">
            <v>6310</v>
          </cell>
          <cell r="B411" t="str">
            <v>NELLORE</v>
          </cell>
        </row>
        <row r="412">
          <cell r="A412">
            <v>6311</v>
          </cell>
          <cell r="B412" t="str">
            <v>SARADA COLLEGE EXT COUNTER</v>
          </cell>
        </row>
        <row r="413">
          <cell r="A413">
            <v>6312</v>
          </cell>
          <cell r="B413" t="str">
            <v>KUKATPALLY</v>
          </cell>
        </row>
        <row r="414">
          <cell r="A414">
            <v>6313</v>
          </cell>
          <cell r="B414" t="str">
            <v>ELURU</v>
          </cell>
        </row>
        <row r="415">
          <cell r="A415">
            <v>6314</v>
          </cell>
          <cell r="B415" t="str">
            <v>SARVODAVA CLLEGE NELLORE</v>
          </cell>
        </row>
        <row r="416">
          <cell r="A416">
            <v>6315</v>
          </cell>
          <cell r="B416" t="str">
            <v>RAJAMUNDRY</v>
          </cell>
        </row>
        <row r="417">
          <cell r="A417">
            <v>6316</v>
          </cell>
          <cell r="B417" t="str">
            <v>VISAGAPATTINAM</v>
          </cell>
        </row>
        <row r="418">
          <cell r="A418">
            <v>6317</v>
          </cell>
          <cell r="B418" t="str">
            <v>JAIPUR</v>
          </cell>
        </row>
        <row r="419">
          <cell r="A419">
            <v>6318</v>
          </cell>
          <cell r="B419" t="str">
            <v>INDORE MAIN</v>
          </cell>
        </row>
        <row r="420">
          <cell r="A420">
            <v>6319</v>
          </cell>
          <cell r="B420" t="str">
            <v>LUDHIANA MAIN</v>
          </cell>
        </row>
        <row r="421">
          <cell r="A421">
            <v>6320</v>
          </cell>
          <cell r="B421" t="str">
            <v>JALLANDAR CITY</v>
          </cell>
        </row>
        <row r="422">
          <cell r="A422">
            <v>6321</v>
          </cell>
          <cell r="B422" t="str">
            <v>BAGWARA</v>
          </cell>
        </row>
        <row r="423">
          <cell r="A423">
            <v>6322</v>
          </cell>
          <cell r="B423" t="str">
            <v>CHANDIGARH MAIN</v>
          </cell>
        </row>
        <row r="424">
          <cell r="A424">
            <v>6323</v>
          </cell>
          <cell r="B424" t="str">
            <v>RO - CHENNAI</v>
          </cell>
        </row>
        <row r="425">
          <cell r="A425">
            <v>6324</v>
          </cell>
          <cell r="B425" t="str">
            <v>RO - KOLKATA</v>
          </cell>
        </row>
        <row r="426">
          <cell r="A426">
            <v>6325</v>
          </cell>
          <cell r="B426" t="str">
            <v>RO - NEW DELHI</v>
          </cell>
        </row>
        <row r="427">
          <cell r="A427">
            <v>6326</v>
          </cell>
          <cell r="B427" t="str">
            <v>RO - MADURAI</v>
          </cell>
        </row>
        <row r="428">
          <cell r="A428">
            <v>6327</v>
          </cell>
          <cell r="B428" t="str">
            <v>RO - KARAIKUDI</v>
          </cell>
        </row>
        <row r="429">
          <cell r="A429">
            <v>6328</v>
          </cell>
          <cell r="B429" t="str">
            <v>RO - TRICHY</v>
          </cell>
        </row>
        <row r="430">
          <cell r="A430">
            <v>6329</v>
          </cell>
          <cell r="B430" t="str">
            <v>RO - COIMBATORE</v>
          </cell>
        </row>
        <row r="431">
          <cell r="A431">
            <v>6330</v>
          </cell>
          <cell r="B431" t="str">
            <v>C.B.D.NORTH</v>
          </cell>
        </row>
        <row r="432">
          <cell r="A432">
            <v>6331</v>
          </cell>
          <cell r="B432" t="str">
            <v>RO - ANDHRA PRADESH</v>
          </cell>
        </row>
        <row r="433">
          <cell r="A433">
            <v>6332</v>
          </cell>
          <cell r="B433" t="str">
            <v>RO - KARNATAKA</v>
          </cell>
        </row>
        <row r="434">
          <cell r="A434">
            <v>6333</v>
          </cell>
          <cell r="B434" t="str">
            <v>RO - KERALA</v>
          </cell>
        </row>
        <row r="435">
          <cell r="A435">
            <v>6334</v>
          </cell>
          <cell r="B435" t="str">
            <v>RETAIL BANKING DIVISION,MUMBAI</v>
          </cell>
        </row>
        <row r="436">
          <cell r="A436">
            <v>6335</v>
          </cell>
          <cell r="B436" t="str">
            <v>C.B.D.SOUTH</v>
          </cell>
        </row>
        <row r="437">
          <cell r="A437">
            <v>6336</v>
          </cell>
          <cell r="B437" t="str">
            <v>COMMUNITY BANKING GROUP-I</v>
          </cell>
        </row>
        <row r="438">
          <cell r="A438">
            <v>6337</v>
          </cell>
          <cell r="B438" t="str">
            <v>COMMUNITY BANKING GROUP - II</v>
          </cell>
        </row>
        <row r="439">
          <cell r="A439">
            <v>6338</v>
          </cell>
          <cell r="B439" t="str">
            <v>PANJIM MAIN</v>
          </cell>
        </row>
        <row r="440">
          <cell r="A440">
            <v>6339</v>
          </cell>
          <cell r="B440" t="str">
            <v>MARGAO MAIN</v>
          </cell>
        </row>
        <row r="441">
          <cell r="A441">
            <v>6340</v>
          </cell>
          <cell r="B441" t="str">
            <v>MAPUSA MAIN</v>
          </cell>
        </row>
        <row r="442">
          <cell r="A442">
            <v>6341</v>
          </cell>
          <cell r="B442" t="str">
            <v>BHUVANESWAR</v>
          </cell>
        </row>
        <row r="443">
          <cell r="A443">
            <v>6342</v>
          </cell>
          <cell r="B443" t="str">
            <v>CUTTACK</v>
          </cell>
        </row>
        <row r="444">
          <cell r="A444">
            <v>6343</v>
          </cell>
          <cell r="B444" t="str">
            <v>GUWAHATI</v>
          </cell>
        </row>
        <row r="445">
          <cell r="A445">
            <v>6344</v>
          </cell>
          <cell r="B445" t="str">
            <v>RURAL DEVELOPMENT DIVISION</v>
          </cell>
        </row>
        <row r="446">
          <cell r="A446">
            <v>6345</v>
          </cell>
          <cell r="B446" t="str">
            <v>HIGHSPEED FUNDS TFR SYSTEM</v>
          </cell>
        </row>
        <row r="447">
          <cell r="A447">
            <v>6346</v>
          </cell>
          <cell r="B447" t="str">
            <v>HIGHSPEED COLLECTION CENTRE</v>
          </cell>
        </row>
        <row r="448">
          <cell r="A448">
            <v>6347</v>
          </cell>
          <cell r="B448" t="str">
            <v>XVOUCH BRANCH</v>
          </cell>
        </row>
        <row r="449">
          <cell r="A449">
            <v>6348</v>
          </cell>
          <cell r="B449" t="str">
            <v>KARUNAGAPALLY</v>
          </cell>
        </row>
        <row r="450">
          <cell r="A450">
            <v>6349</v>
          </cell>
          <cell r="B450" t="str">
            <v>RECTIFICATION-ILB</v>
          </cell>
        </row>
        <row r="451">
          <cell r="A451">
            <v>6350</v>
          </cell>
          <cell r="B451" t="str">
            <v>RECTIFICATION-BOS</v>
          </cell>
        </row>
        <row r="452">
          <cell r="A452">
            <v>6351</v>
          </cell>
          <cell r="B452" t="str">
            <v>RECTIFICATIONSYSTEM</v>
          </cell>
        </row>
        <row r="453">
          <cell r="A453">
            <v>6352</v>
          </cell>
          <cell r="B453" t="str">
            <v>BOS MERGER WITH HOS</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old_serial no."/>
      <sheetName val="Sheet1"/>
      <sheetName val="tot_ass_9697"/>
      <sheetName val="Design"/>
      <sheetName val="Codes"/>
    </sheetNames>
    <sheetDataSet>
      <sheetData sheetId="0" refreshError="1"/>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GL_SL-ACC CODE MATRIX"/>
      <sheetName val="GL-ACCOUNT CODE MAPPING"/>
      <sheetName val="coa_ramco_168"/>
      <sheetName val="Sheet2"/>
      <sheetName val="Copy of GL_SL-ACCOUNT CODE MATR"/>
    </sheetNames>
    <sheetDataSet>
      <sheetData sheetId="0" refreshError="1"/>
      <sheetData sheetId="1" refreshError="1"/>
      <sheetData sheetId="2" refreshError="1">
        <row r="2">
          <cell r="A2" t="str">
            <v>A101001</v>
          </cell>
          <cell r="B2" t="str">
            <v>Land- Free Hold</v>
          </cell>
          <cell r="C2" t="str">
            <v>ASSET</v>
          </cell>
          <cell r="D2" t="str">
            <v>BALANCE SHEET</v>
          </cell>
          <cell r="E2" t="str">
            <v>ASSET A/C</v>
          </cell>
          <cell r="F2" t="str">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cell>
          <cell r="G9" t="str">
            <v>FIXED ASSETS</v>
          </cell>
          <cell r="H9" t="str">
            <v>GROSS BLOCK</v>
          </cell>
          <cell r="I9" t="str">
            <v>BUILDINGS</v>
          </cell>
        </row>
        <row r="10">
          <cell r="A10" t="str">
            <v>A101107</v>
          </cell>
          <cell r="B10" t="str">
            <v>BUILDINGS</v>
          </cell>
          <cell r="C10" t="str">
            <v>ASSET</v>
          </cell>
          <cell r="D10" t="str">
            <v>BALANCE SHEET</v>
          </cell>
          <cell r="E10" t="str">
            <v/>
          </cell>
          <cell r="F10" t="str">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cell>
          <cell r="F22" t="str">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cell>
          <cell r="F23" t="str">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cell>
          <cell r="F24" t="str">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cell>
          <cell r="F27" t="str">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cell>
          <cell r="F28" t="str">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cell>
          <cell r="F32" t="str">
            <v/>
          </cell>
          <cell r="G32" t="str">
            <v>FIXED ASSETS</v>
          </cell>
          <cell r="H32" t="str">
            <v>GROSS BLOCK</v>
          </cell>
          <cell r="I32" t="str">
            <v>COMPUTERS</v>
          </cell>
        </row>
        <row r="33">
          <cell r="A33" t="str">
            <v>A101505</v>
          </cell>
          <cell r="B33" t="str">
            <v>Printers</v>
          </cell>
          <cell r="C33" t="str">
            <v>ASSET</v>
          </cell>
          <cell r="D33" t="str">
            <v>BALANCE SHEET</v>
          </cell>
          <cell r="E33" t="str">
            <v/>
          </cell>
          <cell r="F33" t="str">
            <v/>
          </cell>
          <cell r="G33" t="str">
            <v>FIXED ASSETS</v>
          </cell>
          <cell r="H33" t="str">
            <v>GROSS BLOCK</v>
          </cell>
          <cell r="I33" t="str">
            <v>COMPUTERS</v>
          </cell>
        </row>
        <row r="34">
          <cell r="A34" t="str">
            <v>A101506</v>
          </cell>
          <cell r="B34" t="str">
            <v>SOFTWARE</v>
          </cell>
          <cell r="C34" t="str">
            <v>ASSET</v>
          </cell>
          <cell r="D34" t="str">
            <v>BALANCE SHEET</v>
          </cell>
          <cell r="E34" t="str">
            <v/>
          </cell>
          <cell r="F34" t="str">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cell>
          <cell r="F36" t="str">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cell>
          <cell r="G41" t="str">
            <v>FIXED ASSETS</v>
          </cell>
          <cell r="H41" t="str">
            <v>GROSS BLOCK</v>
          </cell>
          <cell r="I41" t="str">
            <v>VEHICLES</v>
          </cell>
        </row>
        <row r="42">
          <cell r="A42" t="str">
            <v>A101706</v>
          </cell>
          <cell r="B42" t="str">
            <v>VEHICLES</v>
          </cell>
          <cell r="C42" t="str">
            <v>ASSET</v>
          </cell>
          <cell r="D42" t="str">
            <v>BALANCE SHEET</v>
          </cell>
          <cell r="E42" t="str">
            <v/>
          </cell>
          <cell r="F42" t="str">
            <v/>
          </cell>
          <cell r="G42" t="str">
            <v>FIXED ASSETS</v>
          </cell>
          <cell r="H42" t="str">
            <v>GROSS BLOCK</v>
          </cell>
          <cell r="I42" t="str">
            <v>VEHICLES</v>
          </cell>
        </row>
        <row r="43">
          <cell r="A43" t="str">
            <v>A101707</v>
          </cell>
          <cell r="B43" t="str">
            <v>Vehicles-Motorcycle</v>
          </cell>
          <cell r="C43" t="str">
            <v>ASSET</v>
          </cell>
          <cell r="D43" t="str">
            <v>BALANCE SHEET</v>
          </cell>
          <cell r="E43" t="str">
            <v/>
          </cell>
          <cell r="F43" t="str">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cell>
          <cell r="F49" t="str">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cell>
          <cell r="F52" t="str">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cell>
          <cell r="F53" t="str">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cell>
          <cell r="F54" t="str">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cell>
          <cell r="F55" t="str">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cell>
          <cell r="F63" t="str">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cell>
          <cell r="F64" t="str">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cell>
          <cell r="F65" t="str">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cell>
          <cell r="F66" t="str">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cell>
          <cell r="F67" t="str">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cell>
          <cell r="F68" t="str">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cell>
          <cell r="F69" t="str">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cell>
          <cell r="F71" t="str">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cell>
          <cell r="F72" t="str">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cell>
          <cell r="F73" t="str">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cell>
          <cell r="F74" t="str">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cell>
          <cell r="F75" t="str">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cell>
          <cell r="F76" t="str">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cell>
          <cell r="F77" t="str">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cell>
          <cell r="F78" t="str">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cell>
          <cell r="F79" t="str">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cell>
          <cell r="F80" t="str">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cell>
          <cell r="F81" t="str">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cell>
          <cell r="F82" t="str">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cell>
          <cell r="F83" t="str">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cell>
          <cell r="F84" t="str">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cell>
          <cell r="F85" t="str">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cell>
          <cell r="F86" t="str">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cell>
          <cell r="F87" t="str">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cell>
          <cell r="F88" t="str">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cell>
          <cell r="F89" t="str">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cell>
          <cell r="F90" t="str">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cell>
          <cell r="F91" t="str">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cell>
          <cell r="F92" t="str">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cell>
          <cell r="F93" t="str">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cell>
          <cell r="F94" t="str">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cell>
          <cell r="F95" t="str">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cell>
          <cell r="F96" t="str">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cell>
          <cell r="F97" t="str">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cell>
          <cell r="F98" t="str">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cell>
          <cell r="F99" t="str">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cell>
          <cell r="F100" t="str">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cell>
          <cell r="F101" t="str">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cell>
          <cell r="F102" t="str">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cell>
          <cell r="F103" t="str">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cell>
          <cell r="F104" t="str">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cell>
          <cell r="F105" t="str">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cell>
          <cell r="F106" t="str">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cell>
          <cell r="F107" t="str">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cell>
          <cell r="F108" t="str">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cell>
          <cell r="F109" t="str">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cell>
          <cell r="F110" t="str">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cell>
          <cell r="F111" t="str">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cell>
          <cell r="F112" t="str">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cell>
          <cell r="F113" t="str">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cell>
          <cell r="F114" t="str">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cell>
          <cell r="F115" t="str">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cell>
          <cell r="F116" t="str">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cell>
          <cell r="F117" t="str">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cell>
          <cell r="F118" t="str">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cell>
          <cell r="F119" t="str">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cell>
          <cell r="F120" t="str">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cell>
          <cell r="F121" t="str">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cell>
          <cell r="F122" t="str">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cell>
          <cell r="F123" t="str">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cell>
          <cell r="F124" t="str">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cell>
          <cell r="F125" t="str">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cell>
          <cell r="F126" t="str">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cell>
          <cell r="F127" t="str">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cell>
          <cell r="F128" t="str">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cell>
          <cell r="F129" t="str">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cell>
          <cell r="F130" t="str">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cell>
          <cell r="F131" t="str">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cell>
          <cell r="F132" t="str">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cell>
          <cell r="F133" t="str">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cell>
          <cell r="F134" t="str">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cell>
          <cell r="F135" t="str">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cell>
          <cell r="F136" t="str">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cell>
          <cell r="F137" t="str">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cell>
          <cell r="F138" t="str">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cell>
          <cell r="F139" t="str">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cell>
          <cell r="F140" t="str">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cell>
          <cell r="F141" t="str">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cell>
          <cell r="F142" t="str">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cell>
          <cell r="F143" t="str">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cell>
          <cell r="F144" t="str">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cell>
          <cell r="F145" t="str">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cell>
          <cell r="F146" t="str">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cell>
          <cell r="F147" t="str">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cell>
          <cell r="F148" t="str">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cell>
          <cell r="F149" t="str">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cell>
          <cell r="F150" t="str">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cell>
          <cell r="F151" t="str">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cell>
          <cell r="F152" t="str">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cell>
          <cell r="F153" t="str">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cell>
          <cell r="F154" t="str">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cell>
          <cell r="F155" t="str">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cell>
          <cell r="F156" t="str">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cell>
          <cell r="F157" t="str">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cell>
          <cell r="F158" t="str">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cell>
          <cell r="F159" t="str">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cell>
          <cell r="F160" t="str">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cell>
          <cell r="F161" t="str">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cell>
          <cell r="F162" t="str">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cell>
          <cell r="F163" t="str">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cell>
          <cell r="F164" t="str">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cell>
          <cell r="F165" t="str">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cell>
          <cell r="F166" t="str">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cell>
          <cell r="F167" t="str">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cell>
          <cell r="F168" t="str">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cell>
          <cell r="F169" t="str">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cell>
          <cell r="F170" t="str">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cell>
          <cell r="F171" t="str">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cell>
          <cell r="F172" t="str">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cell>
          <cell r="F173" t="str">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cell>
          <cell r="F174" t="str">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cell>
          <cell r="F175" t="str">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cell>
          <cell r="F176" t="str">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cell>
          <cell r="F177" t="str">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cell>
          <cell r="F178" t="str">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cell>
          <cell r="F179" t="str">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cell>
          <cell r="F180" t="str">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cell>
          <cell r="F181" t="str">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cell>
          <cell r="F182" t="str">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cell>
          <cell r="F183" t="str">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cell>
          <cell r="F184" t="str">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cell>
          <cell r="F185" t="str">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cell>
          <cell r="F186" t="str">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cell>
          <cell r="F187" t="str">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cell>
          <cell r="F188" t="str">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cell>
          <cell r="F189" t="str">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cell>
          <cell r="F190" t="str">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cell>
          <cell r="F191" t="str">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cell>
          <cell r="F192" t="str">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cell>
          <cell r="F193" t="str">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cell>
          <cell r="F194" t="str">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cell>
          <cell r="F195" t="str">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cell>
          <cell r="F196" t="str">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cell>
          <cell r="F197" t="str">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cell>
          <cell r="F198" t="str">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cell>
          <cell r="F199" t="str">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cell>
          <cell r="F200" t="str">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cell>
          <cell r="F201" t="str">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cell>
          <cell r="F202" t="str">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cell>
          <cell r="F204" t="str">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cell>
          <cell r="F205" t="str">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cell>
          <cell r="F206" t="str">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cell>
          <cell r="F207" t="str">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cell>
          <cell r="F208" t="str">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cell>
          <cell r="F209" t="str">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cell>
          <cell r="F210" t="str">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cell>
          <cell r="F211" t="str">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cell>
          <cell r="F212" t="str">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cell>
          <cell r="F213" t="str">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cell>
          <cell r="F214" t="str">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cell>
          <cell r="F215" t="str">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cell>
          <cell r="F216" t="str">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cell>
          <cell r="F217" t="str">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cell>
          <cell r="F218" t="str">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cell>
          <cell r="F219" t="str">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cell>
          <cell r="F220" t="str">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cell>
          <cell r="F221" t="str">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cell>
          <cell r="F222" t="str">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cell>
          <cell r="F223" t="str">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cell>
          <cell r="F224" t="str">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cell>
          <cell r="F225" t="str">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cell>
          <cell r="F226" t="str">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cell>
          <cell r="F227" t="str">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cell>
          <cell r="F228" t="str">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cell>
          <cell r="F229" t="str">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cell>
          <cell r="F231" t="str">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cell>
          <cell r="F232" t="str">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cell>
          <cell r="F233" t="str">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cell>
          <cell r="F234" t="str">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cell>
          <cell r="F235" t="str">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cell>
          <cell r="F236" t="str">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cell>
          <cell r="F237" t="str">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cell>
          <cell r="F238" t="str">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cell>
          <cell r="F239" t="str">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cell>
          <cell r="F240" t="str">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cell>
          <cell r="F241" t="str">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cell>
          <cell r="F242" t="str">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cell>
          <cell r="F243" t="str">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cell>
          <cell r="F244" t="str">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cell>
          <cell r="F245" t="str">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cell>
          <cell r="F247" t="str">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cell>
          <cell r="F248" t="str">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cell>
          <cell r="F249" t="str">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cell>
          <cell r="F250" t="str">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cell>
          <cell r="F251" t="str">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cell>
          <cell r="F252" t="str">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cell>
          <cell r="F253" t="str">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cell>
          <cell r="F254" t="str">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cell>
          <cell r="F257" t="str">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cell>
          <cell r="F258" t="str">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cell>
          <cell r="F259" t="str">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cell>
          <cell r="F260" t="str">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cell>
          <cell r="F261" t="str">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cell>
          <cell r="F262" t="str">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cell>
          <cell r="F263" t="str">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cell>
          <cell r="F264" t="str">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cell>
          <cell r="F265" t="str">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cell>
          <cell r="F267" t="str">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cell>
          <cell r="F268" t="str">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cell>
          <cell r="F269" t="str">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cell>
          <cell r="F270" t="str">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cell>
          <cell r="F271" t="str">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cell>
          <cell r="F272" t="str">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cell>
          <cell r="F273" t="str">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cell>
          <cell r="F274" t="str">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cell>
          <cell r="F275" t="str">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cell>
          <cell r="F276" t="str">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cell>
          <cell r="F277" t="str">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cell>
          <cell r="F278" t="str">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cell>
          <cell r="F279" t="str">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cell>
          <cell r="F280" t="str">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cell>
          <cell r="F281" t="str">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cell>
          <cell r="F282" t="str">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cell>
          <cell r="F283" t="str">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cell>
          <cell r="F284" t="str">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cell>
          <cell r="F285" t="str">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cell>
          <cell r="F286" t="str">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cell>
          <cell r="F287" t="str">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cell>
          <cell r="F288" t="str">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cell>
          <cell r="F289" t="str">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cell>
          <cell r="F290" t="str">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cell>
          <cell r="F291" t="str">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cell>
          <cell r="F292" t="str">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cell>
          <cell r="F293" t="str">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cell>
          <cell r="F294" t="str">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cell>
          <cell r="F295" t="str">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cell>
          <cell r="F296" t="str">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cell>
          <cell r="F300" t="str">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cell>
          <cell r="F301" t="str">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cell>
          <cell r="F302" t="str">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cell>
          <cell r="F303" t="str">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cell>
          <cell r="F304" t="str">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cell>
          <cell r="F305" t="str">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cell>
          <cell r="F306" t="str">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cell>
          <cell r="F307" t="str">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cell>
          <cell r="F308" t="str">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cell>
          <cell r="F309" t="str">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cell>
          <cell r="F310" t="str">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cell>
          <cell r="F311" t="str">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cell>
          <cell r="F312" t="str">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cell>
          <cell r="F313" t="str">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cell>
          <cell r="F314" t="str">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cell>
          <cell r="F315" t="str">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cell>
          <cell r="F316" t="str">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cell>
          <cell r="F317" t="str">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cell>
          <cell r="F318" t="str">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cell>
          <cell r="F319" t="str">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cell>
          <cell r="F320" t="str">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cell>
          <cell r="F321" t="str">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cell>
          <cell r="F322" t="str">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cell>
          <cell r="F323" t="str">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cell>
          <cell r="F324" t="str">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cell>
          <cell r="F325" t="str">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cell>
          <cell r="F326" t="str">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cell>
          <cell r="F327" t="str">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cell>
          <cell r="F328" t="str">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cell>
          <cell r="F329" t="str">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cell>
          <cell r="F330" t="str">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cell>
          <cell r="F331" t="str">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cell>
          <cell r="F332" t="str">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cell>
          <cell r="F333" t="str">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cell>
          <cell r="F334" t="str">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cell>
          <cell r="F335" t="str">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cell>
          <cell r="F336" t="str">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cell>
          <cell r="F337" t="str">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cell>
          <cell r="F338" t="str">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cell>
          <cell r="F339" t="str">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cell>
          <cell r="F340" t="str">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cell>
          <cell r="F341" t="str">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cell>
          <cell r="F342" t="str">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cell>
          <cell r="F343" t="str">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cell>
          <cell r="F344" t="str">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cell>
          <cell r="F345" t="str">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cell>
          <cell r="F346" t="str">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cell>
          <cell r="F347" t="str">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cell>
          <cell r="F348" t="str">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cell>
          <cell r="F349" t="str">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cell>
          <cell r="F350" t="str">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cell>
          <cell r="F351" t="str">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cell>
          <cell r="F352" t="str">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cell>
          <cell r="F353" t="str">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cell>
          <cell r="F354" t="str">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cell>
          <cell r="F355" t="str">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cell>
          <cell r="F356" t="str">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cell>
          <cell r="F357" t="str">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cell>
          <cell r="F358" t="str">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cell>
          <cell r="F359" t="str">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cell>
          <cell r="F360" t="str">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cell>
          <cell r="F361" t="str">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cell>
          <cell r="F362" t="str">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cell>
          <cell r="F363" t="str">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cell>
          <cell r="F364" t="str">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cell>
          <cell r="F365" t="str">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cell>
          <cell r="F366" t="str">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cell>
          <cell r="F367" t="str">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cell>
          <cell r="F368" t="str">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cell>
          <cell r="F369" t="str">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cell>
          <cell r="F370" t="str">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cell>
          <cell r="F371" t="str">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cell>
          <cell r="F372" t="str">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cell>
          <cell r="F373" t="str">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cell>
          <cell r="F374" t="str">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cell>
          <cell r="F375" t="str">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cell>
          <cell r="F376" t="str">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cell>
          <cell r="F377" t="str">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cell>
          <cell r="F378" t="str">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cell>
          <cell r="F379" t="str">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cell>
          <cell r="F380" t="str">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cell>
          <cell r="F381" t="str">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cell>
          <cell r="F382" t="str">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cell>
          <cell r="F383" t="str">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cell>
          <cell r="F384" t="str">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cell>
          <cell r="F385" t="str">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cell>
          <cell r="F386" t="str">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cell>
          <cell r="F387" t="str">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cell>
          <cell r="F388" t="str">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cell>
          <cell r="F389" t="str">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cell>
          <cell r="F390" t="str">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cell>
          <cell r="F391" t="str">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cell>
          <cell r="F392" t="str">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cell>
          <cell r="F393" t="str">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cell>
          <cell r="F394" t="str">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cell>
          <cell r="F395" t="str">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cell>
          <cell r="F396" t="str">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cell>
          <cell r="F397" t="str">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cell>
          <cell r="F398" t="str">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cell>
          <cell r="F399" t="str">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cell>
          <cell r="F400" t="str">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cell>
          <cell r="F401" t="str">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cell>
          <cell r="F402" t="str">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cell>
          <cell r="F403" t="str">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cell>
          <cell r="F404" t="str">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cell>
          <cell r="F405" t="str">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cell>
          <cell r="F406" t="str">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cell>
          <cell r="F407" t="str">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cell>
          <cell r="F408" t="str">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cell>
          <cell r="F409" t="str">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cell>
          <cell r="F410" t="str">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cell>
          <cell r="F411" t="str">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cell>
          <cell r="F412" t="str">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cell>
          <cell r="F413" t="str">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cell>
          <cell r="F414" t="str">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cell>
          <cell r="F415" t="str">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cell>
          <cell r="F416" t="str">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cell>
          <cell r="F417" t="str">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cell>
          <cell r="F418" t="str">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cell>
          <cell r="F419" t="str">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cell>
          <cell r="F420" t="str">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cell>
          <cell r="F421" t="str">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cell>
          <cell r="F422" t="str">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cell>
          <cell r="F423" t="str">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cell>
          <cell r="F424" t="str">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cell>
          <cell r="F425" t="str">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cell>
          <cell r="F426" t="str">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cell>
          <cell r="F427" t="str">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cell>
          <cell r="F428" t="str">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cell>
          <cell r="F429" t="str">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cell>
          <cell r="F436" t="str">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cell>
          <cell r="F437" t="str">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cell>
          <cell r="F439" t="str">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cell>
          <cell r="F440" t="str">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cell>
          <cell r="F441" t="str">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cell>
          <cell r="F442" t="str">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cell>
          <cell r="F448" t="str">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cell>
          <cell r="F454" t="str">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cell>
          <cell r="F455" t="str">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cell>
          <cell r="F456" t="str">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cell>
          <cell r="F457" t="str">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cell>
          <cell r="F458" t="str">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cell>
          <cell r="F459" t="str">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cell>
          <cell r="F460" t="str">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cell>
          <cell r="F461" t="str">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cell>
          <cell r="F462" t="str">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cell>
          <cell r="F463" t="str">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cell>
          <cell r="F464" t="str">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cell>
          <cell r="F465" t="str">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cell>
          <cell r="F466" t="str">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cell>
          <cell r="F467" t="str">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cell>
          <cell r="F468" t="str">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cell>
          <cell r="F469" t="str">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cell>
          <cell r="F470" t="str">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cell>
          <cell r="F471" t="str">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cell>
          <cell r="F472" t="str">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cell>
          <cell r="F473" t="str">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cell>
          <cell r="F474" t="str">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cell>
          <cell r="F475" t="str">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cell>
          <cell r="F476" t="str">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cell>
          <cell r="F477" t="str">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cell>
          <cell r="F478" t="str">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cell>
          <cell r="F479" t="str">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cell>
          <cell r="F480" t="str">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cell>
          <cell r="F481" t="str">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cell>
          <cell r="F482" t="str">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cell>
          <cell r="F483" t="str">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cell>
          <cell r="F484" t="str">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cell>
          <cell r="F485" t="str">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cell>
          <cell r="F486" t="str">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cell>
          <cell r="F487" t="str">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cell>
          <cell r="F488" t="str">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cell>
          <cell r="F489" t="str">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cell>
          <cell r="F490" t="str">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cell>
          <cell r="F491" t="str">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cell>
          <cell r="F492" t="str">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cell>
          <cell r="F493" t="str">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cell>
          <cell r="F494" t="str">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cell>
          <cell r="F495" t="str">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cell>
          <cell r="F496" t="str">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cell>
          <cell r="F497" t="str">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cell>
          <cell r="F498" t="str">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cell>
          <cell r="F499" t="str">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cell>
          <cell r="F500" t="str">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cell>
          <cell r="F501" t="str">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cell>
          <cell r="F502" t="str">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cell>
          <cell r="F503" t="str">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cell>
          <cell r="F504" t="str">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cell>
          <cell r="F505" t="str">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cell>
          <cell r="F506" t="str">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cell>
          <cell r="F507" t="str">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cell>
          <cell r="F508" t="str">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cell>
          <cell r="F509" t="str">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cell>
          <cell r="F510" t="str">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cell>
          <cell r="F511" t="str">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cell>
          <cell r="F512" t="str">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cell>
          <cell r="F513" t="str">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cell>
          <cell r="F514" t="str">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cell>
          <cell r="F515" t="str">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cell>
          <cell r="F516" t="str">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cell>
          <cell r="F517" t="str">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cell>
          <cell r="F518" t="str">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cell>
          <cell r="F519" t="str">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cell>
          <cell r="F520" t="str">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cell>
          <cell r="F521" t="str">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cell>
          <cell r="F526" t="str">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cell>
          <cell r="F527" t="str">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cell>
          <cell r="F528" t="str">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cell>
          <cell r="F529" t="str">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cell>
          <cell r="F530" t="str">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cell>
          <cell r="F531" t="str">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cell>
          <cell r="F532" t="str">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cell>
          <cell r="F533" t="str">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cell>
          <cell r="F534" t="str">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cell>
          <cell r="F535" t="str">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cell>
          <cell r="F536" t="str">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cell>
          <cell r="F537" t="str">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cell>
          <cell r="F538" t="str">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cell>
          <cell r="F539" t="str">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cell>
          <cell r="F540" t="str">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cell>
          <cell r="F541" t="str">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cell>
          <cell r="F542" t="str">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cell>
          <cell r="F543" t="str">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cell>
          <cell r="F544" t="str">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cell>
          <cell r="F545" t="str">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cell>
          <cell r="F546" t="str">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cell>
          <cell r="F547" t="str">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cell>
          <cell r="F548" t="str">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cell>
          <cell r="F549" t="str">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cell>
          <cell r="F550" t="str">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cell>
          <cell r="F551" t="str">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cell>
          <cell r="F552" t="str">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cell>
          <cell r="F553" t="str">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cell>
          <cell r="F554" t="str">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cell>
          <cell r="F555" t="str">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cell>
          <cell r="F556" t="str">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cell>
          <cell r="F557" t="str">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cell>
          <cell r="F558" t="str">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cell>
          <cell r="F559" t="str">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cell>
          <cell r="F560" t="str">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cell>
          <cell r="F561" t="str">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cell>
          <cell r="F562" t="str">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cell>
          <cell r="F563" t="str">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cell>
          <cell r="F564" t="str">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cell>
          <cell r="F565" t="str">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cell>
          <cell r="F566" t="str">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cell>
          <cell r="F567" t="str">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cell>
          <cell r="F568" t="str">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cell>
          <cell r="F569" t="str">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cell>
          <cell r="F570" t="str">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cell>
          <cell r="F571" t="str">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cell>
          <cell r="F572" t="str">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cell>
          <cell r="F573" t="str">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cell>
          <cell r="F574" t="str">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cell>
          <cell r="F575" t="str">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cell>
          <cell r="F576" t="str">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cell>
          <cell r="F577" t="str">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cell>
          <cell r="F578" t="str">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cell>
          <cell r="F579" t="str">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cell>
          <cell r="F580" t="str">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cell>
          <cell r="F581" t="str">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cell>
          <cell r="F582" t="str">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cell>
          <cell r="F583" t="str">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cell>
          <cell r="F584" t="str">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cell>
          <cell r="F585" t="str">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cell>
          <cell r="F586" t="str">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cell>
          <cell r="F587" t="str">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cell>
          <cell r="F588" t="str">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cell>
          <cell r="F589" t="str">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cell>
          <cell r="F591" t="str">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cell>
          <cell r="F592" t="str">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cell>
          <cell r="F593" t="str">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cell>
          <cell r="F594" t="str">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cell>
          <cell r="F595" t="str">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cell>
          <cell r="F601" t="str">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cell>
          <cell r="F602" t="str">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cell>
          <cell r="F603" t="str">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cell>
          <cell r="F604" t="str">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cell>
          <cell r="F605" t="str">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cell>
          <cell r="F606" t="str">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cell>
          <cell r="F607" t="str">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cell>
          <cell r="F609" t="str">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cell>
          <cell r="F610" t="str">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cell>
          <cell r="F611" t="str">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cell>
          <cell r="F612" t="str">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cell>
          <cell r="F613" t="str">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cell>
          <cell r="F614" t="str">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cell>
          <cell r="F615" t="str">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cell>
          <cell r="F775" t="str">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cell>
          <cell r="F776" t="str">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cell>
          <cell r="F777" t="str">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cell>
          <cell r="F778" t="str">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cell>
          <cell r="F779" t="str">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cell>
          <cell r="F780" t="str">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cell>
          <cell r="F781" t="str">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cell>
          <cell r="F782" t="str">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cell>
          <cell r="F783" t="str">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cell>
          <cell r="F784" t="str">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cell>
          <cell r="F785" t="str">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cell>
          <cell r="F786" t="str">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cell>
          <cell r="F787" t="str">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cell>
          <cell r="F788" t="str">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cell>
          <cell r="F789" t="str">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cell>
          <cell r="F790" t="str">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cell>
          <cell r="F791" t="str">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cell>
          <cell r="F794" t="str">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cell>
          <cell r="F795" t="str">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cell>
          <cell r="F796" t="str">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cell>
          <cell r="F797" t="str">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cell>
          <cell r="F798" t="str">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cell>
          <cell r="F799" t="str">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cell>
          <cell r="F800" t="str">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cell>
          <cell r="F801" t="str">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cell>
          <cell r="F802" t="str">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cell>
          <cell r="F803" t="str">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cell>
          <cell r="F804" t="str">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cell>
          <cell r="F805" t="str">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cell>
          <cell r="F807" t="str">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cell>
          <cell r="F808" t="str">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cell>
          <cell r="F809" t="str">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cell>
          <cell r="F810" t="str">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cell>
          <cell r="F811" t="str">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cell>
          <cell r="F812" t="str">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cell>
          <cell r="F813" t="str">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cell>
          <cell r="F814" t="str">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cell>
          <cell r="F815" t="str">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cell>
          <cell r="F816" t="str">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cell>
          <cell r="F817" t="str">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cell>
          <cell r="F818" t="str">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cell>
          <cell r="F819" t="str">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cell>
          <cell r="F820" t="str">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cell>
          <cell r="F821" t="str">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cell>
          <cell r="F822" t="str">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cell>
          <cell r="F823" t="str">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cell>
          <cell r="F824" t="str">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cell>
          <cell r="F825" t="str">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cell>
          <cell r="F826" t="str">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cell>
          <cell r="F827" t="str">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cell>
          <cell r="F828" t="str">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cell>
          <cell r="F829" t="str">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cell>
          <cell r="F830" t="str">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cell>
          <cell r="F832" t="str">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cell>
          <cell r="F833" t="str">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cell>
          <cell r="F834" t="str">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cell>
          <cell r="F835" t="str">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cell>
          <cell r="F836" t="str">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cell>
          <cell r="F837" t="str">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cell>
          <cell r="F838" t="str">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cell>
          <cell r="F839" t="str">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cell>
          <cell r="F840" t="str">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cell>
          <cell r="F841" t="str">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cell>
          <cell r="F842" t="str">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cell>
          <cell r="F843" t="str">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cell>
          <cell r="F844" t="str">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cell>
          <cell r="F845" t="str">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cell>
          <cell r="F846" t="str">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cell>
          <cell r="F847" t="str">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cell>
          <cell r="F848" t="str">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cell>
          <cell r="F849" t="str">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cell>
          <cell r="F850" t="str">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cell>
          <cell r="F851" t="str">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cell>
          <cell r="F852" t="str">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cell>
          <cell r="F853" t="str">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cell>
          <cell r="F854" t="str">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cell>
          <cell r="F855" t="str">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cell>
          <cell r="F856" t="str">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cell>
          <cell r="F857" t="str">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cell>
          <cell r="F858" t="str">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cell>
          <cell r="F859" t="str">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cell>
          <cell r="F860" t="str">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cell>
          <cell r="F861" t="str">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cell>
          <cell r="F862" t="str">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cell>
          <cell r="F863" t="str">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cell>
          <cell r="F864" t="str">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cell>
          <cell r="F865" t="str">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cell>
          <cell r="F866" t="str">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cell>
          <cell r="F867" t="str">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cell>
          <cell r="F868" t="str">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cell>
          <cell r="F869" t="str">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cell>
          <cell r="F870" t="str">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cell>
          <cell r="F871" t="str">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cell>
          <cell r="F872" t="str">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cell>
          <cell r="F873" t="str">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cell>
          <cell r="F874" t="str">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cell>
          <cell r="F875" t="str">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cell>
          <cell r="F877" t="str">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cell>
          <cell r="F878" t="str">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cell>
          <cell r="F884" t="str">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cell>
          <cell r="F889" t="str">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cell>
          <cell r="F891" t="str">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cell>
          <cell r="F892" t="str">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cell>
          <cell r="F893" t="str">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cell>
          <cell r="F894" t="str">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cell>
          <cell r="F895" t="str">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cell>
          <cell r="F896" t="str">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cell>
          <cell r="F897" t="str">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cell>
          <cell r="F898" t="str">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cell>
          <cell r="F899" t="str">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cell>
          <cell r="F904" t="str">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cell>
          <cell r="F905" t="str">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cell>
          <cell r="F906" t="str">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cell>
          <cell r="F907" t="str">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cell>
          <cell r="F913" t="str">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cell>
          <cell r="F914" t="str">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cell>
          <cell r="F915" t="str">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cell>
          <cell r="F917" t="str">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cell>
          <cell r="F918" t="str">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cell>
          <cell r="F920" t="str">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cell>
          <cell r="F921" t="str">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cell>
          <cell r="F923" t="str">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cell>
          <cell r="F928" t="str">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cell>
          <cell r="F929" t="str">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cell>
          <cell r="F930" t="str">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cell>
          <cell r="F931" t="str">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cell>
          <cell r="F937" t="str">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cell>
          <cell r="F938" t="str">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cell>
          <cell r="F939" t="str">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cell>
          <cell r="F956" t="str">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cell>
          <cell r="F957" t="str">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cell>
          <cell r="F958" t="str">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cell>
          <cell r="F959" t="str">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cell>
          <cell r="F960" t="str">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cell>
          <cell r="F961" t="str">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cell>
          <cell r="F962" t="str">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cell>
          <cell r="F963" t="str">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cell>
          <cell r="F964" t="str">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cell>
          <cell r="F965" t="str">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cell>
          <cell r="F966" t="str">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cell>
          <cell r="F967" t="str">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cell>
          <cell r="F968" t="str">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cell>
          <cell r="F969" t="str">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cell>
          <cell r="F970" t="str">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cell>
          <cell r="F982" t="str">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cell>
          <cell r="F988" t="str">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cell>
          <cell r="F989" t="str">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cell>
          <cell r="F992" t="str">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cell>
          <cell r="F999" t="str">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cell>
          <cell r="F1000" t="str">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cell>
          <cell r="F1001" t="str">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cell>
          <cell r="F1002" t="str">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cell>
          <cell r="F1003" t="str">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cell>
          <cell r="F1004" t="str">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cell>
          <cell r="F1005" t="str">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cell>
          <cell r="F1006" t="str">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cell>
          <cell r="F1007" t="str">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cell>
          <cell r="F1008" t="str">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cell>
          <cell r="F1009" t="str">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cell>
          <cell r="F1010" t="str">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cell>
          <cell r="F1011" t="str">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cell>
          <cell r="F1012" t="str">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cell>
          <cell r="F1013" t="str">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cell>
          <cell r="F1014" t="str">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cell>
          <cell r="F1015" t="str">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cell>
          <cell r="F1016" t="str">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cell>
          <cell r="F1017" t="str">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cell>
          <cell r="F1018" t="str">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cell>
          <cell r="F1019" t="str">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cell>
          <cell r="F1020" t="str">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cell>
          <cell r="F1021" t="str">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cell>
          <cell r="F1022" t="str">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cell>
          <cell r="F1023" t="str">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cell>
          <cell r="F1024" t="str">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cell>
          <cell r="F1025" t="str">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cell>
          <cell r="F1026" t="str">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cell>
          <cell r="F1027" t="str">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cell>
          <cell r="F1028" t="str">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cell>
          <cell r="F1029" t="str">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cell>
          <cell r="F1030" t="str">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cell>
          <cell r="F1031" t="str">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cell>
          <cell r="F1032" t="str">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cell>
          <cell r="F1033" t="str">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cell>
          <cell r="F1034" t="str">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cell>
          <cell r="F1035" t="str">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cell>
          <cell r="F1036" t="str">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cell>
          <cell r="F1037" t="str">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cell>
          <cell r="F1038" t="str">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cell>
          <cell r="F1039" t="str">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cell>
          <cell r="F1040" t="str">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cell>
          <cell r="F1041" t="str">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cell>
          <cell r="F1042" t="str">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cell>
          <cell r="F1043" t="str">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cell>
          <cell r="F1044" t="str">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cell>
          <cell r="F1045" t="str">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cell>
          <cell r="F1046" t="str">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cell>
          <cell r="F1047" t="str">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cell>
          <cell r="F1048" t="str">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cell>
          <cell r="F1049" t="str">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cell>
          <cell r="F1050" t="str">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cell>
          <cell r="F1051" t="str">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cell>
          <cell r="F1052" t="str">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cell>
          <cell r="F1053" t="str">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cell>
          <cell r="F1054" t="str">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cell>
          <cell r="F1055" t="str">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cell>
          <cell r="F1056" t="str">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cell>
          <cell r="F1057" t="str">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cell>
          <cell r="F1058" t="str">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cell>
          <cell r="F1059" t="str">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cell>
          <cell r="F1061" t="str">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cell>
          <cell r="F1062" t="str">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cell>
          <cell r="F1063" t="str">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cell>
          <cell r="F1064" t="str">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cell>
          <cell r="F1065" t="str">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cell>
          <cell r="F1066" t="str">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cell>
          <cell r="F1067" t="str">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cell>
          <cell r="F1068" t="str">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cell>
          <cell r="F1069" t="str">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cell>
          <cell r="F1070" t="str">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cell>
          <cell r="F1071" t="str">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cell>
          <cell r="F1072" t="str">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cell>
          <cell r="F1073" t="str">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cell>
          <cell r="F1074" t="str">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cell>
          <cell r="F1075" t="str">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cell>
          <cell r="F1076" t="str">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cell>
          <cell r="F1077" t="str">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cell>
          <cell r="F1078" t="str">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cell>
          <cell r="F1079" t="str">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cell>
          <cell r="F1080" t="str">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cell>
          <cell r="F1081" t="str">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cell>
          <cell r="F1082" t="str">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cell>
          <cell r="F1083" t="str">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cell>
          <cell r="F1084" t="str">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cell>
          <cell r="F1085" t="str">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cell>
          <cell r="F1086" t="str">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cell>
          <cell r="F1087" t="str">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cell>
          <cell r="F1088" t="str">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cell>
          <cell r="F1089" t="str">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cell>
          <cell r="F1090" t="str">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cell>
          <cell r="F1091" t="str">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cell>
          <cell r="F1092" t="str">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cell>
          <cell r="F1093" t="str">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cell>
          <cell r="F1094" t="str">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cell>
          <cell r="F1095" t="str">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cell>
          <cell r="F1096" t="str">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cell>
          <cell r="F1097" t="str">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cell>
          <cell r="F1098" t="str">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cell>
          <cell r="F1099" t="str">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cell>
          <cell r="F1100" t="str">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cell>
          <cell r="F1101" t="str">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cell>
          <cell r="F1102" t="str">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cell>
          <cell r="F1103" t="str">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cell>
          <cell r="F1104" t="str">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cell>
          <cell r="F1105" t="str">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cell>
          <cell r="F1106" t="str">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cell>
          <cell r="F1107" t="str">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cell>
          <cell r="F1108" t="str">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cell>
          <cell r="F1109" t="str">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cell>
          <cell r="F1110" t="str">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cell>
          <cell r="F1111" t="str">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cell>
          <cell r="F1112" t="str">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cell>
          <cell r="F1113" t="str">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cell>
          <cell r="F1114" t="str">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cell>
          <cell r="F1115" t="str">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cell>
          <cell r="F1116" t="str">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cell>
          <cell r="F1117" t="str">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cell>
          <cell r="F1118" t="str">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cell>
          <cell r="F1119" t="str">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cell>
          <cell r="F1120" t="str">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cell>
          <cell r="F1121" t="str">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cell>
          <cell r="F1122" t="str">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cell>
          <cell r="F1123" t="str">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cell>
          <cell r="F1124" t="str">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cell>
          <cell r="F1125" t="str">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cell>
          <cell r="F1126" t="str">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cell>
          <cell r="F1127" t="str">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cell>
          <cell r="F1128" t="str">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cell>
          <cell r="F1129" t="str">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cell>
          <cell r="F1130" t="str">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cell>
          <cell r="F1131" t="str">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cell>
          <cell r="F1132" t="str">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cell>
          <cell r="F1133" t="str">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cell>
          <cell r="F1134" t="str">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cell>
          <cell r="F1135" t="str">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cell>
          <cell r="F1136" t="str">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cell>
          <cell r="F1137" t="str">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cell>
          <cell r="F1138" t="str">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cell>
          <cell r="F1139" t="str">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cell>
          <cell r="F1140" t="str">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cell>
          <cell r="F1141" t="str">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cell>
          <cell r="F1142" t="str">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cell>
          <cell r="F1143" t="str">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cell>
          <cell r="F1144" t="str">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cell>
          <cell r="F1145" t="str">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cell>
          <cell r="F1146" t="str">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cell>
          <cell r="F1147" t="str">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cell>
          <cell r="F1148" t="str">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cell>
          <cell r="F1149" t="str">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cell>
          <cell r="F1150" t="str">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cell>
          <cell r="F1151" t="str">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cell>
          <cell r="F1152" t="str">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cell>
          <cell r="F1153" t="str">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cell>
          <cell r="F1154" t="str">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cell>
          <cell r="F1155" t="str">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cell>
          <cell r="F1156" t="str">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cell>
          <cell r="F1157" t="str">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cell>
          <cell r="F1158" t="str">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cell>
          <cell r="F1159" t="str">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cell>
          <cell r="F1160" t="str">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cell>
          <cell r="F1161" t="str">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cell>
          <cell r="F1162" t="str">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cell>
          <cell r="F1163" t="str">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cell>
          <cell r="F1164" t="str">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cell>
          <cell r="F1165" t="str">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cell>
          <cell r="F1166" t="str">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cell>
          <cell r="F1167" t="str">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cell>
          <cell r="F1168" t="str">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cell>
          <cell r="F1169" t="str">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cell>
          <cell r="F1170" t="str">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cell>
          <cell r="F1171" t="str">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cell>
          <cell r="F1172" t="str">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cell>
          <cell r="F1173" t="str">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cell>
          <cell r="F1174" t="str">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cell>
          <cell r="F1175" t="str">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cell>
          <cell r="F1176" t="str">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cell>
          <cell r="F1177" t="str">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cell>
          <cell r="F1178" t="str">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cell>
          <cell r="F1179" t="str">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cell>
          <cell r="F1180" t="str">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cell>
          <cell r="F1181" t="str">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cell>
          <cell r="F1182" t="str">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cell>
          <cell r="F1183" t="str">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cell>
          <cell r="F1184" t="str">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cell>
          <cell r="F1185" t="str">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cell>
          <cell r="F1186" t="str">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cell>
          <cell r="F1187" t="str">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cell>
          <cell r="F1188" t="str">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cell>
          <cell r="F1189" t="str">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cell>
          <cell r="F1190" t="str">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cell>
          <cell r="F1191" t="str">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cell>
          <cell r="F1192" t="str">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cell>
          <cell r="F1193" t="str">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cell>
          <cell r="F1194" t="str">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cell>
          <cell r="F1195" t="str">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cell>
          <cell r="F1196" t="str">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cell>
          <cell r="F1197" t="str">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cell>
          <cell r="F1198" t="str">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cell>
          <cell r="F1199" t="str">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cell>
          <cell r="F1200" t="str">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cell>
          <cell r="F1201" t="str">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cell>
          <cell r="F1202" t="str">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cell>
          <cell r="F1203" t="str">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cell>
          <cell r="F1204" t="str">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cell>
          <cell r="F1205" t="str">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cell>
          <cell r="F1206" t="str">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cell>
          <cell r="F1207" t="str">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cell>
          <cell r="F1208" t="str">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cell>
          <cell r="F1209" t="str">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cell>
          <cell r="F1210" t="str">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cell>
          <cell r="F1211" t="str">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cell>
          <cell r="F1212" t="str">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cell>
          <cell r="F1213" t="str">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cell>
          <cell r="F1214" t="str">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cell>
          <cell r="F1215" t="str">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cell>
          <cell r="F1216" t="str">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cell>
          <cell r="F1217" t="str">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cell>
          <cell r="F1218" t="str">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cell>
          <cell r="F1219" t="str">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cell>
          <cell r="F1220" t="str">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cell>
          <cell r="F1221" t="str">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cell>
          <cell r="F1222" t="str">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cell>
          <cell r="F1223" t="str">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cell>
          <cell r="F1224" t="str">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cell>
          <cell r="F1225" t="str">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cell>
          <cell r="F1226" t="str">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cell>
          <cell r="F1227" t="str">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cell>
          <cell r="F1228" t="str">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cell>
          <cell r="F1229" t="str">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cell>
          <cell r="F1230" t="str">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cell>
          <cell r="F1231" t="str">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cell>
          <cell r="F1232" t="str">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cell>
          <cell r="F1233" t="str">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cell>
          <cell r="F1234" t="str">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cell>
          <cell r="F1235" t="str">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cell>
          <cell r="F1236" t="str">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cell>
          <cell r="F1237" t="str">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cell>
          <cell r="F1238" t="str">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cell>
          <cell r="F1239" t="str">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cell>
          <cell r="F1240" t="str">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cell>
          <cell r="F1241" t="str">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cell>
          <cell r="F1242" t="str">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cell>
          <cell r="F1243" t="str">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cell>
          <cell r="F1244" t="str">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cell>
          <cell r="F1245" t="str">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cell>
          <cell r="F1246" t="str">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cell>
          <cell r="F1247" t="str">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cell>
          <cell r="F1248" t="str">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cell>
          <cell r="F1249" t="str">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cell>
          <cell r="F1250" t="str">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cell>
          <cell r="F1251" t="str">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cell>
          <cell r="F1252" t="str">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cell>
          <cell r="F1253" t="str">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cell>
          <cell r="F1254" t="str">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cell>
          <cell r="F1255" t="str">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cell>
          <cell r="F1256" t="str">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cell>
          <cell r="F1257" t="str">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cell>
          <cell r="F1258" t="str">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cell>
          <cell r="F1259" t="str">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cell>
          <cell r="F1260" t="str">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cell>
          <cell r="F1261" t="str">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cell>
          <cell r="F1262" t="str">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cell>
          <cell r="F1263" t="str">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cell>
          <cell r="F1264" t="str">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cell>
          <cell r="F1265" t="str">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cell>
          <cell r="F1266" t="str">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cell>
          <cell r="F1267" t="str">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cell>
          <cell r="F1268" t="str">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cell>
          <cell r="F1269" t="str">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cell>
          <cell r="F1270" t="str">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cell>
          <cell r="F1271" t="str">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cell>
          <cell r="F1272" t="str">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cell>
          <cell r="F1273" t="str">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cell>
          <cell r="F1274" t="str">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cell>
          <cell r="F1275" t="str">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cell>
          <cell r="F1276" t="str">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cell>
          <cell r="F1277" t="str">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cell>
          <cell r="F1278" t="str">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cell>
          <cell r="F1279" t="str">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cell>
          <cell r="F1280" t="str">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cell>
          <cell r="F1281" t="str">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cell>
          <cell r="F1282" t="str">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cell>
          <cell r="F1283" t="str">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cell>
          <cell r="F1284" t="str">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cell>
          <cell r="F1285" t="str">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cell>
          <cell r="F1286" t="str">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cell>
          <cell r="F1287" t="str">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cell>
          <cell r="F1288" t="str">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cell>
          <cell r="F1289" t="str">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cell>
          <cell r="F1290" t="str">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cell>
          <cell r="F1291" t="str">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cell>
          <cell r="F1292" t="str">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cell>
          <cell r="F1293" t="str">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cell>
          <cell r="F1294" t="str">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cell>
          <cell r="F1295" t="str">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cell>
          <cell r="F1296" t="str">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cell>
          <cell r="F1297" t="str">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cell>
          <cell r="F1298" t="str">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cell>
          <cell r="F1299" t="str">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cell>
          <cell r="F1300" t="str">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cell>
          <cell r="F1301" t="str">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cell>
          <cell r="F1302" t="str">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cell>
          <cell r="F1303" t="str">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cell>
          <cell r="F1304" t="str">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cell>
          <cell r="F1305" t="str">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cell>
          <cell r="F1306" t="str">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cell>
          <cell r="F1314" t="str">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cell>
          <cell r="F1315" t="str">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cell>
          <cell r="F1316" t="str">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cell>
          <cell r="F1317" t="str">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cell>
          <cell r="F1318" t="str">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cell>
          <cell r="F1319" t="str">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cell>
          <cell r="F1320" t="str">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cell>
          <cell r="F1321" t="str">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cell>
          <cell r="F1323" t="str">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cell>
          <cell r="F1326" t="str">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cell>
          <cell r="F1327" t="str">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cell>
          <cell r="F1328" t="str">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cell>
          <cell r="F1330" t="str">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cell>
          <cell r="F1331" t="str">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cell>
          <cell r="F1332" t="str">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cell>
          <cell r="F1333" t="str">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cell>
          <cell r="F1334" t="str">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cell>
          <cell r="F1335" t="str">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cell>
          <cell r="F1336" t="str">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cell>
          <cell r="F1337" t="str">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cell>
          <cell r="F1338" t="str">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cell>
          <cell r="F1339" t="str">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cell>
          <cell r="F1340" t="str">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cell>
          <cell r="F1341" t="str">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cell>
          <cell r="F1342" t="str">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cell>
          <cell r="F1343" t="str">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cell>
          <cell r="F1344" t="str">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cell>
          <cell r="F1345" t="str">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cell>
          <cell r="F1346" t="str">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cell>
          <cell r="F1347" t="str">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cell>
          <cell r="F1348" t="str">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cell>
          <cell r="F1349" t="str">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cell>
          <cell r="F1350" t="str">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cell>
          <cell r="F1351" t="str">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cell>
          <cell r="F1352" t="str">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cell>
          <cell r="F1353" t="str">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cell>
          <cell r="F1361" t="str">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cell>
          <cell r="F1363" t="str">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cell>
          <cell r="F1367" t="str">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cell>
          <cell r="F1368" t="str">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cell>
          <cell r="F1370" t="str">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cell>
          <cell r="F1371" t="str">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cell>
          <cell r="F1372" t="str">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cell>
          <cell r="F1374" t="str">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cell>
          <cell r="F1375" t="str">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cell>
          <cell r="F1376" t="str">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cell>
          <cell r="F1377" t="str">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cell>
          <cell r="F1378" t="str">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cell>
          <cell r="F1381" t="str">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cell>
          <cell r="F1382" t="str">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cell>
          <cell r="F1383" t="str">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cell>
          <cell r="F1384" t="str">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cell>
          <cell r="F1385" t="str">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cell>
          <cell r="F1396" t="str">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cell>
          <cell r="F1397" t="str">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cell>
          <cell r="F1398" t="str">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cell>
          <cell r="F1399" t="str">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cell>
          <cell r="F1400" t="str">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cell>
          <cell r="F1401" t="str">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cell>
          <cell r="F1402" t="str">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cell>
          <cell r="F1403" t="str">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cell>
          <cell r="F1404" t="str">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cell>
          <cell r="F1405" t="str">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cell>
          <cell r="F1406" t="str">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cell>
          <cell r="F1407" t="str">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cell>
          <cell r="F1409" t="str">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cell>
          <cell r="F1410" t="str">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cell>
          <cell r="F1411" t="str">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cell>
          <cell r="F1412" t="str">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cell>
          <cell r="F1413" t="str">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cell>
          <cell r="F1415" t="str">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cell>
          <cell r="F1416" t="str">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cell>
          <cell r="F1417" t="str">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cell>
          <cell r="F1418" t="str">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cell>
          <cell r="F1419" t="str">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cell>
          <cell r="F1420" t="str">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cell>
          <cell r="F1421" t="str">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cell>
          <cell r="F1422" t="str">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cell>
          <cell r="F1423" t="str">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cell>
          <cell r="F1424" t="str">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cell>
          <cell r="F1425" t="str">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cell>
          <cell r="F1426" t="str">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cell>
          <cell r="F1427" t="str">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cell>
          <cell r="F1428" t="str">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cell>
          <cell r="F1429" t="str">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cell>
          <cell r="F1430" t="str">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cell>
          <cell r="F1431" t="str">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cell>
          <cell r="F1432" t="str">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cell>
          <cell r="F1433" t="str">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cell>
          <cell r="F1434" t="str">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cell>
          <cell r="F1439" t="str">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cell>
          <cell r="F1440" t="str">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cell>
          <cell r="F1441" t="str">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cell>
          <cell r="F1442" t="str">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cell>
          <cell r="F1443" t="str">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cell>
          <cell r="F1444" t="str">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cell>
          <cell r="F1445" t="str">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cell>
          <cell r="F1446" t="str">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cell>
          <cell r="F1447" t="str">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cell>
          <cell r="F1448" t="str">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cell>
          <cell r="F1449" t="str">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cell>
          <cell r="F1450" t="str">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cell>
          <cell r="F1451" t="str">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cell>
          <cell r="F1452" t="str">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cell>
          <cell r="F1453" t="str">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cell>
          <cell r="F1454" t="str">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cell>
          <cell r="F1455" t="str">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cell>
          <cell r="F1458" t="str">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cell>
          <cell r="F1459" t="str">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cell>
          <cell r="F1460" t="str">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cell>
          <cell r="F1461" t="str">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cell>
          <cell r="F1462" t="str">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cell>
          <cell r="F1463" t="str">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cell>
          <cell r="F1465" t="str">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cell>
          <cell r="F1466" t="str">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cell>
          <cell r="F1468" t="str">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cell>
          <cell r="F1469" t="str">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cell>
          <cell r="F1472" t="str">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cell>
          <cell r="F1473" t="str">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cell>
          <cell r="F1477" t="str">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cell>
          <cell r="F1478" t="str">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cell>
          <cell r="F1479" t="str">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cell>
          <cell r="F1480" t="str">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cell>
          <cell r="F1481" t="str">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cell>
          <cell r="F1482" t="str">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cell>
          <cell r="F1483" t="str">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cell>
          <cell r="F1484" t="str">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cell>
          <cell r="F1485" t="str">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cell>
          <cell r="F1486" t="str">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cell>
          <cell r="F1487" t="str">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cell>
          <cell r="F1488" t="str">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cell>
          <cell r="F1489" t="str">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cell>
          <cell r="F1490" t="str">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cell>
          <cell r="F1491" t="str">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cell>
          <cell r="F1492" t="str">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cell>
          <cell r="F1493" t="str">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cell>
          <cell r="F1494" t="str">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cell>
          <cell r="F1495" t="str">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cell>
          <cell r="F1496" t="str">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cell>
          <cell r="F1497" t="str">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cell>
          <cell r="F1498" t="str">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cell>
          <cell r="F1499" t="str">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cell>
          <cell r="F1500" t="str">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cell>
          <cell r="F1501" t="str">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cell>
          <cell r="F1502" t="str">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cell>
          <cell r="F1503" t="str">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cell>
          <cell r="F1504" t="str">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cell>
          <cell r="F1505" t="str">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cell>
          <cell r="F1506" t="str">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cell>
          <cell r="F1507" t="str">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cell>
          <cell r="F1508" t="str">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cell>
          <cell r="F1509" t="str">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cell>
          <cell r="F1510" t="str">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cell>
          <cell r="F1511" t="str">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cell>
          <cell r="F1512" t="str">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cell>
          <cell r="F1513" t="str">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cell>
          <cell r="F1514" t="str">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cell>
          <cell r="F1515" t="str">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cell>
          <cell r="F1516" t="str">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cell>
          <cell r="F1517" t="str">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cell>
          <cell r="F1518" t="str">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cell>
          <cell r="F1519" t="str">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cell>
          <cell r="F1520" t="str">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cell>
          <cell r="F1521" t="str">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cell>
          <cell r="F1522" t="str">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cell>
          <cell r="F1523" t="str">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cell>
          <cell r="F1524" t="str">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cell>
          <cell r="F1525" t="str">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cell>
          <cell r="F1526" t="str">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cell>
          <cell r="F1527" t="str">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cell>
          <cell r="F1528" t="str">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cell>
          <cell r="F1529" t="str">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cell>
          <cell r="F1530" t="str">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cell>
          <cell r="F1531" t="str">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cell>
          <cell r="F1532" t="str">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cell>
          <cell r="F1533" t="str">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cell>
          <cell r="F1534" t="str">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cell>
          <cell r="F1535" t="str">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cell>
          <cell r="F1536" t="str">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cell>
          <cell r="F1537" t="str">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cell>
          <cell r="F1538" t="str">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cell>
          <cell r="F1539" t="str">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cell>
          <cell r="F1540" t="str">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cell>
          <cell r="F1541" t="str">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cell>
          <cell r="F1542" t="str">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cell>
          <cell r="F1543" t="str">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cell>
          <cell r="F1544" t="str">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cell>
          <cell r="F1545" t="str">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cell>
          <cell r="F1546" t="str">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cell>
          <cell r="F1547" t="str">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cell>
          <cell r="F1548" t="str">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cell>
          <cell r="F1549" t="str">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cell>
          <cell r="F1550" t="str">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cell>
          <cell r="F1551" t="str">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cell>
          <cell r="F1552" t="str">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cell>
          <cell r="F1553" t="str">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cell>
          <cell r="F1554" t="str">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cell>
          <cell r="F1555" t="str">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cell>
          <cell r="F1556" t="str">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cell>
          <cell r="F1557" t="str">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cell>
          <cell r="F1558" t="str">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cell>
          <cell r="F1559" t="str">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cell>
          <cell r="F1560" t="str">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cell>
          <cell r="F1561" t="str">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cell>
          <cell r="F1562" t="str">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cell>
          <cell r="F1563" t="str">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cell>
          <cell r="F1564" t="str">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cell>
          <cell r="F1565" t="str">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cell>
          <cell r="F1566" t="str">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cell>
          <cell r="F1567" t="str">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cell>
          <cell r="F1568" t="str">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cell>
          <cell r="F1569" t="str">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cell>
          <cell r="F1570" t="str">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cell>
          <cell r="F1571" t="str">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cell>
          <cell r="F1572" t="str">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cell>
          <cell r="F1573" t="str">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cell>
          <cell r="F1574" t="str">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cell>
          <cell r="F1575" t="str">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cell>
          <cell r="F1576" t="str">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cell>
          <cell r="F1577" t="str">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cell>
          <cell r="F1578" t="str">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cell>
          <cell r="F1579" t="str">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cell>
          <cell r="F1580" t="str">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cell>
          <cell r="F1581" t="str">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cell>
          <cell r="F1582" t="str">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cell>
          <cell r="F1583" t="str">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cell>
          <cell r="F1584" t="str">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cell>
          <cell r="F1585" t="str">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cell>
          <cell r="F1586" t="str">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cell>
          <cell r="F1587" t="str">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cell>
          <cell r="F1588" t="str">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cell>
          <cell r="F1589" t="str">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cell>
          <cell r="F1590" t="str">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cell>
          <cell r="F1591" t="str">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cell>
          <cell r="F1592" t="str">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cell>
          <cell r="F1593" t="str">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cell>
          <cell r="F1594" t="str">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cell>
          <cell r="F1595" t="str">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cell>
          <cell r="F1596" t="str">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cell>
          <cell r="F1597" t="str">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cell>
          <cell r="F1598" t="str">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cell>
          <cell r="F1599" t="str">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cell>
          <cell r="F1600" t="str">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cell>
          <cell r="F1601" t="str">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cell>
          <cell r="F1602" t="str">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cell>
          <cell r="F1603" t="str">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cell>
          <cell r="F1604" t="str">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cell>
          <cell r="F1605" t="str">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cell>
          <cell r="F1606" t="str">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cell>
          <cell r="F1607" t="str">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cell>
          <cell r="F1608" t="str">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cell>
          <cell r="F1609" t="str">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cell>
          <cell r="F1610" t="str">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cell>
          <cell r="F1611" t="str">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cell>
          <cell r="F1612" t="str">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cell>
          <cell r="F1613" t="str">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cell>
          <cell r="F1614" t="str">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cell>
          <cell r="F1615" t="str">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cell>
          <cell r="F1616" t="str">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cell>
          <cell r="F1617" t="str">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cell>
          <cell r="F1618" t="str">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cell>
          <cell r="F1619" t="str">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cell>
          <cell r="F1620" t="str">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cell>
          <cell r="F1621" t="str">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cell>
          <cell r="F1622" t="str">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cell>
          <cell r="F1623" t="str">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cell>
          <cell r="F1624" t="str">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cell>
          <cell r="F1625" t="str">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cell>
          <cell r="F1626" t="str">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cell>
          <cell r="F1627" t="str">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cell>
          <cell r="F1628" t="str">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cell>
          <cell r="F1629" t="str">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cell>
          <cell r="F1630" t="str">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cell>
          <cell r="F1631" t="str">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cell>
          <cell r="F1632" t="str">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cell>
          <cell r="F1633" t="str">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cell>
          <cell r="F1634" t="str">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cell>
          <cell r="F1635" t="str">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cell>
          <cell r="F1636" t="str">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cell>
          <cell r="F1637" t="str">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cell>
          <cell r="F1638" t="str">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cell>
          <cell r="F1639" t="str">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cell>
          <cell r="F1640" t="str">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cell>
          <cell r="F1641" t="str">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cell>
          <cell r="F1642" t="str">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cell>
          <cell r="F1643" t="str">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cell>
          <cell r="F1644" t="str">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cell>
          <cell r="F1645" t="str">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cell>
          <cell r="F1646" t="str">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cell>
          <cell r="F1647" t="str">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cell>
          <cell r="F1648" t="str">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cell>
          <cell r="F1649" t="str">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cell>
          <cell r="F1650" t="str">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cell>
          <cell r="F1651" t="str">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cell>
          <cell r="F1652" t="str">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cell>
          <cell r="F1653" t="str">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cell>
          <cell r="F1654" t="str">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cell>
          <cell r="F1655" t="str">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cell>
          <cell r="F1656" t="str">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cell>
          <cell r="F1657" t="str">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cell>
          <cell r="F1658" t="str">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cell>
          <cell r="F1659" t="str">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cell>
          <cell r="F1660" t="str">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cell>
          <cell r="F1661" t="str">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cell>
          <cell r="F1662" t="str">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cell>
          <cell r="F1663" t="str">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cell>
          <cell r="F1664" t="str">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cell>
          <cell r="F1665" t="str">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cell>
          <cell r="F1666" t="str">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cell>
          <cell r="F1667" t="str">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cell>
          <cell r="F1668" t="str">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cell>
          <cell r="F1669" t="str">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cell>
          <cell r="F1670" t="str">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cell>
          <cell r="F1671" t="str">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cell>
          <cell r="F1672" t="str">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cell>
          <cell r="F1673" t="str">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cell>
          <cell r="F1674" t="str">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cell>
          <cell r="F1675" t="str">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cell>
          <cell r="F1676" t="str">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cell>
          <cell r="F1677" t="str">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cell>
          <cell r="F1678" t="str">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cell>
          <cell r="F1679" t="str">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cell>
          <cell r="F1680" t="str">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cell>
          <cell r="F1681" t="str">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cell>
          <cell r="F1682" t="str">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cell>
          <cell r="F1683" t="str">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cell>
          <cell r="F1684" t="str">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cell>
          <cell r="F1685" t="str">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cell>
          <cell r="F1686" t="str">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cell>
          <cell r="F1687" t="str">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cell>
          <cell r="F1688" t="str">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cell>
          <cell r="F1689" t="str">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cell>
          <cell r="F1690" t="str">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cell>
          <cell r="F1691" t="str">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cell>
          <cell r="F1692" t="str">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cell>
          <cell r="F1693" t="str">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cell>
          <cell r="F1694" t="str">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cell>
          <cell r="F1695" t="str">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cell>
          <cell r="F1696" t="str">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cell>
          <cell r="F1697" t="str">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cell>
          <cell r="F1698" t="str">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cell>
          <cell r="F1699" t="str">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cell>
          <cell r="F1700" t="str">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cell>
          <cell r="F1701" t="str">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cell>
          <cell r="F1702" t="str">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cell>
          <cell r="F1703" t="str">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cell>
          <cell r="F1704" t="str">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cell>
          <cell r="F1705" t="str">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cell>
          <cell r="F1706" t="str">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cell>
          <cell r="F1707" t="str">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cell>
          <cell r="F1708" t="str">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cell>
          <cell r="F1709" t="str">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cell>
          <cell r="F1710" t="str">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cell>
          <cell r="F1711" t="str">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cell>
          <cell r="F1712" t="str">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cell>
          <cell r="F1713" t="str">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cell>
          <cell r="F1714" t="str">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cell>
          <cell r="F1715" t="str">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cell>
          <cell r="F1716" t="str">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cell>
          <cell r="F1717" t="str">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cell>
          <cell r="F1718" t="str">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cell>
          <cell r="F1719" t="str">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cell>
          <cell r="F1720" t="str">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cell>
          <cell r="F1721" t="str">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cell>
          <cell r="F1722" t="str">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cell>
          <cell r="F1723" t="str">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cell>
          <cell r="F1724" t="str">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cell>
          <cell r="F1725" t="str">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cell>
          <cell r="F1726" t="str">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cell>
          <cell r="F1727" t="str">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cell>
          <cell r="F1728" t="str">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cell>
          <cell r="F1729" t="str">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cell>
          <cell r="F1730" t="str">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cell>
          <cell r="F1731" t="str">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cell>
          <cell r="F1732" t="str">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cell>
          <cell r="F1733" t="str">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cell>
          <cell r="F1734" t="str">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cell>
          <cell r="F1735" t="str">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cell>
          <cell r="F1736" t="str">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cell>
          <cell r="F1737" t="str">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cell>
          <cell r="F1738" t="str">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cell>
          <cell r="F1739" t="str">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cell>
          <cell r="F1740" t="str">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cell>
          <cell r="F1741" t="str">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cell>
          <cell r="F1742" t="str">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cell>
          <cell r="F1743" t="str">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cell>
          <cell r="F1744" t="str">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cell>
          <cell r="F1745" t="str">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cell>
          <cell r="F1746" t="str">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cell>
          <cell r="F1747" t="str">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cell>
          <cell r="F1748" t="str">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cell>
          <cell r="F1749" t="str">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cell>
          <cell r="F1750" t="str">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cell>
          <cell r="F1751" t="str">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cell>
          <cell r="F1752" t="str">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cell>
          <cell r="F1753" t="str">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cell>
          <cell r="F1754" t="str">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cell>
          <cell r="F1755" t="str">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cell>
          <cell r="F1756" t="str">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cell>
          <cell r="F1757" t="str">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cell>
          <cell r="F1758" t="str">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cell>
          <cell r="F1759" t="str">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cell>
          <cell r="F1760" t="str">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cell>
          <cell r="F1761" t="str">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cell>
          <cell r="F1762" t="str">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cell>
          <cell r="F1763" t="str">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cell>
          <cell r="F1764" t="str">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cell>
          <cell r="F1765" t="str">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cell>
          <cell r="F1766" t="str">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cell>
          <cell r="F1767" t="str">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cell>
          <cell r="F1768" t="str">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cell>
          <cell r="F1769" t="str">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cell>
          <cell r="F1770" t="str">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cell>
          <cell r="F1771" t="str">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cell>
          <cell r="F1772" t="str">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cell>
          <cell r="F1773" t="str">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cell>
          <cell r="F1774" t="str">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cell>
          <cell r="F1775" t="str">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cell>
          <cell r="F1776" t="str">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cell>
          <cell r="F1777" t="str">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cell>
          <cell r="F1778" t="str">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cell>
          <cell r="F1779" t="str">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cell>
          <cell r="F1780" t="str">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cell>
          <cell r="F1781" t="str">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cell>
          <cell r="F1782" t="str">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cell>
          <cell r="F1783" t="str">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cell>
          <cell r="F1784" t="str">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cell>
          <cell r="F1785" t="str">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cell>
          <cell r="F1786" t="str">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cell>
          <cell r="F1787" t="str">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cell>
          <cell r="F1788" t="str">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cell>
          <cell r="F1789" t="str">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cell>
          <cell r="F1790" t="str">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cell>
          <cell r="F1791" t="str">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cell>
          <cell r="F1792" t="str">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cell>
          <cell r="F1793" t="str">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cell>
          <cell r="F1794" t="str">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cell>
          <cell r="F1795" t="str">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cell>
          <cell r="F1796" t="str">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cell>
          <cell r="F1797" t="str">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cell>
          <cell r="F1798" t="str">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cell>
          <cell r="F1799" t="str">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cell>
          <cell r="F1800" t="str">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cell>
          <cell r="F1801" t="str">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cell>
          <cell r="F1802" t="str">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cell>
          <cell r="F1803" t="str">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cell>
          <cell r="F1804" t="str">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cell>
          <cell r="F1805" t="str">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cell>
          <cell r="F1806" t="str">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cell>
          <cell r="F1807" t="str">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cell>
          <cell r="F1808" t="str">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cell>
          <cell r="F1809" t="str">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cell>
          <cell r="F1810" t="str">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cell>
          <cell r="F1811" t="str">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cell>
          <cell r="F1812" t="str">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cell>
          <cell r="F1813" t="str">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cell>
          <cell r="F1814" t="str">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cell>
          <cell r="F1815" t="str">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cell>
          <cell r="F1816" t="str">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cell>
          <cell r="F1817" t="str">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cell>
          <cell r="F1818" t="str">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cell>
          <cell r="F1819" t="str">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cell>
          <cell r="F1820" t="str">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cell>
          <cell r="F1821" t="str">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cell>
          <cell r="F1822" t="str">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cell>
          <cell r="F1823" t="str">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cell>
          <cell r="F1824" t="str">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cell>
          <cell r="F1825" t="str">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cell>
          <cell r="F1826" t="str">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cell>
          <cell r="F1827" t="str">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cell>
          <cell r="F1828" t="str">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cell>
          <cell r="F1829" t="str">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cell>
          <cell r="F1830" t="str">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cell>
          <cell r="F1831" t="str">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cell>
          <cell r="F1832" t="str">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cell>
          <cell r="F1833" t="str">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cell>
          <cell r="F1834" t="str">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cell>
          <cell r="F1835" t="str">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cell>
          <cell r="F1836" t="str">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cell>
          <cell r="F1837" t="str">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cell>
          <cell r="F1838" t="str">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cell>
          <cell r="F1839" t="str">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cell>
          <cell r="F1840" t="str">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cell>
          <cell r="F1841" t="str">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cell>
          <cell r="F1842" t="str">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cell>
          <cell r="F1843" t="str">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cell>
          <cell r="F1844" t="str">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cell>
          <cell r="F1845" t="str">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cell>
          <cell r="F1846" t="str">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cell>
          <cell r="F1847" t="str">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cell>
          <cell r="F1848" t="str">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cell>
          <cell r="F1849" t="str">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cell>
          <cell r="F1850" t="str">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cell>
          <cell r="F1851" t="str">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cell>
          <cell r="F1852" t="str">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cell>
          <cell r="F1853" t="str">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cell>
          <cell r="F1854" t="str">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cell>
          <cell r="F1855" t="str">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cell>
          <cell r="F1856" t="str">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cell>
          <cell r="F1857" t="str">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cell>
          <cell r="F1858" t="str">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cell>
          <cell r="F1859" t="str">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cell>
          <cell r="F1860" t="str">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cell>
          <cell r="F1861" t="str">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cell>
          <cell r="F1862" t="str">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cell>
          <cell r="F1863" t="str">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cell>
          <cell r="F1864" t="str">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cell>
          <cell r="F1865" t="str">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cell>
          <cell r="F1866" t="str">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cell>
          <cell r="F1867" t="str">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cell>
          <cell r="F1868" t="str">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cell>
          <cell r="F1869" t="str">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cell>
          <cell r="F1870" t="str">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cell>
          <cell r="F1871" t="str">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cell>
          <cell r="F1872" t="str">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cell>
          <cell r="F1873" t="str">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cell>
          <cell r="F1874" t="str">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cell>
          <cell r="F1875" t="str">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cell>
          <cell r="F1879" t="str">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cell>
          <cell r="F1880" t="str">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cell>
          <cell r="F1881" t="str">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cell>
          <cell r="F1882" t="str">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cell>
          <cell r="F1883" t="str">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cell>
          <cell r="F1884" t="str">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cell>
          <cell r="F1885" t="str">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cell>
          <cell r="F1886" t="str">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cell>
          <cell r="F1887" t="str">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cell>
          <cell r="F1888" t="str">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cell>
          <cell r="F1889" t="str">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cell>
          <cell r="F1890" t="str">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cell>
          <cell r="F1891" t="str">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cell>
          <cell r="F1892" t="str">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cell>
          <cell r="F1893" t="str">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cell>
          <cell r="F1894" t="str">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cell>
          <cell r="F1895" t="str">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cell>
          <cell r="F1896" t="str">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cell>
          <cell r="F1897" t="str">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cell>
          <cell r="F1898" t="str">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cell>
          <cell r="F1899" t="str">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cell>
          <cell r="F1900" t="str">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cell>
          <cell r="F1901" t="str">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cell>
          <cell r="F1902" t="str">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cell>
          <cell r="F1903" t="str">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cell>
          <cell r="F1904" t="str">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cell>
          <cell r="F1905" t="str">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cell>
          <cell r="F1906" t="str">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cell>
          <cell r="F1907" t="str">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cell>
          <cell r="F1908" t="str">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cell>
          <cell r="F1909" t="str">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cell>
          <cell r="F1910" t="str">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cell>
          <cell r="F1911" t="str">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cell>
          <cell r="F1912" t="str">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cell>
          <cell r="F1913" t="str">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cell>
          <cell r="F1914" t="str">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cell>
          <cell r="F1915" t="str">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cell>
          <cell r="F1916" t="str">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cell>
          <cell r="F1917" t="str">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cell>
          <cell r="F1918" t="str">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cell>
          <cell r="F1919" t="str">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cell>
          <cell r="F1920" t="str">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cell>
          <cell r="F1921" t="str">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cell>
          <cell r="F1922" t="str">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cell>
          <cell r="F1923" t="str">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cell>
          <cell r="F1924" t="str">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cell>
          <cell r="F1925" t="str">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cell>
          <cell r="F1926" t="str">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cell>
          <cell r="F1927" t="str">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cell>
          <cell r="F1928" t="str">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cell>
          <cell r="F1929" t="str">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cell>
          <cell r="F1930" t="str">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cell>
          <cell r="F1931" t="str">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cell>
          <cell r="F1932" t="str">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cell>
          <cell r="F1933" t="str">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cell>
          <cell r="F1934" t="str">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cell>
          <cell r="F1935" t="str">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cell>
          <cell r="F1936" t="str">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cell>
          <cell r="F1937" t="str">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cell>
          <cell r="F1938" t="str">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cell>
          <cell r="F1939" t="str">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cell>
          <cell r="F1940" t="str">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cell>
          <cell r="F1941" t="str">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cell>
          <cell r="F1942" t="str">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cell>
          <cell r="F1943" t="str">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cell>
          <cell r="F1944" t="str">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cell>
          <cell r="F1945" t="str">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cell>
          <cell r="F1946" t="str">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cell>
          <cell r="F1947" t="str">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cell>
          <cell r="F1948" t="str">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cell>
          <cell r="F1949" t="str">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cell>
          <cell r="F1950" t="str">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cell>
          <cell r="F1951" t="str">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cell>
          <cell r="F1952" t="str">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cell>
          <cell r="F1953" t="str">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cell>
          <cell r="F1954" t="str">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cell>
          <cell r="F1955" t="str">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cell>
          <cell r="F1956" t="str">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cell>
          <cell r="F1957" t="str">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cell>
          <cell r="F1958" t="str">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cell>
          <cell r="F1959" t="str">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cell>
          <cell r="F1960" t="str">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cell>
          <cell r="F1961" t="str">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cell>
          <cell r="F1962" t="str">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cell>
          <cell r="F1963" t="str">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cell>
          <cell r="F1964" t="str">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cell>
          <cell r="F1965" t="str">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cell>
          <cell r="F1966" t="str">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cell>
          <cell r="F1967" t="str">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cell>
          <cell r="F1968" t="str">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cell>
          <cell r="F1969" t="str">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cell>
          <cell r="F1970" t="str">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cell>
          <cell r="F1971" t="str">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cell>
          <cell r="F1972" t="str">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cell>
          <cell r="F1973" t="str">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cell>
          <cell r="F1974" t="str">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cell>
          <cell r="F1975" t="str">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cell>
          <cell r="F1976" t="str">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cell>
          <cell r="F1977" t="str">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cell>
          <cell r="F1978" t="str">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cell>
          <cell r="F1979" t="str">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cell>
          <cell r="F1980" t="str">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cell>
          <cell r="F1981" t="str">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cell>
          <cell r="F1982" t="str">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cell>
          <cell r="F1983" t="str">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cell>
          <cell r="F1984" t="str">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cell>
          <cell r="F1985" t="str">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cell>
          <cell r="F1986" t="str">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cell>
          <cell r="F1987" t="str">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cell>
          <cell r="F1988" t="str">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cell>
          <cell r="F1989" t="str">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cell>
          <cell r="F1990" t="str">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cell>
          <cell r="F1991" t="str">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cell>
          <cell r="F1992" t="str">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cell>
          <cell r="F1993" t="str">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cell>
          <cell r="F1994" t="str">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cell>
          <cell r="F1995" t="str">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cell>
          <cell r="F1996" t="str">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cell>
          <cell r="F1997" t="str">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cell>
          <cell r="F1998" t="str">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cell>
          <cell r="F1999" t="str">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cell>
          <cell r="F2000" t="str">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cell>
          <cell r="F2001" t="str">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cell>
          <cell r="F2002" t="str">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cell>
          <cell r="F2003" t="str">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cell>
          <cell r="F2004" t="str">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cell>
          <cell r="F2005" t="str">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cell>
          <cell r="F2006" t="str">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cell>
          <cell r="F2007" t="str">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cell>
          <cell r="F2008" t="str">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cell>
          <cell r="F2009" t="str">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cell>
          <cell r="F2010" t="str">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cell>
          <cell r="F2011" t="str">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cell>
          <cell r="F2012" t="str">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cell>
          <cell r="F2013" t="str">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cell>
          <cell r="F2014" t="str">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cell>
          <cell r="F2015" t="str">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cell>
          <cell r="F2016" t="str">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cell>
          <cell r="F2017" t="str">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cell>
          <cell r="F2018" t="str">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cell>
          <cell r="F2019" t="str">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cell>
          <cell r="F2020" t="str">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cell>
          <cell r="F2021" t="str">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cell>
          <cell r="F2022" t="str">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cell>
          <cell r="F2023" t="str">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cell>
          <cell r="F2024" t="str">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cell>
          <cell r="F2025" t="str">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cell>
          <cell r="F2026" t="str">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cell>
          <cell r="F2027" t="str">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cell>
          <cell r="F2028" t="str">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cell>
          <cell r="F2029" t="str">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cell>
          <cell r="F2030" t="str">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cell>
          <cell r="F2031" t="str">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cell>
          <cell r="F2032" t="str">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cell>
          <cell r="F2033" t="str">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cell>
          <cell r="F2034" t="str">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cell>
          <cell r="F2035" t="str">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cell>
          <cell r="F2036" t="str">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cell>
          <cell r="F2037" t="str">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cell>
          <cell r="F2038" t="str">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cell>
          <cell r="F2039" t="str">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cell>
          <cell r="F2040" t="str">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cell>
          <cell r="F2041" t="str">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cell>
          <cell r="F2042" t="str">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cell>
          <cell r="F2043" t="str">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cell>
          <cell r="F2044" t="str">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cell>
          <cell r="F2045" t="str">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cell>
          <cell r="F2046" t="str">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cell>
          <cell r="F2047" t="str">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cell>
          <cell r="F2048" t="str">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cell>
          <cell r="F2049" t="str">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cell>
          <cell r="F2050" t="str">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cell>
          <cell r="F2051" t="str">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cell>
          <cell r="F2052" t="str">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cell>
          <cell r="F2053" t="str">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cell>
          <cell r="F2054" t="str">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cell>
          <cell r="F2055" t="str">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cell>
          <cell r="F2056" t="str">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cell>
          <cell r="F2057" t="str">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cell>
          <cell r="F2058" t="str">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cell>
          <cell r="F2059" t="str">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cell>
          <cell r="F2060" t="str">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cell>
          <cell r="F2061" t="str">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cell>
          <cell r="F2062" t="str">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cell>
          <cell r="F2063" t="str">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cell>
          <cell r="F2064" t="str">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cell>
          <cell r="F2065" t="str">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cell>
          <cell r="F2066" t="str">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cell>
          <cell r="F2067" t="str">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cell>
          <cell r="F2068" t="str">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cell>
          <cell r="F2069" t="str">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cell>
          <cell r="F2070" t="str">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cell>
          <cell r="F2071" t="str">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cell>
          <cell r="F2072" t="str">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cell>
          <cell r="F2073" t="str">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cell>
          <cell r="F2074" t="str">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cell>
          <cell r="F2075" t="str">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cell>
          <cell r="F2076" t="str">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cell>
          <cell r="F2077" t="str">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cell>
          <cell r="F2078" t="str">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cell>
          <cell r="F2079" t="str">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cell>
          <cell r="F2080" t="str">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cell>
          <cell r="F2081" t="str">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cell>
          <cell r="F2082" t="str">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cell>
          <cell r="F2083" t="str">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cell>
          <cell r="F2084" t="str">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cell>
          <cell r="F2085" t="str">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cell>
          <cell r="F2086" t="str">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cell>
          <cell r="F2087" t="str">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cell>
          <cell r="F2088" t="str">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cell>
          <cell r="F2089" t="str">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cell>
          <cell r="F2090" t="str">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cell>
          <cell r="F2091" t="str">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cell>
          <cell r="F2092" t="str">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cell>
          <cell r="F2093" t="str">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cell>
          <cell r="F2094" t="str">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cell>
          <cell r="F2095" t="str">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cell>
          <cell r="F2096" t="str">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cell>
          <cell r="F2097" t="str">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cell>
          <cell r="F2098" t="str">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cell>
          <cell r="F2099" t="str">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cell>
          <cell r="F2100" t="str">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cell>
          <cell r="F2101" t="str">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cell>
          <cell r="F2102" t="str">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cell>
          <cell r="F2103" t="str">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cell>
          <cell r="F2104" t="str">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cell>
          <cell r="F2105" t="str">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cell>
          <cell r="F2106" t="str">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cell>
          <cell r="F2107" t="str">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cell>
          <cell r="F2108" t="str">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cell>
          <cell r="F2109" t="str">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cell>
          <cell r="F2110" t="str">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cell>
          <cell r="F2111" t="str">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cell>
          <cell r="F2112" t="str">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cell>
          <cell r="F2113" t="str">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cell>
          <cell r="F2114" t="str">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cell>
          <cell r="F2115" t="str">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cell>
          <cell r="F2116" t="str">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cell>
          <cell r="F2117" t="str">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cell>
          <cell r="F2118" t="str">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cell>
          <cell r="F2119" t="str">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cell>
          <cell r="F2120" t="str">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cell>
          <cell r="F2121" t="str">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cell>
          <cell r="F2122" t="str">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cell>
          <cell r="F2123" t="str">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cell>
          <cell r="F2124" t="str">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cell>
          <cell r="F2125" t="str">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cell>
          <cell r="F2126" t="str">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cell>
          <cell r="F2127" t="str">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cell>
          <cell r="F2128" t="str">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cell>
          <cell r="F2129" t="str">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cell>
          <cell r="F2130" t="str">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cell>
          <cell r="F2131" t="str">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cell>
          <cell r="F2132" t="str">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cell>
          <cell r="F2133" t="str">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cell>
          <cell r="F2134" t="str">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cell>
          <cell r="F2135" t="str">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cell>
          <cell r="F2136" t="str">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cell>
          <cell r="F2137" t="str">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cell>
          <cell r="F2138" t="str">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cell>
          <cell r="F2139" t="str">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cell>
          <cell r="F2140" t="str">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cell>
          <cell r="F2141" t="str">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cell>
          <cell r="F2142" t="str">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cell>
          <cell r="F2143" t="str">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cell>
          <cell r="F2144" t="str">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cell>
          <cell r="F2145" t="str">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cell>
          <cell r="F2146" t="str">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cell>
          <cell r="F2147" t="str">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cell>
          <cell r="F2148" t="str">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cell>
          <cell r="F2149" t="str">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cell>
          <cell r="F2150" t="str">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cell>
          <cell r="F2151" t="str">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cell>
          <cell r="F2152" t="str">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cell>
          <cell r="F2153" t="str">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cell>
          <cell r="F2154" t="str">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cell>
          <cell r="F2155" t="str">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cell>
          <cell r="F2156" t="str">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cell>
          <cell r="F2157" t="str">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cell>
          <cell r="F2158" t="str">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cell>
          <cell r="F2159" t="str">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cell>
          <cell r="F2160" t="str">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cell>
          <cell r="F2161" t="str">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cell>
          <cell r="F2162" t="str">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cell>
          <cell r="F2163" t="str">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cell>
          <cell r="F2164" t="str">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cell>
          <cell r="F2165" t="str">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cell>
          <cell r="F2166" t="str">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cell>
          <cell r="F2167" t="str">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cell>
          <cell r="F2168" t="str">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cell>
          <cell r="F2169" t="str">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cell>
          <cell r="F2170" t="str">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cell>
          <cell r="F2171" t="str">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cell>
          <cell r="F2172" t="str">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cell>
          <cell r="F2173" t="str">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cell>
          <cell r="F2174" t="str">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cell>
          <cell r="F2175" t="str">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cell>
          <cell r="F2176" t="str">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cell>
          <cell r="F2177" t="str">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cell>
          <cell r="F2178" t="str">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cell>
          <cell r="F2179" t="str">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cell>
          <cell r="F2180" t="str">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cell>
          <cell r="F2181" t="str">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cell>
          <cell r="F2182" t="str">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cell>
          <cell r="F2183" t="str">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cell>
          <cell r="F2184" t="str">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cell>
          <cell r="F2185" t="str">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cell>
          <cell r="F2186" t="str">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cell>
          <cell r="F2187" t="str">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cell>
          <cell r="F2188" t="str">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cell>
          <cell r="F2189" t="str">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cell>
          <cell r="F2190" t="str">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cell>
          <cell r="F2191" t="str">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cell>
          <cell r="F2192" t="str">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cell>
          <cell r="F2193" t="str">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cell>
          <cell r="F2194" t="str">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cell>
          <cell r="F2195" t="str">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cell>
          <cell r="F2196" t="str">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cell>
          <cell r="F2197" t="str">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cell>
          <cell r="F2198" t="str">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cell>
          <cell r="F2199" t="str">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cell>
          <cell r="F2200" t="str">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cell>
          <cell r="F2201" t="str">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cell>
          <cell r="F2202" t="str">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cell>
          <cell r="F2203" t="str">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cell>
          <cell r="F2204" t="str">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cell>
          <cell r="F2205" t="str">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cell>
          <cell r="F2206" t="str">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cell>
          <cell r="F2207" t="str">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cell>
          <cell r="F2208" t="str">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cell>
          <cell r="F2209" t="str">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cell>
          <cell r="F2210" t="str">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cell>
          <cell r="F2211" t="str">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cell>
          <cell r="F2212" t="str">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cell>
          <cell r="F2213" t="str">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cell>
          <cell r="F2214" t="str">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cell>
          <cell r="F2215" t="str">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cell>
          <cell r="F2216" t="str">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cell>
          <cell r="F2217" t="str">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cell>
          <cell r="F2218" t="str">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cell>
          <cell r="F2219" t="str">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cell>
          <cell r="F2220" t="str">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cell>
          <cell r="F2221" t="str">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cell>
          <cell r="F2222" t="str">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cell>
          <cell r="F2223" t="str">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cell>
          <cell r="F2224" t="str">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cell>
          <cell r="F2225" t="str">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cell>
          <cell r="F2226" t="str">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cell>
          <cell r="F2227" t="str">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cell>
          <cell r="F2228" t="str">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cell>
          <cell r="F2229" t="str">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cell>
          <cell r="F2230" t="str">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cell>
          <cell r="F2231" t="str">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cell>
          <cell r="F2232" t="str">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cell>
          <cell r="F2233" t="str">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cell>
          <cell r="F2234" t="str">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cell>
          <cell r="F2235" t="str">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cell>
          <cell r="F2236" t="str">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cell>
          <cell r="F2237" t="str">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cell>
          <cell r="F2238" t="str">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cell>
          <cell r="F2239" t="str">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cell>
          <cell r="F2240" t="str">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cell>
          <cell r="F2241" t="str">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cell>
          <cell r="F2242" t="str">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cell>
          <cell r="F2243" t="str">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cell>
          <cell r="F2244" t="str">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cell>
          <cell r="F2245" t="str">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cell>
          <cell r="F2247" t="str">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cell>
          <cell r="F2248" t="str">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cell>
          <cell r="F2249" t="str">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cell>
          <cell r="F2250" t="str">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cell>
          <cell r="F2251" t="str">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cell>
          <cell r="F2252" t="str">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cell>
          <cell r="F2253" t="str">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cell>
          <cell r="F2254" t="str">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cell>
          <cell r="F2255" t="str">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cell>
          <cell r="F2256" t="str">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cell>
          <cell r="F2262" t="str">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cell>
          <cell r="F2264" t="str">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cell>
          <cell r="F2265" t="str">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cell>
          <cell r="F2266" t="str">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cell>
          <cell r="F2267" t="str">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cell>
          <cell r="F2268" t="str">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cell>
          <cell r="F2269" t="str">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cell>
          <cell r="F2270" t="str">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cell>
          <cell r="F2271" t="str">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cell>
          <cell r="F2272" t="str">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cell>
          <cell r="F2273" t="str">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cell>
          <cell r="F2275" t="str">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cell>
          <cell r="F2276" t="str">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cell>
          <cell r="F2278" t="str">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cell>
          <cell r="F2279" t="str">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cell>
          <cell r="F2282" t="str">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cell>
          <cell r="F2283" t="str">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cell>
          <cell r="F2284" t="str">
            <v/>
          </cell>
          <cell r="G2284" t="str">
            <v>EXPENDITURE</v>
          </cell>
          <cell r="H2284" t="str">
            <v>DEPRECIATION</v>
          </cell>
          <cell r="I2284" t="str">
            <v>DEPRECIATION</v>
          </cell>
        </row>
      </sheetData>
      <sheetData sheetId="3" refreshError="1"/>
      <sheetData sheetId="4"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GL_SL-ACC CODE MATRIX"/>
      <sheetName val="GL-ACCOUNT CODE MAPPING"/>
      <sheetName val="coa_ramco_168"/>
      <sheetName val="Sheet2"/>
      <sheetName val="Copy of GL_SL-ACCOUNT CODE MATR"/>
    </sheetNames>
    <sheetDataSet>
      <sheetData sheetId="0" refreshError="1"/>
      <sheetData sheetId="1" refreshError="1"/>
      <sheetData sheetId="2" refreshError="1">
        <row r="2">
          <cell r="A2" t="str">
            <v>A101001</v>
          </cell>
          <cell r="B2" t="str">
            <v>Land- Free Hold</v>
          </cell>
          <cell r="C2" t="str">
            <v>ASSET</v>
          </cell>
          <cell r="D2" t="str">
            <v>BALANCE SHEET</v>
          </cell>
          <cell r="E2" t="str">
            <v>ASSET A/C</v>
          </cell>
          <cell r="F2" t="str">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cell>
          <cell r="G9" t="str">
            <v>FIXED ASSETS</v>
          </cell>
          <cell r="H9" t="str">
            <v>GROSS BLOCK</v>
          </cell>
          <cell r="I9" t="str">
            <v>BUILDINGS</v>
          </cell>
        </row>
        <row r="10">
          <cell r="A10" t="str">
            <v>A101107</v>
          </cell>
          <cell r="B10" t="str">
            <v>BUILDINGS</v>
          </cell>
          <cell r="C10" t="str">
            <v>ASSET</v>
          </cell>
          <cell r="D10" t="str">
            <v>BALANCE SHEET</v>
          </cell>
          <cell r="E10" t="str">
            <v/>
          </cell>
          <cell r="F10" t="str">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cell>
          <cell r="F22" t="str">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cell>
          <cell r="F23" t="str">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cell>
          <cell r="F24" t="str">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cell>
          <cell r="F27" t="str">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cell>
          <cell r="F28" t="str">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cell>
          <cell r="F32" t="str">
            <v/>
          </cell>
          <cell r="G32" t="str">
            <v>FIXED ASSETS</v>
          </cell>
          <cell r="H32" t="str">
            <v>GROSS BLOCK</v>
          </cell>
          <cell r="I32" t="str">
            <v>COMPUTERS</v>
          </cell>
        </row>
        <row r="33">
          <cell r="A33" t="str">
            <v>A101505</v>
          </cell>
          <cell r="B33" t="str">
            <v>Printers</v>
          </cell>
          <cell r="C33" t="str">
            <v>ASSET</v>
          </cell>
          <cell r="D33" t="str">
            <v>BALANCE SHEET</v>
          </cell>
          <cell r="E33" t="str">
            <v/>
          </cell>
          <cell r="F33" t="str">
            <v/>
          </cell>
          <cell r="G33" t="str">
            <v>FIXED ASSETS</v>
          </cell>
          <cell r="H33" t="str">
            <v>GROSS BLOCK</v>
          </cell>
          <cell r="I33" t="str">
            <v>COMPUTERS</v>
          </cell>
        </row>
        <row r="34">
          <cell r="A34" t="str">
            <v>A101506</v>
          </cell>
          <cell r="B34" t="str">
            <v>SOFTWARE</v>
          </cell>
          <cell r="C34" t="str">
            <v>ASSET</v>
          </cell>
          <cell r="D34" t="str">
            <v>BALANCE SHEET</v>
          </cell>
          <cell r="E34" t="str">
            <v/>
          </cell>
          <cell r="F34" t="str">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cell>
          <cell r="F36" t="str">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cell>
          <cell r="G41" t="str">
            <v>FIXED ASSETS</v>
          </cell>
          <cell r="H41" t="str">
            <v>GROSS BLOCK</v>
          </cell>
          <cell r="I41" t="str">
            <v>VEHICLES</v>
          </cell>
        </row>
        <row r="42">
          <cell r="A42" t="str">
            <v>A101706</v>
          </cell>
          <cell r="B42" t="str">
            <v>VEHICLES</v>
          </cell>
          <cell r="C42" t="str">
            <v>ASSET</v>
          </cell>
          <cell r="D42" t="str">
            <v>BALANCE SHEET</v>
          </cell>
          <cell r="E42" t="str">
            <v/>
          </cell>
          <cell r="F42" t="str">
            <v/>
          </cell>
          <cell r="G42" t="str">
            <v>FIXED ASSETS</v>
          </cell>
          <cell r="H42" t="str">
            <v>GROSS BLOCK</v>
          </cell>
          <cell r="I42" t="str">
            <v>VEHICLES</v>
          </cell>
        </row>
        <row r="43">
          <cell r="A43" t="str">
            <v>A101707</v>
          </cell>
          <cell r="B43" t="str">
            <v>Vehicles-Motorcycle</v>
          </cell>
          <cell r="C43" t="str">
            <v>ASSET</v>
          </cell>
          <cell r="D43" t="str">
            <v>BALANCE SHEET</v>
          </cell>
          <cell r="E43" t="str">
            <v/>
          </cell>
          <cell r="F43" t="str">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cell>
          <cell r="F49" t="str">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cell>
          <cell r="F52" t="str">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cell>
          <cell r="F53" t="str">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cell>
          <cell r="F54" t="str">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cell>
          <cell r="F55" t="str">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cell>
          <cell r="F63" t="str">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cell>
          <cell r="F64" t="str">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cell>
          <cell r="F65" t="str">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cell>
          <cell r="F66" t="str">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cell>
          <cell r="F67" t="str">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cell>
          <cell r="F68" t="str">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cell>
          <cell r="F69" t="str">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cell>
          <cell r="F71" t="str">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cell>
          <cell r="F72" t="str">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cell>
          <cell r="F73" t="str">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cell>
          <cell r="F74" t="str">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cell>
          <cell r="F75" t="str">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cell>
          <cell r="F76" t="str">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cell>
          <cell r="F77" t="str">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cell>
          <cell r="F78" t="str">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cell>
          <cell r="F79" t="str">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cell>
          <cell r="F80" t="str">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cell>
          <cell r="F81" t="str">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cell>
          <cell r="F82" t="str">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cell>
          <cell r="F83" t="str">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cell>
          <cell r="F84" t="str">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cell>
          <cell r="F85" t="str">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cell>
          <cell r="F86" t="str">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cell>
          <cell r="F87" t="str">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cell>
          <cell r="F88" t="str">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cell>
          <cell r="F89" t="str">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cell>
          <cell r="F90" t="str">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cell>
          <cell r="F91" t="str">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cell>
          <cell r="F92" t="str">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cell>
          <cell r="F93" t="str">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cell>
          <cell r="F94" t="str">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cell>
          <cell r="F95" t="str">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cell>
          <cell r="F96" t="str">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cell>
          <cell r="F97" t="str">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cell>
          <cell r="F98" t="str">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cell>
          <cell r="F99" t="str">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cell>
          <cell r="F100" t="str">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cell>
          <cell r="F101" t="str">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cell>
          <cell r="F102" t="str">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cell>
          <cell r="F103" t="str">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cell>
          <cell r="F104" t="str">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cell>
          <cell r="F105" t="str">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cell>
          <cell r="F106" t="str">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cell>
          <cell r="F107" t="str">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cell>
          <cell r="F108" t="str">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cell>
          <cell r="F109" t="str">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cell>
          <cell r="F110" t="str">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cell>
          <cell r="F111" t="str">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cell>
          <cell r="F112" t="str">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cell>
          <cell r="F113" t="str">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cell>
          <cell r="F114" t="str">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cell>
          <cell r="F115" t="str">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cell>
          <cell r="F116" t="str">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cell>
          <cell r="F117" t="str">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cell>
          <cell r="F118" t="str">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cell>
          <cell r="F119" t="str">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cell>
          <cell r="F120" t="str">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cell>
          <cell r="F121" t="str">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cell>
          <cell r="F122" t="str">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cell>
          <cell r="F123" t="str">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cell>
          <cell r="F124" t="str">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cell>
          <cell r="F125" t="str">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cell>
          <cell r="F126" t="str">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cell>
          <cell r="F127" t="str">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cell>
          <cell r="F128" t="str">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cell>
          <cell r="F129" t="str">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cell>
          <cell r="F130" t="str">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cell>
          <cell r="F131" t="str">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cell>
          <cell r="F132" t="str">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cell>
          <cell r="F133" t="str">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cell>
          <cell r="F134" t="str">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cell>
          <cell r="F135" t="str">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cell>
          <cell r="F136" t="str">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cell>
          <cell r="F137" t="str">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cell>
          <cell r="F138" t="str">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cell>
          <cell r="F139" t="str">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cell>
          <cell r="F140" t="str">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cell>
          <cell r="F141" t="str">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cell>
          <cell r="F142" t="str">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cell>
          <cell r="F143" t="str">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cell>
          <cell r="F144" t="str">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cell>
          <cell r="F145" t="str">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cell>
          <cell r="F146" t="str">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cell>
          <cell r="F147" t="str">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cell>
          <cell r="F148" t="str">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cell>
          <cell r="F149" t="str">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cell>
          <cell r="F150" t="str">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cell>
          <cell r="F151" t="str">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cell>
          <cell r="F152" t="str">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cell>
          <cell r="F153" t="str">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cell>
          <cell r="F154" t="str">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cell>
          <cell r="F155" t="str">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cell>
          <cell r="F156" t="str">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cell>
          <cell r="F157" t="str">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cell>
          <cell r="F158" t="str">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cell>
          <cell r="F159" t="str">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cell>
          <cell r="F160" t="str">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cell>
          <cell r="F161" t="str">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cell>
          <cell r="F162" t="str">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cell>
          <cell r="F163" t="str">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cell>
          <cell r="F164" t="str">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cell>
          <cell r="F165" t="str">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cell>
          <cell r="F166" t="str">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cell>
          <cell r="F167" t="str">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cell>
          <cell r="F168" t="str">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cell>
          <cell r="F169" t="str">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cell>
          <cell r="F170" t="str">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cell>
          <cell r="F171" t="str">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cell>
          <cell r="F172" t="str">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cell>
          <cell r="F173" t="str">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cell>
          <cell r="F174" t="str">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cell>
          <cell r="F175" t="str">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cell>
          <cell r="F176" t="str">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cell>
          <cell r="F177" t="str">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cell>
          <cell r="F178" t="str">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cell>
          <cell r="F179" t="str">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cell>
          <cell r="F180" t="str">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cell>
          <cell r="F181" t="str">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cell>
          <cell r="F182" t="str">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cell>
          <cell r="F183" t="str">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cell>
          <cell r="F184" t="str">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cell>
          <cell r="F185" t="str">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cell>
          <cell r="F186" t="str">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cell>
          <cell r="F187" t="str">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cell>
          <cell r="F188" t="str">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cell>
          <cell r="F189" t="str">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cell>
          <cell r="F190" t="str">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cell>
          <cell r="F191" t="str">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cell>
          <cell r="F192" t="str">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cell>
          <cell r="F193" t="str">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cell>
          <cell r="F194" t="str">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cell>
          <cell r="F195" t="str">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cell>
          <cell r="F196" t="str">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cell>
          <cell r="F197" t="str">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cell>
          <cell r="F198" t="str">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cell>
          <cell r="F199" t="str">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cell>
          <cell r="F200" t="str">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cell>
          <cell r="F201" t="str">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cell>
          <cell r="F202" t="str">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cell>
          <cell r="F204" t="str">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cell>
          <cell r="F205" t="str">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cell>
          <cell r="F206" t="str">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cell>
          <cell r="F207" t="str">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cell>
          <cell r="F208" t="str">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cell>
          <cell r="F209" t="str">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cell>
          <cell r="F210" t="str">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cell>
          <cell r="F211" t="str">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cell>
          <cell r="F212" t="str">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cell>
          <cell r="F213" t="str">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cell>
          <cell r="F214" t="str">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cell>
          <cell r="F215" t="str">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cell>
          <cell r="F216" t="str">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cell>
          <cell r="F217" t="str">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cell>
          <cell r="F218" t="str">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cell>
          <cell r="F219" t="str">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cell>
          <cell r="F220" t="str">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cell>
          <cell r="F221" t="str">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cell>
          <cell r="F222" t="str">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cell>
          <cell r="F223" t="str">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cell>
          <cell r="F224" t="str">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cell>
          <cell r="F225" t="str">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cell>
          <cell r="F226" t="str">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cell>
          <cell r="F227" t="str">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cell>
          <cell r="F228" t="str">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cell>
          <cell r="F229" t="str">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cell>
          <cell r="F231" t="str">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cell>
          <cell r="F232" t="str">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cell>
          <cell r="F233" t="str">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cell>
          <cell r="F234" t="str">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cell>
          <cell r="F235" t="str">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cell>
          <cell r="F236" t="str">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cell>
          <cell r="F237" t="str">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cell>
          <cell r="F238" t="str">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cell>
          <cell r="F239" t="str">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cell>
          <cell r="F240" t="str">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cell>
          <cell r="F241" t="str">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cell>
          <cell r="F242" t="str">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cell>
          <cell r="F243" t="str">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cell>
          <cell r="F244" t="str">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cell>
          <cell r="F245" t="str">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cell>
          <cell r="F247" t="str">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cell>
          <cell r="F248" t="str">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cell>
          <cell r="F249" t="str">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cell>
          <cell r="F250" t="str">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cell>
          <cell r="F251" t="str">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cell>
          <cell r="F252" t="str">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cell>
          <cell r="F253" t="str">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cell>
          <cell r="F254" t="str">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cell>
          <cell r="F257" t="str">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cell>
          <cell r="F258" t="str">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cell>
          <cell r="F259" t="str">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cell>
          <cell r="F260" t="str">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cell>
          <cell r="F261" t="str">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cell>
          <cell r="F262" t="str">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cell>
          <cell r="F263" t="str">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cell>
          <cell r="F264" t="str">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cell>
          <cell r="F265" t="str">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cell>
          <cell r="F267" t="str">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cell>
          <cell r="F268" t="str">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cell>
          <cell r="F269" t="str">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cell>
          <cell r="F270" t="str">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cell>
          <cell r="F271" t="str">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cell>
          <cell r="F272" t="str">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cell>
          <cell r="F273" t="str">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cell>
          <cell r="F274" t="str">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cell>
          <cell r="F275" t="str">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cell>
          <cell r="F276" t="str">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cell>
          <cell r="F277" t="str">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cell>
          <cell r="F278" t="str">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cell>
          <cell r="F279" t="str">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cell>
          <cell r="F280" t="str">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cell>
          <cell r="F281" t="str">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cell>
          <cell r="F282" t="str">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cell>
          <cell r="F283" t="str">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cell>
          <cell r="F284" t="str">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cell>
          <cell r="F285" t="str">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cell>
          <cell r="F286" t="str">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cell>
          <cell r="F287" t="str">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cell>
          <cell r="F288" t="str">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cell>
          <cell r="F289" t="str">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cell>
          <cell r="F290" t="str">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cell>
          <cell r="F291" t="str">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cell>
          <cell r="F292" t="str">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cell>
          <cell r="F293" t="str">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cell>
          <cell r="F294" t="str">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cell>
          <cell r="F295" t="str">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cell>
          <cell r="F296" t="str">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cell>
          <cell r="F300" t="str">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cell>
          <cell r="F301" t="str">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cell>
          <cell r="F302" t="str">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cell>
          <cell r="F303" t="str">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cell>
          <cell r="F304" t="str">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cell>
          <cell r="F305" t="str">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cell>
          <cell r="F306" t="str">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cell>
          <cell r="F307" t="str">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cell>
          <cell r="F308" t="str">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cell>
          <cell r="F309" t="str">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cell>
          <cell r="F310" t="str">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cell>
          <cell r="F311" t="str">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cell>
          <cell r="F312" t="str">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cell>
          <cell r="F313" t="str">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cell>
          <cell r="F314" t="str">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cell>
          <cell r="F315" t="str">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cell>
          <cell r="F316" t="str">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cell>
          <cell r="F317" t="str">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cell>
          <cell r="F318" t="str">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cell>
          <cell r="F319" t="str">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cell>
          <cell r="F320" t="str">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cell>
          <cell r="F321" t="str">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cell>
          <cell r="F322" t="str">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cell>
          <cell r="F323" t="str">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cell>
          <cell r="F324" t="str">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cell>
          <cell r="F325" t="str">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cell>
          <cell r="F326" t="str">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cell>
          <cell r="F327" t="str">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cell>
          <cell r="F328" t="str">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cell>
          <cell r="F329" t="str">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cell>
          <cell r="F330" t="str">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cell>
          <cell r="F331" t="str">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cell>
          <cell r="F332" t="str">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cell>
          <cell r="F333" t="str">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cell>
          <cell r="F334" t="str">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cell>
          <cell r="F335" t="str">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cell>
          <cell r="F336" t="str">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cell>
          <cell r="F337" t="str">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cell>
          <cell r="F338" t="str">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cell>
          <cell r="F339" t="str">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cell>
          <cell r="F340" t="str">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cell>
          <cell r="F341" t="str">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cell>
          <cell r="F342" t="str">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cell>
          <cell r="F343" t="str">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cell>
          <cell r="F344" t="str">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cell>
          <cell r="F345" t="str">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cell>
          <cell r="F346" t="str">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cell>
          <cell r="F347" t="str">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cell>
          <cell r="F348" t="str">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cell>
          <cell r="F349" t="str">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cell>
          <cell r="F350" t="str">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cell>
          <cell r="F351" t="str">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cell>
          <cell r="F352" t="str">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cell>
          <cell r="F353" t="str">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cell>
          <cell r="F354" t="str">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cell>
          <cell r="F355" t="str">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cell>
          <cell r="F356" t="str">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cell>
          <cell r="F357" t="str">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cell>
          <cell r="F358" t="str">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cell>
          <cell r="F359" t="str">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cell>
          <cell r="F360" t="str">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cell>
          <cell r="F361" t="str">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cell>
          <cell r="F362" t="str">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cell>
          <cell r="F363" t="str">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cell>
          <cell r="F364" t="str">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cell>
          <cell r="F365" t="str">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cell>
          <cell r="F366" t="str">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cell>
          <cell r="F367" t="str">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cell>
          <cell r="F368" t="str">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cell>
          <cell r="F369" t="str">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cell>
          <cell r="F370" t="str">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cell>
          <cell r="F371" t="str">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cell>
          <cell r="F372" t="str">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cell>
          <cell r="F373" t="str">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cell>
          <cell r="F374" t="str">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cell>
          <cell r="F375" t="str">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cell>
          <cell r="F376" t="str">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cell>
          <cell r="F377" t="str">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cell>
          <cell r="F378" t="str">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cell>
          <cell r="F379" t="str">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cell>
          <cell r="F380" t="str">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cell>
          <cell r="F381" t="str">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cell>
          <cell r="F382" t="str">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cell>
          <cell r="F383" t="str">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cell>
          <cell r="F384" t="str">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cell>
          <cell r="F385" t="str">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cell>
          <cell r="F386" t="str">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cell>
          <cell r="F387" t="str">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cell>
          <cell r="F388" t="str">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cell>
          <cell r="F389" t="str">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cell>
          <cell r="F390" t="str">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cell>
          <cell r="F391" t="str">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cell>
          <cell r="F392" t="str">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cell>
          <cell r="F393" t="str">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cell>
          <cell r="F394" t="str">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cell>
          <cell r="F395" t="str">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cell>
          <cell r="F396" t="str">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cell>
          <cell r="F397" t="str">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cell>
          <cell r="F398" t="str">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cell>
          <cell r="F399" t="str">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cell>
          <cell r="F400" t="str">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cell>
          <cell r="F401" t="str">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cell>
          <cell r="F402" t="str">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cell>
          <cell r="F403" t="str">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cell>
          <cell r="F404" t="str">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cell>
          <cell r="F405" t="str">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cell>
          <cell r="F406" t="str">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cell>
          <cell r="F407" t="str">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cell>
          <cell r="F408" t="str">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cell>
          <cell r="F409" t="str">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cell>
          <cell r="F410" t="str">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cell>
          <cell r="F411" t="str">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cell>
          <cell r="F412" t="str">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cell>
          <cell r="F413" t="str">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cell>
          <cell r="F414" t="str">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cell>
          <cell r="F415" t="str">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cell>
          <cell r="F416" t="str">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cell>
          <cell r="F417" t="str">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cell>
          <cell r="F418" t="str">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cell>
          <cell r="F419" t="str">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cell>
          <cell r="F420" t="str">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cell>
          <cell r="F421" t="str">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cell>
          <cell r="F422" t="str">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cell>
          <cell r="F423" t="str">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cell>
          <cell r="F424" t="str">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cell>
          <cell r="F425" t="str">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cell>
          <cell r="F426" t="str">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cell>
          <cell r="F427" t="str">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cell>
          <cell r="F428" t="str">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cell>
          <cell r="F429" t="str">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cell>
          <cell r="F436" t="str">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cell>
          <cell r="F437" t="str">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cell>
          <cell r="F439" t="str">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cell>
          <cell r="F440" t="str">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cell>
          <cell r="F441" t="str">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cell>
          <cell r="F442" t="str">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cell>
          <cell r="F448" t="str">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cell>
          <cell r="F454" t="str">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cell>
          <cell r="F455" t="str">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cell>
          <cell r="F456" t="str">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cell>
          <cell r="F457" t="str">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cell>
          <cell r="F458" t="str">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cell>
          <cell r="F459" t="str">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cell>
          <cell r="F460" t="str">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cell>
          <cell r="F461" t="str">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cell>
          <cell r="F462" t="str">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cell>
          <cell r="F463" t="str">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cell>
          <cell r="F464" t="str">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cell>
          <cell r="F465" t="str">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cell>
          <cell r="F466" t="str">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cell>
          <cell r="F467" t="str">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cell>
          <cell r="F468" t="str">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cell>
          <cell r="F469" t="str">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cell>
          <cell r="F470" t="str">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cell>
          <cell r="F471" t="str">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cell>
          <cell r="F472" t="str">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cell>
          <cell r="F473" t="str">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cell>
          <cell r="F474" t="str">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cell>
          <cell r="F475" t="str">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cell>
          <cell r="F476" t="str">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cell>
          <cell r="F477" t="str">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cell>
          <cell r="F478" t="str">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cell>
          <cell r="F479" t="str">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cell>
          <cell r="F480" t="str">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cell>
          <cell r="F481" t="str">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cell>
          <cell r="F482" t="str">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cell>
          <cell r="F483" t="str">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cell>
          <cell r="F484" t="str">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cell>
          <cell r="F485" t="str">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cell>
          <cell r="F486" t="str">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cell>
          <cell r="F487" t="str">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cell>
          <cell r="F488" t="str">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cell>
          <cell r="F489" t="str">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cell>
          <cell r="F490" t="str">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cell>
          <cell r="F491" t="str">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cell>
          <cell r="F492" t="str">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cell>
          <cell r="F493" t="str">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cell>
          <cell r="F494" t="str">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cell>
          <cell r="F495" t="str">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cell>
          <cell r="F496" t="str">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cell>
          <cell r="F497" t="str">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cell>
          <cell r="F498" t="str">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cell>
          <cell r="F499" t="str">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cell>
          <cell r="F500" t="str">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cell>
          <cell r="F501" t="str">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cell>
          <cell r="F502" t="str">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cell>
          <cell r="F503" t="str">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cell>
          <cell r="F504" t="str">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cell>
          <cell r="F505" t="str">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cell>
          <cell r="F506" t="str">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cell>
          <cell r="F507" t="str">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cell>
          <cell r="F508" t="str">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cell>
          <cell r="F509" t="str">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cell>
          <cell r="F510" t="str">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cell>
          <cell r="F511" t="str">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cell>
          <cell r="F512" t="str">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cell>
          <cell r="F513" t="str">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cell>
          <cell r="F514" t="str">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cell>
          <cell r="F515" t="str">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cell>
          <cell r="F516" t="str">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cell>
          <cell r="F517" t="str">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cell>
          <cell r="F518" t="str">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cell>
          <cell r="F519" t="str">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cell>
          <cell r="F520" t="str">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cell>
          <cell r="F521" t="str">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cell>
          <cell r="F526" t="str">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cell>
          <cell r="F527" t="str">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cell>
          <cell r="F528" t="str">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cell>
          <cell r="F529" t="str">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cell>
          <cell r="F530" t="str">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cell>
          <cell r="F531" t="str">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cell>
          <cell r="F532" t="str">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cell>
          <cell r="F533" t="str">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cell>
          <cell r="F534" t="str">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cell>
          <cell r="F535" t="str">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cell>
          <cell r="F536" t="str">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cell>
          <cell r="F537" t="str">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cell>
          <cell r="F538" t="str">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cell>
          <cell r="F539" t="str">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cell>
          <cell r="F540" t="str">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cell>
          <cell r="F541" t="str">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cell>
          <cell r="F542" t="str">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cell>
          <cell r="F543" t="str">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cell>
          <cell r="F544" t="str">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cell>
          <cell r="F545" t="str">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cell>
          <cell r="F546" t="str">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cell>
          <cell r="F547" t="str">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cell>
          <cell r="F548" t="str">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cell>
          <cell r="F549" t="str">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cell>
          <cell r="F550" t="str">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cell>
          <cell r="F551" t="str">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cell>
          <cell r="F552" t="str">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cell>
          <cell r="F553" t="str">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cell>
          <cell r="F554" t="str">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cell>
          <cell r="F555" t="str">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cell>
          <cell r="F556" t="str">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cell>
          <cell r="F557" t="str">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cell>
          <cell r="F558" t="str">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cell>
          <cell r="F559" t="str">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cell>
          <cell r="F560" t="str">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cell>
          <cell r="F561" t="str">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cell>
          <cell r="F562" t="str">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cell>
          <cell r="F563" t="str">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cell>
          <cell r="F564" t="str">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cell>
          <cell r="F565" t="str">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cell>
          <cell r="F566" t="str">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cell>
          <cell r="F567" t="str">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cell>
          <cell r="F568" t="str">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cell>
          <cell r="F569" t="str">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cell>
          <cell r="F570" t="str">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cell>
          <cell r="F571" t="str">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cell>
          <cell r="F572" t="str">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cell>
          <cell r="F573" t="str">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cell>
          <cell r="F574" t="str">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cell>
          <cell r="F575" t="str">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cell>
          <cell r="F576" t="str">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cell>
          <cell r="F577" t="str">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cell>
          <cell r="F578" t="str">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cell>
          <cell r="F579" t="str">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cell>
          <cell r="F580" t="str">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cell>
          <cell r="F581" t="str">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cell>
          <cell r="F582" t="str">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cell>
          <cell r="F583" t="str">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cell>
          <cell r="F584" t="str">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cell>
          <cell r="F585" t="str">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cell>
          <cell r="F586" t="str">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cell>
          <cell r="F587" t="str">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cell>
          <cell r="F588" t="str">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cell>
          <cell r="F589" t="str">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cell>
          <cell r="F591" t="str">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cell>
          <cell r="F592" t="str">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cell>
          <cell r="F593" t="str">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cell>
          <cell r="F594" t="str">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cell>
          <cell r="F595" t="str">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cell>
          <cell r="F601" t="str">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cell>
          <cell r="F602" t="str">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cell>
          <cell r="F603" t="str">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cell>
          <cell r="F604" t="str">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cell>
          <cell r="F605" t="str">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cell>
          <cell r="F606" t="str">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cell>
          <cell r="F607" t="str">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cell>
          <cell r="F609" t="str">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cell>
          <cell r="F610" t="str">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cell>
          <cell r="F611" t="str">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cell>
          <cell r="F612" t="str">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cell>
          <cell r="F613" t="str">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cell>
          <cell r="F614" t="str">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cell>
          <cell r="F615" t="str">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cell>
          <cell r="F775" t="str">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cell>
          <cell r="F776" t="str">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cell>
          <cell r="F777" t="str">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cell>
          <cell r="F778" t="str">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cell>
          <cell r="F779" t="str">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cell>
          <cell r="F780" t="str">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cell>
          <cell r="F781" t="str">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cell>
          <cell r="F782" t="str">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cell>
          <cell r="F783" t="str">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cell>
          <cell r="F784" t="str">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cell>
          <cell r="F785" t="str">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cell>
          <cell r="F786" t="str">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cell>
          <cell r="F787" t="str">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cell>
          <cell r="F788" t="str">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cell>
          <cell r="F789" t="str">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cell>
          <cell r="F790" t="str">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cell>
          <cell r="F791" t="str">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cell>
          <cell r="F794" t="str">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cell>
          <cell r="F795" t="str">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cell>
          <cell r="F796" t="str">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cell>
          <cell r="F797" t="str">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cell>
          <cell r="F798" t="str">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cell>
          <cell r="F799" t="str">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cell>
          <cell r="F800" t="str">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cell>
          <cell r="F801" t="str">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cell>
          <cell r="F802" t="str">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cell>
          <cell r="F803" t="str">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cell>
          <cell r="F804" t="str">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cell>
          <cell r="F805" t="str">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cell>
          <cell r="F807" t="str">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cell>
          <cell r="F808" t="str">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cell>
          <cell r="F809" t="str">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cell>
          <cell r="F810" t="str">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cell>
          <cell r="F811" t="str">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cell>
          <cell r="F812" t="str">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cell>
          <cell r="F813" t="str">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cell>
          <cell r="F814" t="str">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cell>
          <cell r="F815" t="str">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cell>
          <cell r="F816" t="str">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cell>
          <cell r="F817" t="str">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cell>
          <cell r="F818" t="str">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cell>
          <cell r="F819" t="str">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cell>
          <cell r="F820" t="str">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cell>
          <cell r="F821" t="str">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cell>
          <cell r="F822" t="str">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cell>
          <cell r="F823" t="str">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cell>
          <cell r="F824" t="str">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cell>
          <cell r="F825" t="str">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cell>
          <cell r="F826" t="str">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cell>
          <cell r="F827" t="str">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cell>
          <cell r="F828" t="str">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cell>
          <cell r="F829" t="str">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cell>
          <cell r="F830" t="str">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cell>
          <cell r="F832" t="str">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cell>
          <cell r="F833" t="str">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cell>
          <cell r="F834" t="str">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cell>
          <cell r="F835" t="str">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cell>
          <cell r="F836" t="str">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cell>
          <cell r="F837" t="str">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cell>
          <cell r="F838" t="str">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cell>
          <cell r="F839" t="str">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cell>
          <cell r="F840" t="str">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cell>
          <cell r="F841" t="str">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cell>
          <cell r="F842" t="str">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cell>
          <cell r="F843" t="str">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cell>
          <cell r="F844" t="str">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cell>
          <cell r="F845" t="str">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cell>
          <cell r="F846" t="str">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cell>
          <cell r="F847" t="str">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cell>
          <cell r="F848" t="str">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cell>
          <cell r="F849" t="str">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cell>
          <cell r="F850" t="str">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cell>
          <cell r="F851" t="str">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cell>
          <cell r="F852" t="str">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cell>
          <cell r="F853" t="str">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cell>
          <cell r="F854" t="str">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cell>
          <cell r="F855" t="str">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cell>
          <cell r="F856" t="str">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cell>
          <cell r="F857" t="str">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cell>
          <cell r="F858" t="str">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cell>
          <cell r="F859" t="str">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cell>
          <cell r="F860" t="str">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cell>
          <cell r="F861" t="str">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cell>
          <cell r="F862" t="str">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cell>
          <cell r="F863" t="str">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cell>
          <cell r="F864" t="str">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cell>
          <cell r="F865" t="str">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cell>
          <cell r="F866" t="str">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cell>
          <cell r="F867" t="str">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cell>
          <cell r="F868" t="str">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cell>
          <cell r="F869" t="str">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cell>
          <cell r="F870" t="str">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cell>
          <cell r="F871" t="str">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cell>
          <cell r="F872" t="str">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cell>
          <cell r="F873" t="str">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cell>
          <cell r="F874" t="str">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cell>
          <cell r="F875" t="str">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cell>
          <cell r="F877" t="str">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cell>
          <cell r="F878" t="str">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cell>
          <cell r="F884" t="str">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cell>
          <cell r="F889" t="str">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cell>
          <cell r="F891" t="str">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cell>
          <cell r="F892" t="str">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cell>
          <cell r="F893" t="str">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cell>
          <cell r="F894" t="str">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cell>
          <cell r="F895" t="str">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cell>
          <cell r="F896" t="str">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cell>
          <cell r="F897" t="str">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cell>
          <cell r="F898" t="str">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cell>
          <cell r="F899" t="str">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cell>
          <cell r="F904" t="str">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cell>
          <cell r="F905" t="str">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cell>
          <cell r="F906" t="str">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cell>
          <cell r="F907" t="str">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cell>
          <cell r="F913" t="str">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cell>
          <cell r="F914" t="str">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cell>
          <cell r="F915" t="str">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cell>
          <cell r="F917" t="str">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cell>
          <cell r="F918" t="str">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cell>
          <cell r="F920" t="str">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cell>
          <cell r="F921" t="str">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cell>
          <cell r="F923" t="str">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cell>
          <cell r="F928" t="str">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cell>
          <cell r="F929" t="str">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cell>
          <cell r="F930" t="str">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cell>
          <cell r="F931" t="str">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cell>
          <cell r="F937" t="str">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cell>
          <cell r="F938" t="str">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cell>
          <cell r="F939" t="str">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cell>
          <cell r="F956" t="str">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cell>
          <cell r="F957" t="str">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cell>
          <cell r="F958" t="str">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cell>
          <cell r="F959" t="str">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cell>
          <cell r="F960" t="str">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cell>
          <cell r="F961" t="str">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cell>
          <cell r="F962" t="str">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cell>
          <cell r="F963" t="str">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cell>
          <cell r="F964" t="str">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cell>
          <cell r="F965" t="str">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cell>
          <cell r="F966" t="str">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cell>
          <cell r="F967" t="str">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cell>
          <cell r="F968" t="str">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cell>
          <cell r="F969" t="str">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cell>
          <cell r="F970" t="str">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cell>
          <cell r="F982" t="str">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cell>
          <cell r="F988" t="str">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cell>
          <cell r="F989" t="str">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cell>
          <cell r="F992" t="str">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cell>
          <cell r="F999" t="str">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cell>
          <cell r="F1000" t="str">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cell>
          <cell r="F1001" t="str">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cell>
          <cell r="F1002" t="str">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cell>
          <cell r="F1003" t="str">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cell>
          <cell r="F1004" t="str">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cell>
          <cell r="F1005" t="str">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cell>
          <cell r="F1006" t="str">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cell>
          <cell r="F1007" t="str">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cell>
          <cell r="F1008" t="str">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cell>
          <cell r="F1009" t="str">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cell>
          <cell r="F1010" t="str">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cell>
          <cell r="F1011" t="str">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cell>
          <cell r="F1012" t="str">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cell>
          <cell r="F1013" t="str">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cell>
          <cell r="F1014" t="str">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cell>
          <cell r="F1015" t="str">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cell>
          <cell r="F1016" t="str">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cell>
          <cell r="F1017" t="str">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cell>
          <cell r="F1018" t="str">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cell>
          <cell r="F1019" t="str">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cell>
          <cell r="F1020" t="str">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cell>
          <cell r="F1021" t="str">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cell>
          <cell r="F1022" t="str">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cell>
          <cell r="F1023" t="str">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cell>
          <cell r="F1024" t="str">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cell>
          <cell r="F1025" t="str">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cell>
          <cell r="F1026" t="str">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cell>
          <cell r="F1027" t="str">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cell>
          <cell r="F1028" t="str">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cell>
          <cell r="F1029" t="str">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cell>
          <cell r="F1030" t="str">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cell>
          <cell r="F1031" t="str">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cell>
          <cell r="F1032" t="str">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cell>
          <cell r="F1033" t="str">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cell>
          <cell r="F1034" t="str">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cell>
          <cell r="F1035" t="str">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cell>
          <cell r="F1036" t="str">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cell>
          <cell r="F1037" t="str">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cell>
          <cell r="F1038" t="str">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cell>
          <cell r="F1039" t="str">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cell>
          <cell r="F1040" t="str">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cell>
          <cell r="F1041" t="str">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cell>
          <cell r="F1042" t="str">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cell>
          <cell r="F1043" t="str">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cell>
          <cell r="F1044" t="str">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cell>
          <cell r="F1045" t="str">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cell>
          <cell r="F1046" t="str">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cell>
          <cell r="F1047" t="str">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cell>
          <cell r="F1048" t="str">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cell>
          <cell r="F1049" t="str">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cell>
          <cell r="F1050" t="str">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cell>
          <cell r="F1051" t="str">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cell>
          <cell r="F1052" t="str">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cell>
          <cell r="F1053" t="str">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cell>
          <cell r="F1054" t="str">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cell>
          <cell r="F1055" t="str">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cell>
          <cell r="F1056" t="str">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cell>
          <cell r="F1057" t="str">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cell>
          <cell r="F1058" t="str">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cell>
          <cell r="F1059" t="str">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cell>
          <cell r="F1061" t="str">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cell>
          <cell r="F1062" t="str">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cell>
          <cell r="F1063" t="str">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cell>
          <cell r="F1064" t="str">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cell>
          <cell r="F1065" t="str">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cell>
          <cell r="F1066" t="str">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cell>
          <cell r="F1067" t="str">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cell>
          <cell r="F1068" t="str">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cell>
          <cell r="F1069" t="str">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cell>
          <cell r="F1070" t="str">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cell>
          <cell r="F1071" t="str">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cell>
          <cell r="F1072" t="str">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cell>
          <cell r="F1073" t="str">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cell>
          <cell r="F1074" t="str">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cell>
          <cell r="F1075" t="str">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cell>
          <cell r="F1076" t="str">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cell>
          <cell r="F1077" t="str">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cell>
          <cell r="F1078" t="str">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cell>
          <cell r="F1079" t="str">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cell>
          <cell r="F1080" t="str">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cell>
          <cell r="F1081" t="str">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cell>
          <cell r="F1082" t="str">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cell>
          <cell r="F1083" t="str">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cell>
          <cell r="F1084" t="str">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cell>
          <cell r="F1085" t="str">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cell>
          <cell r="F1086" t="str">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cell>
          <cell r="F1087" t="str">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cell>
          <cell r="F1088" t="str">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cell>
          <cell r="F1089" t="str">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cell>
          <cell r="F1090" t="str">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cell>
          <cell r="F1091" t="str">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cell>
          <cell r="F1092" t="str">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cell>
          <cell r="F1093" t="str">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cell>
          <cell r="F1094" t="str">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cell>
          <cell r="F1095" t="str">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cell>
          <cell r="F1096" t="str">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cell>
          <cell r="F1097" t="str">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cell>
          <cell r="F1098" t="str">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cell>
          <cell r="F1099" t="str">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cell>
          <cell r="F1100" t="str">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cell>
          <cell r="F1101" t="str">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cell>
          <cell r="F1102" t="str">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cell>
          <cell r="F1103" t="str">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cell>
          <cell r="F1104" t="str">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cell>
          <cell r="F1105" t="str">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cell>
          <cell r="F1106" t="str">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cell>
          <cell r="F1107" t="str">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cell>
          <cell r="F1108" t="str">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cell>
          <cell r="F1109" t="str">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cell>
          <cell r="F1110" t="str">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cell>
          <cell r="F1111" t="str">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cell>
          <cell r="F1112" t="str">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cell>
          <cell r="F1113" t="str">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cell>
          <cell r="F1114" t="str">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cell>
          <cell r="F1115" t="str">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cell>
          <cell r="F1116" t="str">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cell>
          <cell r="F1117" t="str">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cell>
          <cell r="F1118" t="str">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cell>
          <cell r="F1119" t="str">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cell>
          <cell r="F1120" t="str">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cell>
          <cell r="F1121" t="str">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cell>
          <cell r="F1122" t="str">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cell>
          <cell r="F1123" t="str">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cell>
          <cell r="F1124" t="str">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cell>
          <cell r="F1125" t="str">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cell>
          <cell r="F1126" t="str">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cell>
          <cell r="F1127" t="str">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cell>
          <cell r="F1128" t="str">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cell>
          <cell r="F1129" t="str">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cell>
          <cell r="F1130" t="str">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cell>
          <cell r="F1131" t="str">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cell>
          <cell r="F1132" t="str">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cell>
          <cell r="F1133" t="str">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cell>
          <cell r="F1134" t="str">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cell>
          <cell r="F1135" t="str">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cell>
          <cell r="F1136" t="str">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cell>
          <cell r="F1137" t="str">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cell>
          <cell r="F1138" t="str">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cell>
          <cell r="F1139" t="str">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cell>
          <cell r="F1140" t="str">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cell>
          <cell r="F1141" t="str">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cell>
          <cell r="F1142" t="str">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cell>
          <cell r="F1143" t="str">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cell>
          <cell r="F1144" t="str">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cell>
          <cell r="F1145" t="str">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cell>
          <cell r="F1146" t="str">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cell>
          <cell r="F1147" t="str">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cell>
          <cell r="F1148" t="str">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cell>
          <cell r="F1149" t="str">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cell>
          <cell r="F1150" t="str">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cell>
          <cell r="F1151" t="str">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cell>
          <cell r="F1152" t="str">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cell>
          <cell r="F1153" t="str">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cell>
          <cell r="F1154" t="str">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cell>
          <cell r="F1155" t="str">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cell>
          <cell r="F1156" t="str">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cell>
          <cell r="F1157" t="str">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cell>
          <cell r="F1158" t="str">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cell>
          <cell r="F1159" t="str">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cell>
          <cell r="F1160" t="str">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cell>
          <cell r="F1161" t="str">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cell>
          <cell r="F1162" t="str">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cell>
          <cell r="F1163" t="str">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cell>
          <cell r="F1164" t="str">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cell>
          <cell r="F1165" t="str">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cell>
          <cell r="F1166" t="str">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cell>
          <cell r="F1167" t="str">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cell>
          <cell r="F1168" t="str">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cell>
          <cell r="F1169" t="str">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cell>
          <cell r="F1170" t="str">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cell>
          <cell r="F1171" t="str">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cell>
          <cell r="F1172" t="str">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cell>
          <cell r="F1173" t="str">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cell>
          <cell r="F1174" t="str">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cell>
          <cell r="F1175" t="str">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cell>
          <cell r="F1176" t="str">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cell>
          <cell r="F1177" t="str">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cell>
          <cell r="F1178" t="str">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cell>
          <cell r="F1179" t="str">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cell>
          <cell r="F1180" t="str">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cell>
          <cell r="F1181" t="str">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cell>
          <cell r="F1182" t="str">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cell>
          <cell r="F1183" t="str">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cell>
          <cell r="F1184" t="str">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cell>
          <cell r="F1185" t="str">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cell>
          <cell r="F1186" t="str">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cell>
          <cell r="F1187" t="str">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cell>
          <cell r="F1188" t="str">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cell>
          <cell r="F1189" t="str">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cell>
          <cell r="F1190" t="str">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cell>
          <cell r="F1191" t="str">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cell>
          <cell r="F1192" t="str">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cell>
          <cell r="F1193" t="str">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cell>
          <cell r="F1194" t="str">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cell>
          <cell r="F1195" t="str">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cell>
          <cell r="F1196" t="str">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cell>
          <cell r="F1197" t="str">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cell>
          <cell r="F1198" t="str">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cell>
          <cell r="F1199" t="str">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cell>
          <cell r="F1200" t="str">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cell>
          <cell r="F1201" t="str">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cell>
          <cell r="F1202" t="str">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cell>
          <cell r="F1203" t="str">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cell>
          <cell r="F1204" t="str">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cell>
          <cell r="F1205" t="str">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cell>
          <cell r="F1206" t="str">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cell>
          <cell r="F1207" t="str">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cell>
          <cell r="F1208" t="str">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cell>
          <cell r="F1209" t="str">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cell>
          <cell r="F1210" t="str">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cell>
          <cell r="F1211" t="str">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cell>
          <cell r="F1212" t="str">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cell>
          <cell r="F1213" t="str">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cell>
          <cell r="F1214" t="str">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cell>
          <cell r="F1215" t="str">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cell>
          <cell r="F1216" t="str">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cell>
          <cell r="F1217" t="str">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cell>
          <cell r="F1218" t="str">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cell>
          <cell r="F1219" t="str">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cell>
          <cell r="F1220" t="str">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cell>
          <cell r="F1221" t="str">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cell>
          <cell r="F1222" t="str">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cell>
          <cell r="F1223" t="str">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cell>
          <cell r="F1224" t="str">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cell>
          <cell r="F1225" t="str">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cell>
          <cell r="F1226" t="str">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cell>
          <cell r="F1227" t="str">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cell>
          <cell r="F1228" t="str">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cell>
          <cell r="F1229" t="str">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cell>
          <cell r="F1230" t="str">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cell>
          <cell r="F1231" t="str">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cell>
          <cell r="F1232" t="str">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cell>
          <cell r="F1233" t="str">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cell>
          <cell r="F1234" t="str">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cell>
          <cell r="F1235" t="str">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cell>
          <cell r="F1236" t="str">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cell>
          <cell r="F1237" t="str">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cell>
          <cell r="F1238" t="str">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cell>
          <cell r="F1239" t="str">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cell>
          <cell r="F1240" t="str">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cell>
          <cell r="F1241" t="str">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cell>
          <cell r="F1242" t="str">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cell>
          <cell r="F1243" t="str">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cell>
          <cell r="F1244" t="str">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cell>
          <cell r="F1245" t="str">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cell>
          <cell r="F1246" t="str">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cell>
          <cell r="F1247" t="str">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cell>
          <cell r="F1248" t="str">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cell>
          <cell r="F1249" t="str">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cell>
          <cell r="F1250" t="str">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cell>
          <cell r="F1251" t="str">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cell>
          <cell r="F1252" t="str">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cell>
          <cell r="F1253" t="str">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cell>
          <cell r="F1254" t="str">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cell>
          <cell r="F1255" t="str">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cell>
          <cell r="F1256" t="str">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cell>
          <cell r="F1257" t="str">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cell>
          <cell r="F1258" t="str">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cell>
          <cell r="F1259" t="str">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cell>
          <cell r="F1260" t="str">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cell>
          <cell r="F1261" t="str">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cell>
          <cell r="F1262" t="str">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cell>
          <cell r="F1263" t="str">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cell>
          <cell r="F1264" t="str">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cell>
          <cell r="F1265" t="str">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cell>
          <cell r="F1266" t="str">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cell>
          <cell r="F1267" t="str">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cell>
          <cell r="F1268" t="str">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cell>
          <cell r="F1269" t="str">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cell>
          <cell r="F1270" t="str">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cell>
          <cell r="F1271" t="str">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cell>
          <cell r="F1272" t="str">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cell>
          <cell r="F1273" t="str">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cell>
          <cell r="F1274" t="str">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cell>
          <cell r="F1275" t="str">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cell>
          <cell r="F1276" t="str">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cell>
          <cell r="F1277" t="str">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cell>
          <cell r="F1278" t="str">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cell>
          <cell r="F1279" t="str">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cell>
          <cell r="F1280" t="str">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cell>
          <cell r="F1281" t="str">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cell>
          <cell r="F1282" t="str">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cell>
          <cell r="F1283" t="str">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cell>
          <cell r="F1284" t="str">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cell>
          <cell r="F1285" t="str">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cell>
          <cell r="F1286" t="str">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cell>
          <cell r="F1287" t="str">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cell>
          <cell r="F1288" t="str">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cell>
          <cell r="F1289" t="str">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cell>
          <cell r="F1290" t="str">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cell>
          <cell r="F1291" t="str">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cell>
          <cell r="F1292" t="str">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cell>
          <cell r="F1293" t="str">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cell>
          <cell r="F1294" t="str">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cell>
          <cell r="F1295" t="str">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cell>
          <cell r="F1296" t="str">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cell>
          <cell r="F1297" t="str">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cell>
          <cell r="F1298" t="str">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cell>
          <cell r="F1299" t="str">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cell>
          <cell r="F1300" t="str">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cell>
          <cell r="F1301" t="str">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cell>
          <cell r="F1302" t="str">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cell>
          <cell r="F1303" t="str">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cell>
          <cell r="F1304" t="str">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cell>
          <cell r="F1305" t="str">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cell>
          <cell r="F1306" t="str">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cell>
          <cell r="F1314" t="str">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cell>
          <cell r="F1315" t="str">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cell>
          <cell r="F1316" t="str">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cell>
          <cell r="F1317" t="str">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cell>
          <cell r="F1318" t="str">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cell>
          <cell r="F1319" t="str">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cell>
          <cell r="F1320" t="str">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cell>
          <cell r="F1321" t="str">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cell>
          <cell r="F1323" t="str">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cell>
          <cell r="F1326" t="str">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cell>
          <cell r="F1327" t="str">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cell>
          <cell r="F1328" t="str">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cell>
          <cell r="F1330" t="str">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cell>
          <cell r="F1331" t="str">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cell>
          <cell r="F1332" t="str">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cell>
          <cell r="F1333" t="str">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cell>
          <cell r="F1334" t="str">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cell>
          <cell r="F1335" t="str">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cell>
          <cell r="F1336" t="str">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cell>
          <cell r="F1337" t="str">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cell>
          <cell r="F1338" t="str">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cell>
          <cell r="F1339" t="str">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cell>
          <cell r="F1340" t="str">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cell>
          <cell r="F1341" t="str">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cell>
          <cell r="F1342" t="str">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cell>
          <cell r="F1343" t="str">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cell>
          <cell r="F1344" t="str">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cell>
          <cell r="F1345" t="str">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cell>
          <cell r="F1346" t="str">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cell>
          <cell r="F1347" t="str">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cell>
          <cell r="F1348" t="str">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cell>
          <cell r="F1349" t="str">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cell>
          <cell r="F1350" t="str">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cell>
          <cell r="F1351" t="str">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cell>
          <cell r="F1352" t="str">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cell>
          <cell r="F1353" t="str">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cell>
          <cell r="F1361" t="str">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cell>
          <cell r="F1363" t="str">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cell>
          <cell r="F1367" t="str">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cell>
          <cell r="F1368" t="str">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cell>
          <cell r="F1370" t="str">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cell>
          <cell r="F1371" t="str">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cell>
          <cell r="F1372" t="str">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cell>
          <cell r="F1374" t="str">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cell>
          <cell r="F1375" t="str">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cell>
          <cell r="F1376" t="str">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cell>
          <cell r="F1377" t="str">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cell>
          <cell r="F1378" t="str">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cell>
          <cell r="F1381" t="str">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cell>
          <cell r="F1382" t="str">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cell>
          <cell r="F1383" t="str">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cell>
          <cell r="F1384" t="str">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cell>
          <cell r="F1385" t="str">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cell>
          <cell r="F1396" t="str">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cell>
          <cell r="F1397" t="str">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cell>
          <cell r="F1398" t="str">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cell>
          <cell r="F1399" t="str">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cell>
          <cell r="F1400" t="str">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cell>
          <cell r="F1401" t="str">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cell>
          <cell r="F1402" t="str">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cell>
          <cell r="F1403" t="str">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cell>
          <cell r="F1404" t="str">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cell>
          <cell r="F1405" t="str">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cell>
          <cell r="F1406" t="str">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cell>
          <cell r="F1407" t="str">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cell>
          <cell r="F1409" t="str">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cell>
          <cell r="F1410" t="str">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cell>
          <cell r="F1411" t="str">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cell>
          <cell r="F1412" t="str">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cell>
          <cell r="F1413" t="str">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cell>
          <cell r="F1415" t="str">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cell>
          <cell r="F1416" t="str">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cell>
          <cell r="F1417" t="str">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cell>
          <cell r="F1418" t="str">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cell>
          <cell r="F1419" t="str">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cell>
          <cell r="F1420" t="str">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cell>
          <cell r="F1421" t="str">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cell>
          <cell r="F1422" t="str">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cell>
          <cell r="F1423" t="str">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cell>
          <cell r="F1424" t="str">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cell>
          <cell r="F1425" t="str">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cell>
          <cell r="F1426" t="str">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cell>
          <cell r="F1427" t="str">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cell>
          <cell r="F1428" t="str">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cell>
          <cell r="F1429" t="str">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cell>
          <cell r="F1430" t="str">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cell>
          <cell r="F1431" t="str">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cell>
          <cell r="F1432" t="str">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cell>
          <cell r="F1433" t="str">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cell>
          <cell r="F1434" t="str">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cell>
          <cell r="F1439" t="str">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cell>
          <cell r="F1440" t="str">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cell>
          <cell r="F1441" t="str">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cell>
          <cell r="F1442" t="str">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cell>
          <cell r="F1443" t="str">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cell>
          <cell r="F1444" t="str">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cell>
          <cell r="F1445" t="str">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cell>
          <cell r="F1446" t="str">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cell>
          <cell r="F1447" t="str">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cell>
          <cell r="F1448" t="str">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cell>
          <cell r="F1449" t="str">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cell>
          <cell r="F1450" t="str">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cell>
          <cell r="F1451" t="str">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cell>
          <cell r="F1452" t="str">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cell>
          <cell r="F1453" t="str">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cell>
          <cell r="F1454" t="str">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cell>
          <cell r="F1455" t="str">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cell>
          <cell r="F1458" t="str">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cell>
          <cell r="F1459" t="str">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cell>
          <cell r="F1460" t="str">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cell>
          <cell r="F1461" t="str">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cell>
          <cell r="F1462" t="str">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cell>
          <cell r="F1463" t="str">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cell>
          <cell r="F1465" t="str">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cell>
          <cell r="F1466" t="str">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cell>
          <cell r="F1468" t="str">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cell>
          <cell r="F1469" t="str">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cell>
          <cell r="F1472" t="str">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cell>
          <cell r="F1473" t="str">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cell>
          <cell r="F1477" t="str">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cell>
          <cell r="F1478" t="str">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cell>
          <cell r="F1479" t="str">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cell>
          <cell r="F1480" t="str">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cell>
          <cell r="F1481" t="str">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cell>
          <cell r="F1482" t="str">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cell>
          <cell r="F1483" t="str">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cell>
          <cell r="F1484" t="str">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cell>
          <cell r="F1485" t="str">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cell>
          <cell r="F1486" t="str">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cell>
          <cell r="F1487" t="str">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cell>
          <cell r="F1488" t="str">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cell>
          <cell r="F1489" t="str">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cell>
          <cell r="F1490" t="str">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cell>
          <cell r="F1491" t="str">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cell>
          <cell r="F1492" t="str">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cell>
          <cell r="F1493" t="str">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cell>
          <cell r="F1494" t="str">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cell>
          <cell r="F1495" t="str">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cell>
          <cell r="F1496" t="str">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cell>
          <cell r="F1497" t="str">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cell>
          <cell r="F1498" t="str">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cell>
          <cell r="F1499" t="str">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cell>
          <cell r="F1500" t="str">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cell>
          <cell r="F1501" t="str">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cell>
          <cell r="F1502" t="str">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cell>
          <cell r="F1503" t="str">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cell>
          <cell r="F1504" t="str">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cell>
          <cell r="F1505" t="str">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cell>
          <cell r="F1506" t="str">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cell>
          <cell r="F1507" t="str">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cell>
          <cell r="F1508" t="str">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cell>
          <cell r="F1509" t="str">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cell>
          <cell r="F1510" t="str">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cell>
          <cell r="F1511" t="str">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cell>
          <cell r="F1512" t="str">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cell>
          <cell r="F1513" t="str">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cell>
          <cell r="F1514" t="str">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cell>
          <cell r="F1515" t="str">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cell>
          <cell r="F1516" t="str">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cell>
          <cell r="F1517" t="str">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cell>
          <cell r="F1518" t="str">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cell>
          <cell r="F1519" t="str">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cell>
          <cell r="F1520" t="str">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cell>
          <cell r="F1521" t="str">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cell>
          <cell r="F1522" t="str">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cell>
          <cell r="F1523" t="str">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cell>
          <cell r="F1524" t="str">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cell>
          <cell r="F1525" t="str">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cell>
          <cell r="F1526" t="str">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cell>
          <cell r="F1527" t="str">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cell>
          <cell r="F1528" t="str">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cell>
          <cell r="F1529" t="str">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cell>
          <cell r="F1530" t="str">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cell>
          <cell r="F1531" t="str">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cell>
          <cell r="F1532" t="str">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cell>
          <cell r="F1533" t="str">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cell>
          <cell r="F1534" t="str">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cell>
          <cell r="F1535" t="str">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cell>
          <cell r="F1536" t="str">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cell>
          <cell r="F1537" t="str">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cell>
          <cell r="F1538" t="str">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cell>
          <cell r="F1539" t="str">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cell>
          <cell r="F1540" t="str">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cell>
          <cell r="F1541" t="str">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cell>
          <cell r="F1542" t="str">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cell>
          <cell r="F1543" t="str">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cell>
          <cell r="F1544" t="str">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cell>
          <cell r="F1545" t="str">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cell>
          <cell r="F1546" t="str">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cell>
          <cell r="F1547" t="str">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cell>
          <cell r="F1548" t="str">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cell>
          <cell r="F1549" t="str">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cell>
          <cell r="F1550" t="str">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cell>
          <cell r="F1551" t="str">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cell>
          <cell r="F1552" t="str">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cell>
          <cell r="F1553" t="str">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cell>
          <cell r="F1554" t="str">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cell>
          <cell r="F1555" t="str">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cell>
          <cell r="F1556" t="str">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cell>
          <cell r="F1557" t="str">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cell>
          <cell r="F1558" t="str">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cell>
          <cell r="F1559" t="str">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cell>
          <cell r="F1560" t="str">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cell>
          <cell r="F1561" t="str">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cell>
          <cell r="F1562" t="str">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cell>
          <cell r="F1563" t="str">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cell>
          <cell r="F1564" t="str">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cell>
          <cell r="F1565" t="str">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cell>
          <cell r="F1566" t="str">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cell>
          <cell r="F1567" t="str">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cell>
          <cell r="F1568" t="str">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cell>
          <cell r="F1569" t="str">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cell>
          <cell r="F1570" t="str">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cell>
          <cell r="F1571" t="str">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cell>
          <cell r="F1572" t="str">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cell>
          <cell r="F1573" t="str">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cell>
          <cell r="F1574" t="str">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cell>
          <cell r="F1575" t="str">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cell>
          <cell r="F1576" t="str">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cell>
          <cell r="F1577" t="str">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cell>
          <cell r="F1578" t="str">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cell>
          <cell r="F1579" t="str">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cell>
          <cell r="F1580" t="str">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cell>
          <cell r="F1581" t="str">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cell>
          <cell r="F1582" t="str">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cell>
          <cell r="F1583" t="str">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cell>
          <cell r="F1584" t="str">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cell>
          <cell r="F1585" t="str">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cell>
          <cell r="F1586" t="str">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cell>
          <cell r="F1587" t="str">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cell>
          <cell r="F1588" t="str">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cell>
          <cell r="F1589" t="str">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cell>
          <cell r="F1590" t="str">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cell>
          <cell r="F1591" t="str">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cell>
          <cell r="F1592" t="str">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cell>
          <cell r="F1593" t="str">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cell>
          <cell r="F1594" t="str">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cell>
          <cell r="F1595" t="str">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cell>
          <cell r="F1596" t="str">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cell>
          <cell r="F1597" t="str">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cell>
          <cell r="F1598" t="str">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cell>
          <cell r="F1599" t="str">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cell>
          <cell r="F1600" t="str">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cell>
          <cell r="F1601" t="str">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cell>
          <cell r="F1602" t="str">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cell>
          <cell r="F1603" t="str">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cell>
          <cell r="F1604" t="str">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cell>
          <cell r="F1605" t="str">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cell>
          <cell r="F1606" t="str">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cell>
          <cell r="F1607" t="str">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cell>
          <cell r="F1608" t="str">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cell>
          <cell r="F1609" t="str">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cell>
          <cell r="F1610" t="str">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cell>
          <cell r="F1611" t="str">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cell>
          <cell r="F1612" t="str">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cell>
          <cell r="F1613" t="str">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cell>
          <cell r="F1614" t="str">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cell>
          <cell r="F1615" t="str">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cell>
          <cell r="F1616" t="str">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cell>
          <cell r="F1617" t="str">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cell>
          <cell r="F1618" t="str">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cell>
          <cell r="F1619" t="str">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cell>
          <cell r="F1620" t="str">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cell>
          <cell r="F1621" t="str">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cell>
          <cell r="F1622" t="str">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cell>
          <cell r="F1623" t="str">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cell>
          <cell r="F1624" t="str">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cell>
          <cell r="F1625" t="str">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cell>
          <cell r="F1626" t="str">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cell>
          <cell r="F1627" t="str">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cell>
          <cell r="F1628" t="str">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cell>
          <cell r="F1629" t="str">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cell>
          <cell r="F1630" t="str">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cell>
          <cell r="F1631" t="str">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cell>
          <cell r="F1632" t="str">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cell>
          <cell r="F1633" t="str">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cell>
          <cell r="F1634" t="str">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cell>
          <cell r="F1635" t="str">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cell>
          <cell r="F1636" t="str">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cell>
          <cell r="F1637" t="str">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cell>
          <cell r="F1638" t="str">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cell>
          <cell r="F1639" t="str">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cell>
          <cell r="F1640" t="str">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cell>
          <cell r="F1641" t="str">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cell>
          <cell r="F1642" t="str">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cell>
          <cell r="F1643" t="str">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cell>
          <cell r="F1644" t="str">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cell>
          <cell r="F1645" t="str">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cell>
          <cell r="F1646" t="str">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cell>
          <cell r="F1647" t="str">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cell>
          <cell r="F1648" t="str">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cell>
          <cell r="F1649" t="str">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cell>
          <cell r="F1650" t="str">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cell>
          <cell r="F1651" t="str">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cell>
          <cell r="F1652" t="str">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cell>
          <cell r="F1653" t="str">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cell>
          <cell r="F1654" t="str">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cell>
          <cell r="F1655" t="str">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cell>
          <cell r="F1656" t="str">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cell>
          <cell r="F1657" t="str">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cell>
          <cell r="F1658" t="str">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cell>
          <cell r="F1659" t="str">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cell>
          <cell r="F1660" t="str">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cell>
          <cell r="F1661" t="str">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cell>
          <cell r="F1662" t="str">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cell>
          <cell r="F1663" t="str">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cell>
          <cell r="F1664" t="str">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cell>
          <cell r="F1665" t="str">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cell>
          <cell r="F1666" t="str">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cell>
          <cell r="F1667" t="str">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cell>
          <cell r="F1668" t="str">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cell>
          <cell r="F1669" t="str">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cell>
          <cell r="F1670" t="str">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cell>
          <cell r="F1671" t="str">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cell>
          <cell r="F1672" t="str">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cell>
          <cell r="F1673" t="str">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cell>
          <cell r="F1674" t="str">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cell>
          <cell r="F1675" t="str">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cell>
          <cell r="F1676" t="str">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cell>
          <cell r="F1677" t="str">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cell>
          <cell r="F1678" t="str">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cell>
          <cell r="F1679" t="str">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cell>
          <cell r="F1680" t="str">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cell>
          <cell r="F1681" t="str">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cell>
          <cell r="F1682" t="str">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cell>
          <cell r="F1683" t="str">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cell>
          <cell r="F1684" t="str">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cell>
          <cell r="F1685" t="str">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cell>
          <cell r="F1686" t="str">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cell>
          <cell r="F1687" t="str">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cell>
          <cell r="F1688" t="str">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cell>
          <cell r="F1689" t="str">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cell>
          <cell r="F1690" t="str">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cell>
          <cell r="F1691" t="str">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cell>
          <cell r="F1692" t="str">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cell>
          <cell r="F1693" t="str">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cell>
          <cell r="F1694" t="str">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cell>
          <cell r="F1695" t="str">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cell>
          <cell r="F1696" t="str">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cell>
          <cell r="F1697" t="str">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cell>
          <cell r="F1698" t="str">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cell>
          <cell r="F1699" t="str">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cell>
          <cell r="F1700" t="str">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cell>
          <cell r="F1701" t="str">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cell>
          <cell r="F1702" t="str">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cell>
          <cell r="F1703" t="str">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cell>
          <cell r="F1704" t="str">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cell>
          <cell r="F1705" t="str">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cell>
          <cell r="F1706" t="str">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cell>
          <cell r="F1707" t="str">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cell>
          <cell r="F1708" t="str">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cell>
          <cell r="F1709" t="str">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cell>
          <cell r="F1710" t="str">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cell>
          <cell r="F1711" t="str">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cell>
          <cell r="F1712" t="str">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cell>
          <cell r="F1713" t="str">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cell>
          <cell r="F1714" t="str">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cell>
          <cell r="F1715" t="str">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cell>
          <cell r="F1716" t="str">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cell>
          <cell r="F1717" t="str">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cell>
          <cell r="F1718" t="str">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cell>
          <cell r="F1719" t="str">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cell>
          <cell r="F1720" t="str">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cell>
          <cell r="F1721" t="str">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cell>
          <cell r="F1722" t="str">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cell>
          <cell r="F1723" t="str">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cell>
          <cell r="F1724" t="str">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cell>
          <cell r="F1725" t="str">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cell>
          <cell r="F1726" t="str">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cell>
          <cell r="F1727" t="str">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cell>
          <cell r="F1728" t="str">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cell>
          <cell r="F1729" t="str">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cell>
          <cell r="F1730" t="str">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cell>
          <cell r="F1731" t="str">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cell>
          <cell r="F1732" t="str">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cell>
          <cell r="F1733" t="str">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cell>
          <cell r="F1734" t="str">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cell>
          <cell r="F1735" t="str">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cell>
          <cell r="F1736" t="str">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cell>
          <cell r="F1737" t="str">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cell>
          <cell r="F1738" t="str">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cell>
          <cell r="F1739" t="str">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cell>
          <cell r="F1740" t="str">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cell>
          <cell r="F1741" t="str">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cell>
          <cell r="F1742" t="str">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cell>
          <cell r="F1743" t="str">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cell>
          <cell r="F1744" t="str">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cell>
          <cell r="F1745" t="str">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cell>
          <cell r="F1746" t="str">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cell>
          <cell r="F1747" t="str">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cell>
          <cell r="F1748" t="str">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cell>
          <cell r="F1749" t="str">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cell>
          <cell r="F1750" t="str">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cell>
          <cell r="F1751" t="str">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cell>
          <cell r="F1752" t="str">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cell>
          <cell r="F1753" t="str">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cell>
          <cell r="F1754" t="str">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cell>
          <cell r="F1755" t="str">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cell>
          <cell r="F1756" t="str">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cell>
          <cell r="F1757" t="str">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cell>
          <cell r="F1758" t="str">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cell>
          <cell r="F1759" t="str">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cell>
          <cell r="F1760" t="str">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cell>
          <cell r="F1761" t="str">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cell>
          <cell r="F1762" t="str">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cell>
          <cell r="F1763" t="str">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cell>
          <cell r="F1764" t="str">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cell>
          <cell r="F1765" t="str">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cell>
          <cell r="F1766" t="str">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cell>
          <cell r="F1767" t="str">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cell>
          <cell r="F1768" t="str">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cell>
          <cell r="F1769" t="str">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cell>
          <cell r="F1770" t="str">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cell>
          <cell r="F1771" t="str">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cell>
          <cell r="F1772" t="str">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cell>
          <cell r="F1773" t="str">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cell>
          <cell r="F1774" t="str">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cell>
          <cell r="F1775" t="str">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cell>
          <cell r="F1776" t="str">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cell>
          <cell r="F1777" t="str">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cell>
          <cell r="F1778" t="str">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cell>
          <cell r="F1779" t="str">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cell>
          <cell r="F1780" t="str">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cell>
          <cell r="F1781" t="str">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cell>
          <cell r="F1782" t="str">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cell>
          <cell r="F1783" t="str">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cell>
          <cell r="F1784" t="str">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cell>
          <cell r="F1785" t="str">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cell>
          <cell r="F1786" t="str">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cell>
          <cell r="F1787" t="str">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cell>
          <cell r="F1788" t="str">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cell>
          <cell r="F1789" t="str">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cell>
          <cell r="F1790" t="str">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cell>
          <cell r="F1791" t="str">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cell>
          <cell r="F1792" t="str">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cell>
          <cell r="F1793" t="str">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cell>
          <cell r="F1794" t="str">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cell>
          <cell r="F1795" t="str">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cell>
          <cell r="F1796" t="str">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cell>
          <cell r="F1797" t="str">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cell>
          <cell r="F1798" t="str">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cell>
          <cell r="F1799" t="str">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cell>
          <cell r="F1800" t="str">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cell>
          <cell r="F1801" t="str">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cell>
          <cell r="F1802" t="str">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cell>
          <cell r="F1803" t="str">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cell>
          <cell r="F1804" t="str">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cell>
          <cell r="F1805" t="str">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cell>
          <cell r="F1806" t="str">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cell>
          <cell r="F1807" t="str">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cell>
          <cell r="F1808" t="str">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cell>
          <cell r="F1809" t="str">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cell>
          <cell r="F1810" t="str">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cell>
          <cell r="F1811" t="str">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cell>
          <cell r="F1812" t="str">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cell>
          <cell r="F1813" t="str">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cell>
          <cell r="F1814" t="str">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cell>
          <cell r="F1815" t="str">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cell>
          <cell r="F1816" t="str">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cell>
          <cell r="F1817" t="str">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cell>
          <cell r="F1818" t="str">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cell>
          <cell r="F1819" t="str">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cell>
          <cell r="F1820" t="str">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cell>
          <cell r="F1821" t="str">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cell>
          <cell r="F1822" t="str">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cell>
          <cell r="F1823" t="str">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cell>
          <cell r="F1824" t="str">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cell>
          <cell r="F1825" t="str">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cell>
          <cell r="F1826" t="str">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cell>
          <cell r="F1827" t="str">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cell>
          <cell r="F1828" t="str">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cell>
          <cell r="F1829" t="str">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cell>
          <cell r="F1830" t="str">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cell>
          <cell r="F1831" t="str">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cell>
          <cell r="F1832" t="str">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cell>
          <cell r="F1833" t="str">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cell>
          <cell r="F1834" t="str">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cell>
          <cell r="F1835" t="str">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cell>
          <cell r="F1836" t="str">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cell>
          <cell r="F1837" t="str">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cell>
          <cell r="F1838" t="str">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cell>
          <cell r="F1839" t="str">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cell>
          <cell r="F1840" t="str">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cell>
          <cell r="F1841" t="str">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cell>
          <cell r="F1842" t="str">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cell>
          <cell r="F1843" t="str">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cell>
          <cell r="F1844" t="str">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cell>
          <cell r="F1845" t="str">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cell>
          <cell r="F1846" t="str">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cell>
          <cell r="F1847" t="str">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cell>
          <cell r="F1848" t="str">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cell>
          <cell r="F1849" t="str">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cell>
          <cell r="F1850" t="str">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cell>
          <cell r="F1851" t="str">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cell>
          <cell r="F1852" t="str">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cell>
          <cell r="F1853" t="str">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cell>
          <cell r="F1854" t="str">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cell>
          <cell r="F1855" t="str">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cell>
          <cell r="F1856" t="str">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cell>
          <cell r="F1857" t="str">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cell>
          <cell r="F1858" t="str">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cell>
          <cell r="F1859" t="str">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cell>
          <cell r="F1860" t="str">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cell>
          <cell r="F1861" t="str">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cell>
          <cell r="F1862" t="str">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cell>
          <cell r="F1863" t="str">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cell>
          <cell r="F1864" t="str">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cell>
          <cell r="F1865" t="str">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cell>
          <cell r="F1866" t="str">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cell>
          <cell r="F1867" t="str">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cell>
          <cell r="F1868" t="str">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cell>
          <cell r="F1869" t="str">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cell>
          <cell r="F1870" t="str">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cell>
          <cell r="F1871" t="str">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cell>
          <cell r="F1872" t="str">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cell>
          <cell r="F1873" t="str">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cell>
          <cell r="F1874" t="str">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cell>
          <cell r="F1875" t="str">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cell>
          <cell r="F1879" t="str">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cell>
          <cell r="F1880" t="str">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cell>
          <cell r="F1881" t="str">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cell>
          <cell r="F1882" t="str">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cell>
          <cell r="F1883" t="str">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cell>
          <cell r="F1884" t="str">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cell>
          <cell r="F1885" t="str">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cell>
          <cell r="F1886" t="str">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cell>
          <cell r="F1887" t="str">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cell>
          <cell r="F1888" t="str">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cell>
          <cell r="F1889" t="str">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cell>
          <cell r="F1890" t="str">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cell>
          <cell r="F1891" t="str">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cell>
          <cell r="F1892" t="str">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cell>
          <cell r="F1893" t="str">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cell>
          <cell r="F1894" t="str">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cell>
          <cell r="F1895" t="str">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cell>
          <cell r="F1896" t="str">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cell>
          <cell r="F1897" t="str">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cell>
          <cell r="F1898" t="str">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cell>
          <cell r="F1899" t="str">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cell>
          <cell r="F1900" t="str">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cell>
          <cell r="F1901" t="str">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cell>
          <cell r="F1902" t="str">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cell>
          <cell r="F1903" t="str">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cell>
          <cell r="F1904" t="str">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cell>
          <cell r="F1905" t="str">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cell>
          <cell r="F1906" t="str">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cell>
          <cell r="F1907" t="str">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cell>
          <cell r="F1908" t="str">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cell>
          <cell r="F1909" t="str">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cell>
          <cell r="F1910" t="str">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cell>
          <cell r="F1911" t="str">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cell>
          <cell r="F1912" t="str">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cell>
          <cell r="F1913" t="str">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cell>
          <cell r="F1914" t="str">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cell>
          <cell r="F1915" t="str">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cell>
          <cell r="F1916" t="str">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cell>
          <cell r="F1917" t="str">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cell>
          <cell r="F1918" t="str">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cell>
          <cell r="F1919" t="str">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cell>
          <cell r="F1920" t="str">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cell>
          <cell r="F1921" t="str">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cell>
          <cell r="F1922" t="str">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cell>
          <cell r="F1923" t="str">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cell>
          <cell r="F1924" t="str">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cell>
          <cell r="F1925" t="str">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cell>
          <cell r="F1926" t="str">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cell>
          <cell r="F1927" t="str">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cell>
          <cell r="F1928" t="str">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cell>
          <cell r="F1929" t="str">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cell>
          <cell r="F1930" t="str">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cell>
          <cell r="F1931" t="str">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cell>
          <cell r="F1932" t="str">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cell>
          <cell r="F1933" t="str">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cell>
          <cell r="F1934" t="str">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cell>
          <cell r="F1935" t="str">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cell>
          <cell r="F1936" t="str">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cell>
          <cell r="F1937" t="str">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cell>
          <cell r="F1938" t="str">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cell>
          <cell r="F1939" t="str">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cell>
          <cell r="F1940" t="str">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cell>
          <cell r="F1941" t="str">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cell>
          <cell r="F1942" t="str">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cell>
          <cell r="F1943" t="str">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cell>
          <cell r="F1944" t="str">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cell>
          <cell r="F1945" t="str">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cell>
          <cell r="F1946" t="str">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cell>
          <cell r="F1947" t="str">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cell>
          <cell r="F1948" t="str">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cell>
          <cell r="F1949" t="str">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cell>
          <cell r="F1950" t="str">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cell>
          <cell r="F1951" t="str">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cell>
          <cell r="F1952" t="str">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cell>
          <cell r="F1953" t="str">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cell>
          <cell r="F1954" t="str">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cell>
          <cell r="F1955" t="str">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cell>
          <cell r="F1956" t="str">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cell>
          <cell r="F1957" t="str">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cell>
          <cell r="F1958" t="str">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cell>
          <cell r="F1959" t="str">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cell>
          <cell r="F1960" t="str">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cell>
          <cell r="F1961" t="str">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cell>
          <cell r="F1962" t="str">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cell>
          <cell r="F1963" t="str">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cell>
          <cell r="F1964" t="str">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cell>
          <cell r="F1965" t="str">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cell>
          <cell r="F1966" t="str">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cell>
          <cell r="F1967" t="str">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cell>
          <cell r="F1968" t="str">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cell>
          <cell r="F1969" t="str">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cell>
          <cell r="F1970" t="str">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cell>
          <cell r="F1971" t="str">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cell>
          <cell r="F1972" t="str">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cell>
          <cell r="F1973" t="str">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cell>
          <cell r="F1974" t="str">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cell>
          <cell r="F1975" t="str">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cell>
          <cell r="F1976" t="str">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cell>
          <cell r="F1977" t="str">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cell>
          <cell r="F1978" t="str">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cell>
          <cell r="F1979" t="str">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cell>
          <cell r="F1980" t="str">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cell>
          <cell r="F1981" t="str">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cell>
          <cell r="F1982" t="str">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cell>
          <cell r="F1983" t="str">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cell>
          <cell r="F1984" t="str">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cell>
          <cell r="F1985" t="str">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cell>
          <cell r="F1986" t="str">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cell>
          <cell r="F1987" t="str">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cell>
          <cell r="F1988" t="str">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cell>
          <cell r="F1989" t="str">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cell>
          <cell r="F1990" t="str">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cell>
          <cell r="F1991" t="str">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cell>
          <cell r="F1992" t="str">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cell>
          <cell r="F1993" t="str">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cell>
          <cell r="F1994" t="str">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cell>
          <cell r="F1995" t="str">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cell>
          <cell r="F1996" t="str">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cell>
          <cell r="F1997" t="str">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cell>
          <cell r="F1998" t="str">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cell>
          <cell r="F1999" t="str">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cell>
          <cell r="F2000" t="str">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cell>
          <cell r="F2001" t="str">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cell>
          <cell r="F2002" t="str">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cell>
          <cell r="F2003" t="str">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cell>
          <cell r="F2004" t="str">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cell>
          <cell r="F2005" t="str">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cell>
          <cell r="F2006" t="str">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cell>
          <cell r="F2007" t="str">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cell>
          <cell r="F2008" t="str">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cell>
          <cell r="F2009" t="str">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cell>
          <cell r="F2010" t="str">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cell>
          <cell r="F2011" t="str">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cell>
          <cell r="F2012" t="str">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cell>
          <cell r="F2013" t="str">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cell>
          <cell r="F2014" t="str">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cell>
          <cell r="F2015" t="str">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cell>
          <cell r="F2016" t="str">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cell>
          <cell r="F2017" t="str">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cell>
          <cell r="F2018" t="str">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cell>
          <cell r="F2019" t="str">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cell>
          <cell r="F2020" t="str">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cell>
          <cell r="F2021" t="str">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cell>
          <cell r="F2022" t="str">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cell>
          <cell r="F2023" t="str">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cell>
          <cell r="F2024" t="str">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cell>
          <cell r="F2025" t="str">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cell>
          <cell r="F2026" t="str">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cell>
          <cell r="F2027" t="str">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cell>
          <cell r="F2028" t="str">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cell>
          <cell r="F2029" t="str">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cell>
          <cell r="F2030" t="str">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cell>
          <cell r="F2031" t="str">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cell>
          <cell r="F2032" t="str">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cell>
          <cell r="F2033" t="str">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cell>
          <cell r="F2034" t="str">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cell>
          <cell r="F2035" t="str">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cell>
          <cell r="F2036" t="str">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cell>
          <cell r="F2037" t="str">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cell>
          <cell r="F2038" t="str">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cell>
          <cell r="F2039" t="str">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cell>
          <cell r="F2040" t="str">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cell>
          <cell r="F2041" t="str">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cell>
          <cell r="F2042" t="str">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cell>
          <cell r="F2043" t="str">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cell>
          <cell r="F2044" t="str">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cell>
          <cell r="F2045" t="str">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cell>
          <cell r="F2046" t="str">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cell>
          <cell r="F2047" t="str">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cell>
          <cell r="F2048" t="str">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cell>
          <cell r="F2049" t="str">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cell>
          <cell r="F2050" t="str">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cell>
          <cell r="F2051" t="str">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cell>
          <cell r="F2052" t="str">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cell>
          <cell r="F2053" t="str">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cell>
          <cell r="F2054" t="str">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cell>
          <cell r="F2055" t="str">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cell>
          <cell r="F2056" t="str">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cell>
          <cell r="F2057" t="str">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cell>
          <cell r="F2058" t="str">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cell>
          <cell r="F2059" t="str">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cell>
          <cell r="F2060" t="str">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cell>
          <cell r="F2061" t="str">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cell>
          <cell r="F2062" t="str">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cell>
          <cell r="F2063" t="str">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cell>
          <cell r="F2064" t="str">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cell>
          <cell r="F2065" t="str">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cell>
          <cell r="F2066" t="str">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cell>
          <cell r="F2067" t="str">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cell>
          <cell r="F2068" t="str">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cell>
          <cell r="F2069" t="str">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cell>
          <cell r="F2070" t="str">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cell>
          <cell r="F2071" t="str">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cell>
          <cell r="F2072" t="str">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cell>
          <cell r="F2073" t="str">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cell>
          <cell r="F2074" t="str">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cell>
          <cell r="F2075" t="str">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cell>
          <cell r="F2076" t="str">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cell>
          <cell r="F2077" t="str">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cell>
          <cell r="F2078" t="str">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cell>
          <cell r="F2079" t="str">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cell>
          <cell r="F2080" t="str">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cell>
          <cell r="F2081" t="str">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cell>
          <cell r="F2082" t="str">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cell>
          <cell r="F2083" t="str">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cell>
          <cell r="F2084" t="str">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cell>
          <cell r="F2085" t="str">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cell>
          <cell r="F2086" t="str">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cell>
          <cell r="F2087" t="str">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cell>
          <cell r="F2088" t="str">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cell>
          <cell r="F2089" t="str">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cell>
          <cell r="F2090" t="str">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cell>
          <cell r="F2091" t="str">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cell>
          <cell r="F2092" t="str">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cell>
          <cell r="F2093" t="str">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cell>
          <cell r="F2094" t="str">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cell>
          <cell r="F2095" t="str">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cell>
          <cell r="F2096" t="str">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cell>
          <cell r="F2097" t="str">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cell>
          <cell r="F2098" t="str">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cell>
          <cell r="F2099" t="str">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cell>
          <cell r="F2100" t="str">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cell>
          <cell r="F2101" t="str">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cell>
          <cell r="F2102" t="str">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cell>
          <cell r="F2103" t="str">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cell>
          <cell r="F2104" t="str">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cell>
          <cell r="F2105" t="str">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cell>
          <cell r="F2106" t="str">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cell>
          <cell r="F2107" t="str">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cell>
          <cell r="F2108" t="str">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cell>
          <cell r="F2109" t="str">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cell>
          <cell r="F2110" t="str">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cell>
          <cell r="F2111" t="str">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cell>
          <cell r="F2112" t="str">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cell>
          <cell r="F2113" t="str">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cell>
          <cell r="F2114" t="str">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cell>
          <cell r="F2115" t="str">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cell>
          <cell r="F2116" t="str">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cell>
          <cell r="F2117" t="str">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cell>
          <cell r="F2118" t="str">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cell>
          <cell r="F2119" t="str">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cell>
          <cell r="F2120" t="str">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cell>
          <cell r="F2121" t="str">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cell>
          <cell r="F2122" t="str">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cell>
          <cell r="F2123" t="str">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cell>
          <cell r="F2124" t="str">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cell>
          <cell r="F2125" t="str">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cell>
          <cell r="F2126" t="str">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cell>
          <cell r="F2127" t="str">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cell>
          <cell r="F2128" t="str">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cell>
          <cell r="F2129" t="str">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cell>
          <cell r="F2130" t="str">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cell>
          <cell r="F2131" t="str">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cell>
          <cell r="F2132" t="str">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cell>
          <cell r="F2133" t="str">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cell>
          <cell r="F2134" t="str">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cell>
          <cell r="F2135" t="str">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cell>
          <cell r="F2136" t="str">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cell>
          <cell r="F2137" t="str">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cell>
          <cell r="F2138" t="str">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cell>
          <cell r="F2139" t="str">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cell>
          <cell r="F2140" t="str">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cell>
          <cell r="F2141" t="str">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cell>
          <cell r="F2142" t="str">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cell>
          <cell r="F2143" t="str">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cell>
          <cell r="F2144" t="str">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cell>
          <cell r="F2145" t="str">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cell>
          <cell r="F2146" t="str">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cell>
          <cell r="F2147" t="str">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cell>
          <cell r="F2148" t="str">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cell>
          <cell r="F2149" t="str">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cell>
          <cell r="F2150" t="str">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cell>
          <cell r="F2151" t="str">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cell>
          <cell r="F2152" t="str">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cell>
          <cell r="F2153" t="str">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cell>
          <cell r="F2154" t="str">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cell>
          <cell r="F2155" t="str">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cell>
          <cell r="F2156" t="str">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cell>
          <cell r="F2157" t="str">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cell>
          <cell r="F2158" t="str">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cell>
          <cell r="F2159" t="str">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cell>
          <cell r="F2160" t="str">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cell>
          <cell r="F2161" t="str">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cell>
          <cell r="F2162" t="str">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cell>
          <cell r="F2163" t="str">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cell>
          <cell r="F2164" t="str">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cell>
          <cell r="F2165" t="str">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cell>
          <cell r="F2166" t="str">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cell>
          <cell r="F2167" t="str">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cell>
          <cell r="F2168" t="str">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cell>
          <cell r="F2169" t="str">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cell>
          <cell r="F2170" t="str">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cell>
          <cell r="F2171" t="str">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cell>
          <cell r="F2172" t="str">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cell>
          <cell r="F2173" t="str">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cell>
          <cell r="F2174" t="str">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cell>
          <cell r="F2175" t="str">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cell>
          <cell r="F2176" t="str">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cell>
          <cell r="F2177" t="str">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cell>
          <cell r="F2178" t="str">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cell>
          <cell r="F2179" t="str">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cell>
          <cell r="F2180" t="str">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cell>
          <cell r="F2181" t="str">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cell>
          <cell r="F2182" t="str">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cell>
          <cell r="F2183" t="str">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cell>
          <cell r="F2184" t="str">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cell>
          <cell r="F2185" t="str">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cell>
          <cell r="F2186" t="str">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cell>
          <cell r="F2187" t="str">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cell>
          <cell r="F2188" t="str">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cell>
          <cell r="F2189" t="str">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cell>
          <cell r="F2190" t="str">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cell>
          <cell r="F2191" t="str">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cell>
          <cell r="F2192" t="str">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cell>
          <cell r="F2193" t="str">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cell>
          <cell r="F2194" t="str">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cell>
          <cell r="F2195" t="str">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cell>
          <cell r="F2196" t="str">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cell>
          <cell r="F2197" t="str">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cell>
          <cell r="F2198" t="str">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cell>
          <cell r="F2199" t="str">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cell>
          <cell r="F2200" t="str">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cell>
          <cell r="F2201" t="str">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cell>
          <cell r="F2202" t="str">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cell>
          <cell r="F2203" t="str">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cell>
          <cell r="F2204" t="str">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cell>
          <cell r="F2205" t="str">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cell>
          <cell r="F2206" t="str">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cell>
          <cell r="F2207" t="str">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cell>
          <cell r="F2208" t="str">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cell>
          <cell r="F2209" t="str">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cell>
          <cell r="F2210" t="str">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cell>
          <cell r="F2211" t="str">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cell>
          <cell r="F2212" t="str">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cell>
          <cell r="F2213" t="str">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cell>
          <cell r="F2214" t="str">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cell>
          <cell r="F2215" t="str">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cell>
          <cell r="F2216" t="str">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cell>
          <cell r="F2217" t="str">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cell>
          <cell r="F2218" t="str">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cell>
          <cell r="F2219" t="str">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cell>
          <cell r="F2220" t="str">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cell>
          <cell r="F2221" t="str">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cell>
          <cell r="F2222" t="str">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cell>
          <cell r="F2223" t="str">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cell>
          <cell r="F2224" t="str">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cell>
          <cell r="F2225" t="str">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cell>
          <cell r="F2226" t="str">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cell>
          <cell r="F2227" t="str">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cell>
          <cell r="F2228" t="str">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cell>
          <cell r="F2229" t="str">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cell>
          <cell r="F2230" t="str">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cell>
          <cell r="F2231" t="str">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cell>
          <cell r="F2232" t="str">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cell>
          <cell r="F2233" t="str">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cell>
          <cell r="F2234" t="str">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cell>
          <cell r="F2235" t="str">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cell>
          <cell r="F2236" t="str">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cell>
          <cell r="F2237" t="str">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cell>
          <cell r="F2238" t="str">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cell>
          <cell r="F2239" t="str">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cell>
          <cell r="F2240" t="str">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cell>
          <cell r="F2241" t="str">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cell>
          <cell r="F2242" t="str">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cell>
          <cell r="F2243" t="str">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cell>
          <cell r="F2244" t="str">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cell>
          <cell r="F2245" t="str">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cell>
          <cell r="F2247" t="str">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cell>
          <cell r="F2248" t="str">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cell>
          <cell r="F2249" t="str">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cell>
          <cell r="F2250" t="str">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cell>
          <cell r="F2251" t="str">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cell>
          <cell r="F2252" t="str">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cell>
          <cell r="F2253" t="str">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cell>
          <cell r="F2254" t="str">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cell>
          <cell r="F2255" t="str">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cell>
          <cell r="F2256" t="str">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cell>
          <cell r="F2262" t="str">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cell>
          <cell r="F2264" t="str">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cell>
          <cell r="F2265" t="str">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cell>
          <cell r="F2266" t="str">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cell>
          <cell r="F2267" t="str">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cell>
          <cell r="F2268" t="str">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cell>
          <cell r="F2269" t="str">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cell>
          <cell r="F2270" t="str">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cell>
          <cell r="F2271" t="str">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cell>
          <cell r="F2272" t="str">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cell>
          <cell r="F2273" t="str">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cell>
          <cell r="F2275" t="str">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cell>
          <cell r="F2276" t="str">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cell>
          <cell r="F2278" t="str">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cell>
          <cell r="F2279" t="str">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cell>
          <cell r="F2282" t="str">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cell>
          <cell r="F2283" t="str">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cell>
          <cell r="F2284" t="str">
            <v/>
          </cell>
          <cell r="G2284" t="str">
            <v>EXPENDITURE</v>
          </cell>
          <cell r="H2284" t="str">
            <v>DEPRECIATION</v>
          </cell>
          <cell r="I2284" t="str">
            <v>DEPRECIATION</v>
          </cell>
        </row>
      </sheetData>
      <sheetData sheetId="3" refreshError="1"/>
      <sheetData sheetId="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BCLIST"/>
      <sheetName val="1"/>
      <sheetName val="3"/>
      <sheetName val="4"/>
      <sheetName val="5"/>
      <sheetName val="6"/>
      <sheetName val="8"/>
      <sheetName val="9"/>
      <sheetName val="10"/>
      <sheetName val="11"/>
      <sheetName val="12"/>
      <sheetName val="13"/>
      <sheetName val="14"/>
      <sheetName val="15"/>
      <sheetName val="17"/>
      <sheetName val="18"/>
      <sheetName val="20"/>
      <sheetName val="21"/>
      <sheetName val="22"/>
      <sheetName val="23"/>
      <sheetName val="24"/>
      <sheetName val="25"/>
      <sheetName val="26"/>
      <sheetName val="27"/>
      <sheetName val="28"/>
      <sheetName val="29"/>
      <sheetName val="30"/>
      <sheetName val="31"/>
      <sheetName val="List"/>
      <sheetName val="Top sheet"/>
      <sheetName val="FROM2"/>
      <sheetName val="Interest on Loan from Director"/>
      <sheetName val="0102-obdata"/>
      <sheetName val="Pivot"/>
      <sheetName val="TOTAL"/>
      <sheetName val="Sheet1"/>
      <sheetName val="Ob3-0102"/>
      <sheetName val="Expenses_2003 &amp; 2004"/>
      <sheetName val="Sales 2003 upto Oct"/>
      <sheetName val="OUTLOOK-2004-0."/>
      <sheetName val="FI320"/>
      <sheetName val="FI205"/>
      <sheetName val="Instructions"/>
      <sheetName val="HE Parameters"/>
      <sheetName val="Upload"/>
      <sheetName val="Validations"/>
      <sheetName val="FI183"/>
      <sheetName val="FI300"/>
      <sheetName val="FI100"/>
      <sheetName val="FI105"/>
      <sheetName val="FI110"/>
      <sheetName val="FI111"/>
      <sheetName val="FI135"/>
      <sheetName val="FI150"/>
      <sheetName val="FI160"/>
      <sheetName val="FI163"/>
      <sheetName val="FI166"/>
      <sheetName val="FI170"/>
      <sheetName val="FI173"/>
      <sheetName val="FI180"/>
      <sheetName val="FI190"/>
      <sheetName val="FI220"/>
      <sheetName val="FI240"/>
      <sheetName val="FI310"/>
      <sheetName val="FI350"/>
      <sheetName val="FI360"/>
      <sheetName val="FI400"/>
      <sheetName val="FI470"/>
      <sheetName val="FI480"/>
      <sheetName val="fi300 support New"/>
      <sheetName val="Analysis"/>
      <sheetName val="Grouping-New"/>
      <sheetName val="OPS"/>
      <sheetName val="Cost entries"/>
      <sheetName val="Dev-Copa"/>
      <sheetName val="olk-actuals"/>
      <sheetName val="FI300 working"/>
      <sheetName val="Core Meet"/>
      <sheetName val="SUMMARY"/>
      <sheetName val="CL STOCK"/>
      <sheetName val="VPC-PPC"/>
      <sheetName val="Freight"/>
      <sheetName val="B-SHEET"/>
      <sheetName val="P&amp;L"/>
      <sheetName val="NOTE_2 TO 21(B)"/>
      <sheetName val="GROUPINGS"/>
      <sheetName val="2"/>
      <sheetName val="Check list"/>
      <sheetName val="Controls"/>
      <sheetName val="CASH FLOW "/>
      <sheetName val="FI100-Dec-03"/>
      <sheetName val="Ledger Drill"/>
      <sheetName val="Top_sheet"/>
      <sheetName val="Interest_on_Loan_from_Director"/>
      <sheetName val="April-00"/>
      <sheetName val="Data"/>
      <sheetName val="FA s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Input"/>
      <sheetName val="YS"/>
      <sheetName val="BS"/>
      <sheetName val="GW"/>
      <sheetName val="Head office"/>
      <sheetName val="consolidated"/>
      <sheetName val="Consolidated excl pz&amp;gw"/>
      <sheetName val="Financials"/>
    </sheetNames>
    <sheetDataSet>
      <sheetData sheetId="0" refreshError="1">
        <row r="7">
          <cell r="D7">
            <v>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F A Schedule"/>
      <sheetName val="As on 17.03.02"/>
      <sheetName val="Detail'03"/>
      <sheetName val="detail'02"/>
      <sheetName val="As on 02.05.02"/>
      <sheetName val="Analysis"/>
      <sheetName val="Sample"/>
      <sheetName val="Inter Unit"/>
      <sheetName val="Stock Trf"/>
      <sheetName val="Module1"/>
      <sheetName val="detail_02"/>
      <sheetName val="선수금"/>
      <sheetName val="Sheet1"/>
      <sheetName val="old_serial no."/>
      <sheetName val="tot_ass_9697"/>
      <sheetName val="Detail"/>
      <sheetName val="p&amp;m"/>
      <sheetName val="공장별판관비배부"/>
      <sheetName val="_REF"/>
      <sheetName val="#REF"/>
      <sheetName val="new summary"/>
      <sheetName val="MSSL-Presentation, Action, Note"/>
      <sheetName val="AIB"/>
      <sheetName val="FINAL"/>
      <sheetName val="master data file"/>
      <sheetName val="NDTV - Main Sheet"/>
      <sheetName val="24X7 &amp; India Detail"/>
      <sheetName val="PRELIM5"/>
      <sheetName val="PRECAST lightconc-II"/>
      <sheetName val="GF Columns"/>
      <sheetName val="list"/>
      <sheetName val="Deduction of assets"/>
      <sheetName val="Sheet3"/>
      <sheetName val="COST"/>
      <sheetName val="Fill this out first..."/>
      <sheetName val="Labour"/>
      <sheetName val="Boq"/>
      <sheetName val="F_A_Schedule"/>
      <sheetName val="As_on_17_03_02"/>
      <sheetName val="As_on_02_05_02"/>
      <sheetName val="Inter_Unit"/>
      <sheetName val="Stock_Trf"/>
      <sheetName val="old_serial_no_"/>
      <sheetName val="PRECAST_lightconc-II"/>
    </sheetNames>
    <sheetDataSet>
      <sheetData sheetId="0"/>
      <sheetData sheetId="1"/>
      <sheetData sheetId="2"/>
      <sheetData sheetId="3" refreshError="1">
        <row r="506">
          <cell r="B506" t="str">
            <v>Freight &amp; Forwarding</v>
          </cell>
        </row>
        <row r="508">
          <cell r="B508" t="str">
            <v>Freight Inward Others</v>
          </cell>
          <cell r="C508">
            <v>30634</v>
          </cell>
        </row>
        <row r="509">
          <cell r="B509" t="str">
            <v>Freight Outward</v>
          </cell>
          <cell r="C509">
            <v>10338871</v>
          </cell>
        </row>
        <row r="510">
          <cell r="B510" t="str">
            <v>Freight Outward-Gumseal</v>
          </cell>
          <cell r="C510">
            <v>5275</v>
          </cell>
        </row>
        <row r="512">
          <cell r="B512" t="str">
            <v>Total</v>
          </cell>
          <cell r="C512">
            <v>10374780</v>
          </cell>
        </row>
      </sheetData>
      <sheetData sheetId="4"/>
      <sheetData sheetId="5"/>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Input-Function"/>
      <sheetName val="Core"/>
      <sheetName val="Acquisition"/>
      <sheetName val="Total"/>
      <sheetName val="SG&amp;A"/>
      <sheetName val="Other Op &amp; Admin"/>
      <sheetName val="Total Op &amp; Admin"/>
      <sheetName val="Sheet3"/>
      <sheetName val="SG&amp;A (2)"/>
      <sheetName val="Other Op &amp; Admin (2)"/>
      <sheetName val="Total Op &amp; Admin (2)"/>
      <sheetName val="detail'02"/>
      <sheetName val="discounts_XP140"/>
      <sheetName val="Sheet1"/>
      <sheetName val="Citrix"/>
      <sheetName val="Sheet2"/>
      <sheetName val="MF Request-G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BS"/>
      <sheetName val="P&amp;L"/>
      <sheetName val="Sched"/>
      <sheetName val="FA_Final"/>
      <sheetName val="Groupings-final"/>
      <sheetName val="Trial"/>
      <sheetName val="prov"/>
      <sheetName val="gain.loss"/>
      <sheetName val="sap trial"/>
      <sheetName val="Introduction"/>
      <sheetName val="Old"/>
      <sheetName val="Sheet3"/>
      <sheetName val="Operating Statistics"/>
      <sheetName val="Sheet2"/>
      <sheetName val="#REF"/>
      <sheetName val="Financials"/>
      <sheetName val="MAT"/>
      <sheetName val="Input-Function"/>
      <sheetName val="detail'02"/>
      <sheetName val="BRP&amp;L"/>
      <sheetName val="MODEL"/>
      <sheetName val="Sheet1"/>
      <sheetName val="old_serial no."/>
      <sheetName val="tot_ass_9697"/>
      <sheetName val="Assumptions"/>
      <sheetName val="FDR-Jan-99 "/>
      <sheetName val="banilad"/>
      <sheetName val="Mactan"/>
      <sheetName val="Mandaue"/>
      <sheetName val="PRICE (2)"/>
    </sheetNames>
    <sheetDataSet>
      <sheetData sheetId="0">
        <row r="1">
          <cell r="D1">
            <v>3</v>
          </cell>
        </row>
      </sheetData>
      <sheetData sheetId="1">
        <row r="1">
          <cell r="A1" t="str">
            <v>HUGHES ESCORTS COMMUNICATION LTD</v>
          </cell>
        </row>
      </sheetData>
      <sheetData sheetId="2" refreshError="1"/>
      <sheetData sheetId="3" refreshError="1">
        <row r="1">
          <cell r="A1" t="str">
            <v>HUGHES ESCORTS COMMUNICATION LTD</v>
          </cell>
          <cell r="C1">
            <v>0</v>
          </cell>
          <cell r="D1">
            <v>0</v>
          </cell>
        </row>
        <row r="2">
          <cell r="A2" t="str">
            <v>NEW DELHI</v>
          </cell>
          <cell r="B2" t="str">
            <v>HUGHES ESCORTS COMMUNICATIONS LIMITED</v>
          </cell>
          <cell r="C2">
            <v>-2</v>
          </cell>
          <cell r="D2">
            <v>-4</v>
          </cell>
        </row>
        <row r="3">
          <cell r="A3" t="str">
            <v>Account No</v>
          </cell>
          <cell r="B3" t="str">
            <v>Account Head/ Name</v>
          </cell>
          <cell r="C3" t="str">
            <v>Final Trial 310303</v>
          </cell>
          <cell r="D3" t="str">
            <v>Final 2001-02</v>
          </cell>
          <cell r="E3" t="str">
            <v>as on 110703- at 6.00</v>
          </cell>
          <cell r="G3" t="str">
            <v>Final Trial 310303</v>
          </cell>
          <cell r="H3" t="str">
            <v>Final 2001-02</v>
          </cell>
        </row>
        <row r="4">
          <cell r="A4">
            <v>100001</v>
          </cell>
          <cell r="B4" t="str">
            <v>Schedules forming part of the Balance Sheet</v>
          </cell>
          <cell r="C4">
            <v>-150000000</v>
          </cell>
          <cell r="D4">
            <v>-150000000</v>
          </cell>
          <cell r="E4">
            <v>-150000000</v>
          </cell>
          <cell r="G4">
            <v>-150000000</v>
          </cell>
          <cell r="H4">
            <v>-150000000</v>
          </cell>
        </row>
        <row r="5">
          <cell r="A5">
            <v>101101</v>
          </cell>
          <cell r="B5" t="str">
            <v>Profit &amp; Loss A/c.</v>
          </cell>
          <cell r="C5">
            <v>-269316400</v>
          </cell>
          <cell r="D5">
            <v>-220448484</v>
          </cell>
          <cell r="E5">
            <v>-269316399.80000001</v>
          </cell>
          <cell r="G5">
            <v>-269316399.80000001</v>
          </cell>
          <cell r="H5">
            <v>-220448483.63999999</v>
          </cell>
        </row>
        <row r="6">
          <cell r="A6">
            <v>110001</v>
          </cell>
          <cell r="B6" t="str">
            <v>Schedule E</v>
          </cell>
          <cell r="C6">
            <v>-118000000</v>
          </cell>
          <cell r="D6">
            <v>-150000000</v>
          </cell>
          <cell r="E6">
            <v>-118000000</v>
          </cell>
          <cell r="G6">
            <v>-118000000</v>
          </cell>
          <cell r="H6">
            <v>-150000000</v>
          </cell>
        </row>
        <row r="7">
          <cell r="A7">
            <v>110002</v>
          </cell>
          <cell r="B7" t="str">
            <v>Credit Lyonnais Term Loan</v>
          </cell>
          <cell r="C7">
            <v>-66666667</v>
          </cell>
          <cell r="D7">
            <v>-80000000</v>
          </cell>
          <cell r="E7">
            <v>-66666666.659999996</v>
          </cell>
          <cell r="G7">
            <v>-66666666.659999996</v>
          </cell>
          <cell r="H7">
            <v>-80000000</v>
          </cell>
        </row>
        <row r="8">
          <cell r="A8">
            <v>110003</v>
          </cell>
          <cell r="B8" t="str">
            <v>FIXED ASSETS</v>
          </cell>
          <cell r="C8">
            <v>-95000000</v>
          </cell>
          <cell r="D8">
            <v>0</v>
          </cell>
          <cell r="E8">
            <v>-95000000</v>
          </cell>
          <cell r="G8">
            <v>-95000000</v>
          </cell>
          <cell r="H8">
            <v>0</v>
          </cell>
        </row>
        <row r="9">
          <cell r="A9">
            <v>110201</v>
          </cell>
          <cell r="B9" t="str">
            <v>Cash Credit - Citi Bank, New Delhi</v>
          </cell>
          <cell r="C9">
            <v>0</v>
          </cell>
          <cell r="D9">
            <v>0</v>
          </cell>
          <cell r="E9">
            <v>0</v>
          </cell>
          <cell r="G9">
            <v>0</v>
          </cell>
          <cell r="H9">
            <v>0</v>
          </cell>
        </row>
        <row r="10">
          <cell r="A10">
            <v>110202</v>
          </cell>
          <cell r="B10" t="str">
            <v>Cash Credit - Credit Lyonias, New Delhi</v>
          </cell>
          <cell r="C10" t="str">
            <v>GROSS BLOCK AT COST</v>
          </cell>
          <cell r="D10">
            <v>-23700574</v>
          </cell>
          <cell r="E10">
            <v>9459453.0500000007</v>
          </cell>
          <cell r="G10" t="str">
            <v xml:space="preserve">         DEPRECIATION</v>
          </cell>
          <cell r="H10">
            <v>-23700574.440000001</v>
          </cell>
        </row>
        <row r="11">
          <cell r="A11">
            <v>110203</v>
          </cell>
          <cell r="B11" t="str">
            <v>Particulars</v>
          </cell>
          <cell r="C11" t="str">
            <v>As at</v>
          </cell>
          <cell r="D11" t="str">
            <v>Additions</v>
          </cell>
          <cell r="E11" t="str">
            <v>Adjustments/</v>
          </cell>
          <cell r="F11" t="str">
            <v>As at</v>
          </cell>
          <cell r="G11" t="str">
            <v>Upto</v>
          </cell>
          <cell r="H11" t="str">
            <v>Provided</v>
          </cell>
          <cell r="I11" t="str">
            <v>Adjustments</v>
          </cell>
        </row>
        <row r="12">
          <cell r="A12">
            <v>110204</v>
          </cell>
          <cell r="B12" t="str">
            <v>Cash Credit - ICICI Bank, New Delhi.</v>
          </cell>
          <cell r="C12" t="str">
            <v>01.04.2002</v>
          </cell>
          <cell r="D12" t="str">
            <v>during the</v>
          </cell>
          <cell r="E12" t="str">
            <v>Sales during</v>
          </cell>
          <cell r="F12" t="str">
            <v>31.03.2003</v>
          </cell>
          <cell r="G12" t="str">
            <v>01.04.2002</v>
          </cell>
          <cell r="H12" t="str">
            <v>during the</v>
          </cell>
          <cell r="I12" t="str">
            <v xml:space="preserve">during the </v>
          </cell>
        </row>
        <row r="13">
          <cell r="A13">
            <v>110205</v>
          </cell>
          <cell r="B13" t="str">
            <v>Cash Credit - Bank of Maharashtra, Gurgaon</v>
          </cell>
          <cell r="C13">
            <v>-1625210</v>
          </cell>
          <cell r="D13" t="str">
            <v>Year</v>
          </cell>
          <cell r="E13" t="str">
            <v>the Year</v>
          </cell>
          <cell r="G13">
            <v>-1625209.71</v>
          </cell>
          <cell r="H13" t="str">
            <v>Year</v>
          </cell>
          <cell r="I13" t="str">
            <v>Year</v>
          </cell>
        </row>
        <row r="14">
          <cell r="A14">
            <v>110226</v>
          </cell>
          <cell r="B14" t="str">
            <v>Working Capital Loan - ANZ Grindlays Bank,  Delhi.</v>
          </cell>
          <cell r="C14" t="str">
            <v>Rs.</v>
          </cell>
          <cell r="D14" t="str">
            <v>Rs.</v>
          </cell>
          <cell r="E14" t="str">
            <v>Rs.</v>
          </cell>
          <cell r="F14" t="str">
            <v>Rs.</v>
          </cell>
          <cell r="G14" t="str">
            <v>Rs.</v>
          </cell>
          <cell r="H14" t="str">
            <v>Rs.</v>
          </cell>
          <cell r="I14" t="str">
            <v>Rs.</v>
          </cell>
        </row>
        <row r="15">
          <cell r="A15">
            <v>110228</v>
          </cell>
          <cell r="B15" t="str">
            <v>Working Capital Loan - Credit Lyonnais,  Delhi.</v>
          </cell>
          <cell r="C15">
            <v>0</v>
          </cell>
          <cell r="D15">
            <v>-20000000</v>
          </cell>
          <cell r="E15">
            <v>0</v>
          </cell>
          <cell r="G15">
            <v>0</v>
          </cell>
          <cell r="H15">
            <v>-20000000</v>
          </cell>
        </row>
        <row r="16">
          <cell r="A16">
            <v>110229</v>
          </cell>
          <cell r="B16" t="str">
            <v>Leasehold Land</v>
          </cell>
          <cell r="C16">
            <v>5582900</v>
          </cell>
          <cell r="D16">
            <v>0</v>
          </cell>
          <cell r="E16">
            <v>0</v>
          </cell>
          <cell r="F16">
            <v>5582900</v>
          </cell>
          <cell r="G16">
            <v>286773</v>
          </cell>
          <cell r="H16">
            <v>56387</v>
          </cell>
          <cell r="I16">
            <v>0</v>
          </cell>
        </row>
        <row r="17">
          <cell r="A17">
            <v>110230</v>
          </cell>
          <cell r="B17" t="str">
            <v>Citi Bank - Working Capital Demand Loan A/c</v>
          </cell>
          <cell r="C17">
            <v>0</v>
          </cell>
          <cell r="D17">
            <v>0</v>
          </cell>
          <cell r="E17">
            <v>0</v>
          </cell>
          <cell r="G17">
            <v>0</v>
          </cell>
          <cell r="H17">
            <v>0</v>
          </cell>
        </row>
        <row r="18">
          <cell r="A18">
            <v>110401</v>
          </cell>
          <cell r="B18" t="str">
            <v>Building</v>
          </cell>
          <cell r="C18">
            <v>34130400</v>
          </cell>
          <cell r="D18">
            <v>0</v>
          </cell>
          <cell r="E18">
            <v>0</v>
          </cell>
          <cell r="F18">
            <v>34130400</v>
          </cell>
          <cell r="G18">
            <v>1501187</v>
          </cell>
          <cell r="H18">
            <v>1137566</v>
          </cell>
          <cell r="I18">
            <v>0</v>
          </cell>
        </row>
        <row r="19">
          <cell r="A19">
            <v>110404</v>
          </cell>
          <cell r="B19" t="str">
            <v>ICICI, New Delhi Clearing A/c. (CC)</v>
          </cell>
          <cell r="C19">
            <v>-25455256</v>
          </cell>
          <cell r="D19">
            <v>-28931643</v>
          </cell>
          <cell r="E19">
            <v>-25455255.539999999</v>
          </cell>
          <cell r="G19">
            <v>-25455255.539999999</v>
          </cell>
          <cell r="H19">
            <v>-28931642.850000001</v>
          </cell>
        </row>
        <row r="20">
          <cell r="A20">
            <v>110405</v>
          </cell>
          <cell r="B20" t="str">
            <v>Plant &amp; Machinery</v>
          </cell>
          <cell r="C20">
            <v>553397506</v>
          </cell>
          <cell r="D20">
            <v>25665136</v>
          </cell>
          <cell r="E20">
            <v>1392968</v>
          </cell>
          <cell r="F20">
            <v>577669674</v>
          </cell>
          <cell r="G20">
            <v>311997722</v>
          </cell>
          <cell r="H20">
            <v>74990425</v>
          </cell>
          <cell r="I20">
            <v>383066.19999999995</v>
          </cell>
        </row>
        <row r="21">
          <cell r="A21">
            <v>110406</v>
          </cell>
          <cell r="B21" t="str">
            <v>Commercial Paper</v>
          </cell>
          <cell r="C21">
            <v>0</v>
          </cell>
          <cell r="D21">
            <v>0</v>
          </cell>
          <cell r="E21">
            <v>0</v>
          </cell>
          <cell r="G21">
            <v>0</v>
          </cell>
          <cell r="H21">
            <v>0</v>
          </cell>
        </row>
        <row r="22">
          <cell r="A22">
            <v>120001</v>
          </cell>
          <cell r="B22" t="str">
            <v>Furniture &amp; Fixtures</v>
          </cell>
          <cell r="C22">
            <v>22871198</v>
          </cell>
          <cell r="D22">
            <v>2900673</v>
          </cell>
          <cell r="E22">
            <v>0</v>
          </cell>
          <cell r="F22">
            <v>25771871</v>
          </cell>
          <cell r="G22">
            <v>7750386</v>
          </cell>
          <cell r="H22">
            <v>4410613</v>
          </cell>
          <cell r="I22">
            <v>0</v>
          </cell>
        </row>
        <row r="23">
          <cell r="A23">
            <v>120002</v>
          </cell>
          <cell r="B23" t="str">
            <v>GR/IR-clearing - external procurement</v>
          </cell>
          <cell r="C23">
            <v>-1735156</v>
          </cell>
          <cell r="D23">
            <v>-10602064</v>
          </cell>
          <cell r="E23">
            <v>-1735156.13</v>
          </cell>
          <cell r="G23">
            <v>-1735156.13</v>
          </cell>
          <cell r="H23">
            <v>-10602063.800000001</v>
          </cell>
        </row>
        <row r="24">
          <cell r="A24">
            <v>120003</v>
          </cell>
          <cell r="B24" t="str">
            <v>Vehicles</v>
          </cell>
          <cell r="C24">
            <v>6439010</v>
          </cell>
          <cell r="D24">
            <v>1822538</v>
          </cell>
          <cell r="E24">
            <v>1371263</v>
          </cell>
          <cell r="F24">
            <v>6890285</v>
          </cell>
          <cell r="G24">
            <v>4930194</v>
          </cell>
          <cell r="H24">
            <v>1136399</v>
          </cell>
          <cell r="I24">
            <v>1309520.6499999999</v>
          </cell>
        </row>
        <row r="25">
          <cell r="A25">
            <v>120004</v>
          </cell>
          <cell r="B25" t="str">
            <v>Employees Reconciliation Account</v>
          </cell>
          <cell r="C25">
            <v>-117036</v>
          </cell>
          <cell r="D25">
            <v>-108111</v>
          </cell>
          <cell r="E25">
            <v>-117036</v>
          </cell>
          <cell r="G25">
            <v>-117036</v>
          </cell>
          <cell r="H25">
            <v>-108111.37</v>
          </cell>
        </row>
        <row r="26">
          <cell r="A26">
            <v>120005</v>
          </cell>
          <cell r="B26" t="str">
            <v>Office Equipment</v>
          </cell>
          <cell r="C26">
            <v>106979463</v>
          </cell>
          <cell r="D26">
            <v>25382391</v>
          </cell>
          <cell r="E26">
            <v>253568</v>
          </cell>
          <cell r="F26">
            <v>132108286</v>
          </cell>
          <cell r="G26">
            <v>47482548</v>
          </cell>
          <cell r="H26">
            <v>21439600</v>
          </cell>
          <cell r="I26">
            <v>126583.01999999999</v>
          </cell>
        </row>
        <row r="27">
          <cell r="A27">
            <v>120101</v>
          </cell>
          <cell r="B27" t="str">
            <v>Customers Down Payment Special GL</v>
          </cell>
          <cell r="C27">
            <v>-22888178</v>
          </cell>
          <cell r="D27">
            <v>-35842577</v>
          </cell>
          <cell r="E27">
            <v>-22888177.789999999</v>
          </cell>
          <cell r="G27">
            <v>-22888177.789999999</v>
          </cell>
          <cell r="H27">
            <v>-35842577.159999996</v>
          </cell>
        </row>
        <row r="28">
          <cell r="A28">
            <v>120103</v>
          </cell>
          <cell r="B28" t="str">
            <v>Leasehold Improvement</v>
          </cell>
          <cell r="C28">
            <v>24265178</v>
          </cell>
          <cell r="D28">
            <v>94492</v>
          </cell>
          <cell r="E28">
            <v>0</v>
          </cell>
          <cell r="F28">
            <v>24359670</v>
          </cell>
          <cell r="G28">
            <v>5516238</v>
          </cell>
          <cell r="H28">
            <v>4313111</v>
          </cell>
          <cell r="I28">
            <v>0</v>
          </cell>
        </row>
        <row r="29">
          <cell r="A29">
            <v>120301</v>
          </cell>
          <cell r="B29" t="str">
            <v>Salaries Payable</v>
          </cell>
          <cell r="C29">
            <v>-42798</v>
          </cell>
          <cell r="D29">
            <v>-4533870</v>
          </cell>
          <cell r="E29">
            <v>-42798</v>
          </cell>
          <cell r="G29">
            <v>-42798</v>
          </cell>
          <cell r="H29">
            <v>-4533870</v>
          </cell>
        </row>
        <row r="30">
          <cell r="A30">
            <v>120302</v>
          </cell>
          <cell r="B30" t="str">
            <v>Equipment given on rent</v>
          </cell>
          <cell r="C30">
            <v>10156749</v>
          </cell>
          <cell r="D30">
            <v>123651</v>
          </cell>
          <cell r="E30">
            <v>0</v>
          </cell>
          <cell r="F30">
            <v>10280400</v>
          </cell>
          <cell r="G30">
            <v>2664011</v>
          </cell>
          <cell r="H30">
            <v>2035472</v>
          </cell>
          <cell r="I30">
            <v>0</v>
          </cell>
        </row>
        <row r="31">
          <cell r="A31">
            <v>120303</v>
          </cell>
          <cell r="B31" t="str">
            <v>Monthly Reimbursement Payable (Travel)</v>
          </cell>
          <cell r="C31">
            <v>-479</v>
          </cell>
          <cell r="D31">
            <v>-269102</v>
          </cell>
          <cell r="E31">
            <v>-479</v>
          </cell>
          <cell r="G31">
            <v>-479</v>
          </cell>
          <cell r="H31">
            <v>-269101.83</v>
          </cell>
        </row>
        <row r="32">
          <cell r="A32">
            <v>120304</v>
          </cell>
          <cell r="B32" t="str">
            <v>TOTAL</v>
          </cell>
          <cell r="C32">
            <v>763822404</v>
          </cell>
          <cell r="D32">
            <v>55988881</v>
          </cell>
          <cell r="E32">
            <v>3017799</v>
          </cell>
          <cell r="F32">
            <v>816793486</v>
          </cell>
          <cell r="G32">
            <v>382129059</v>
          </cell>
          <cell r="H32">
            <v>109519573</v>
          </cell>
          <cell r="I32">
            <v>1819169.8699999999</v>
          </cell>
        </row>
        <row r="33">
          <cell r="A33">
            <v>120305</v>
          </cell>
          <cell r="B33" t="str">
            <v>PF Payable - Employer's contribution</v>
          </cell>
          <cell r="C33">
            <v>-180918</v>
          </cell>
          <cell r="D33">
            <v>-229409</v>
          </cell>
          <cell r="E33">
            <v>-180918</v>
          </cell>
          <cell r="G33">
            <v>-180918</v>
          </cell>
          <cell r="H33">
            <v>-229409</v>
          </cell>
        </row>
        <row r="34">
          <cell r="A34">
            <v>120306</v>
          </cell>
          <cell r="B34" t="str">
            <v>PREVIOUS YEAR</v>
          </cell>
          <cell r="C34">
            <v>545983042</v>
          </cell>
          <cell r="D34">
            <v>221561820</v>
          </cell>
          <cell r="E34">
            <v>3722458</v>
          </cell>
          <cell r="F34">
            <v>763822404</v>
          </cell>
          <cell r="G34">
            <v>285272615</v>
          </cell>
          <cell r="H34">
            <v>99223989</v>
          </cell>
          <cell r="I34">
            <v>2367545</v>
          </cell>
        </row>
        <row r="35">
          <cell r="A35">
            <v>120307</v>
          </cell>
          <cell r="B35" t="str">
            <v>PF Payable - Employee's contribution</v>
          </cell>
          <cell r="C35">
            <v>-297761</v>
          </cell>
          <cell r="D35">
            <v>-353427</v>
          </cell>
          <cell r="E35">
            <v>-297761</v>
          </cell>
          <cell r="G35">
            <v>-297761</v>
          </cell>
          <cell r="H35">
            <v>-353427</v>
          </cell>
        </row>
        <row r="36">
          <cell r="A36">
            <v>120308</v>
          </cell>
          <cell r="B36" t="str">
            <v>Notes:</v>
          </cell>
          <cell r="C36">
            <v>0</v>
          </cell>
          <cell r="D36">
            <v>0</v>
          </cell>
          <cell r="E36">
            <v>0</v>
          </cell>
          <cell r="G36">
            <v>0</v>
          </cell>
          <cell r="H36">
            <v>0</v>
          </cell>
        </row>
        <row r="37">
          <cell r="A37">
            <v>120309</v>
          </cell>
          <cell r="B37" t="str">
            <v>1) Additions to Fixed Assets during the year includes net exchange gain of Rs.79,500 (Previous Year Rs.962,474) on account of foreign exchange fluctuation.</v>
          </cell>
          <cell r="C37">
            <v>0</v>
          </cell>
          <cell r="D37">
            <v>0</v>
          </cell>
          <cell r="E37">
            <v>0</v>
          </cell>
          <cell r="G37">
            <v>0</v>
          </cell>
          <cell r="H37">
            <v>0</v>
          </cell>
        </row>
        <row r="38">
          <cell r="A38">
            <v>120310</v>
          </cell>
          <cell r="B38" t="str">
            <v>2) The land on which the building has been constructed has been taken on lease from Imaging Solutions Private Limited for a period of eleven years. The company may at any time, after</v>
          </cell>
          <cell r="C38">
            <v>0</v>
          </cell>
          <cell r="D38">
            <v>0</v>
          </cell>
          <cell r="E38">
            <v>0</v>
          </cell>
          <cell r="G38">
            <v>0</v>
          </cell>
          <cell r="H38">
            <v>0</v>
          </cell>
        </row>
        <row r="39">
          <cell r="A39">
            <v>120311</v>
          </cell>
          <cell r="B39" t="str">
            <v xml:space="preserve">    completion of the lease period of six years exercise its option to purchase the land at a predetermined price, subject to the approval of the Government authorities.</v>
          </cell>
          <cell r="C39">
            <v>-60069</v>
          </cell>
          <cell r="D39">
            <v>-21000</v>
          </cell>
          <cell r="E39">
            <v>-60069</v>
          </cell>
          <cell r="G39">
            <v>-60069</v>
          </cell>
          <cell r="H39">
            <v>-21000</v>
          </cell>
        </row>
        <row r="40">
          <cell r="A40">
            <v>120312</v>
          </cell>
          <cell r="B40" t="str">
            <v>3) Gross value of Fixed Assets includes borrowing costs of Rs.Nil ( Previous year Rs.1,983,094) capitalised during the year.</v>
          </cell>
          <cell r="C40">
            <v>-4740</v>
          </cell>
          <cell r="D40">
            <v>-18060</v>
          </cell>
          <cell r="E40">
            <v>-4740</v>
          </cell>
          <cell r="G40">
            <v>-4740</v>
          </cell>
          <cell r="H40">
            <v>-18060</v>
          </cell>
        </row>
        <row r="41">
          <cell r="A41">
            <v>120313</v>
          </cell>
          <cell r="B41" t="str">
            <v>4) Gross value of Fixed Assets includes assets of Rs.1,375,229 (Previous Year Rs.1,274,798) provided to the employees of the company.</v>
          </cell>
          <cell r="C41">
            <v>-1241738</v>
          </cell>
          <cell r="D41">
            <v>-1312954</v>
          </cell>
          <cell r="E41">
            <v>-1241738</v>
          </cell>
          <cell r="G41">
            <v>-1241738</v>
          </cell>
          <cell r="H41">
            <v>-1312954</v>
          </cell>
        </row>
        <row r="42">
          <cell r="A42">
            <v>120314</v>
          </cell>
          <cell r="B42" t="str">
            <v>HECL Employees' Provident Fund Trust</v>
          </cell>
          <cell r="C42">
            <v>0</v>
          </cell>
          <cell r="D42">
            <v>0</v>
          </cell>
          <cell r="E42">
            <v>0</v>
          </cell>
          <cell r="G42">
            <v>0</v>
          </cell>
          <cell r="H42">
            <v>0</v>
          </cell>
        </row>
        <row r="43">
          <cell r="A43">
            <v>120315</v>
          </cell>
          <cell r="B43" t="str">
            <v>Regional Provident Fund Commissioner</v>
          </cell>
          <cell r="C43">
            <v>-129654</v>
          </cell>
          <cell r="D43">
            <v>0</v>
          </cell>
          <cell r="E43">
            <v>-129654</v>
          </cell>
          <cell r="G43">
            <v>-129654</v>
          </cell>
          <cell r="H43">
            <v>0</v>
          </cell>
        </row>
        <row r="44">
          <cell r="A44">
            <v>120321</v>
          </cell>
          <cell r="B44" t="str">
            <v>Works Contract Tax Payable.</v>
          </cell>
          <cell r="C44">
            <v>-6385</v>
          </cell>
          <cell r="D44">
            <v>0</v>
          </cell>
          <cell r="E44">
            <v>-6385</v>
          </cell>
          <cell r="G44">
            <v>-6385</v>
          </cell>
          <cell r="H44">
            <v>0</v>
          </cell>
        </row>
        <row r="45">
          <cell r="A45">
            <v>120322</v>
          </cell>
          <cell r="B45" t="str">
            <v>Local Sales Tax Payable.</v>
          </cell>
          <cell r="C45">
            <v>-296879</v>
          </cell>
          <cell r="D45">
            <v>-120200</v>
          </cell>
          <cell r="E45">
            <v>-296878.81</v>
          </cell>
          <cell r="G45" t="str">
            <v>31.03.03</v>
          </cell>
          <cell r="H45" t="str">
            <v>31.03.02</v>
          </cell>
          <cell r="I45" t="str">
            <v>Additions</v>
          </cell>
        </row>
        <row r="46">
          <cell r="A46">
            <v>120323</v>
          </cell>
          <cell r="B46">
            <v>200101</v>
          </cell>
          <cell r="C46" t="str">
            <v>200101 Buildings</v>
          </cell>
          <cell r="D46">
            <v>-1035630</v>
          </cell>
          <cell r="E46">
            <v>-1623250.78</v>
          </cell>
          <cell r="G46">
            <v>34130400</v>
          </cell>
          <cell r="H46">
            <v>34130400</v>
          </cell>
          <cell r="I46">
            <v>0</v>
          </cell>
        </row>
        <row r="47">
          <cell r="A47">
            <v>120325</v>
          </cell>
          <cell r="B47">
            <v>200201</v>
          </cell>
          <cell r="C47" t="str">
            <v>200201 LEASEHOLD LAND</v>
          </cell>
          <cell r="D47">
            <v>0</v>
          </cell>
          <cell r="E47">
            <v>0</v>
          </cell>
          <cell r="G47">
            <v>5582900</v>
          </cell>
          <cell r="H47">
            <v>5582900</v>
          </cell>
          <cell r="I47">
            <v>0</v>
          </cell>
        </row>
        <row r="48">
          <cell r="A48">
            <v>120326</v>
          </cell>
          <cell r="B48">
            <v>200301</v>
          </cell>
          <cell r="C48" t="str">
            <v>200301 Plant &amp; Machinery</v>
          </cell>
          <cell r="D48">
            <v>-122442</v>
          </cell>
          <cell r="E48">
            <v>-402900</v>
          </cell>
          <cell r="G48">
            <v>573437541</v>
          </cell>
          <cell r="H48">
            <v>548721341</v>
          </cell>
          <cell r="I48">
            <v>24716200</v>
          </cell>
        </row>
        <row r="49">
          <cell r="A49">
            <v>120327</v>
          </cell>
          <cell r="B49">
            <v>200401</v>
          </cell>
          <cell r="C49" t="str">
            <v>200401 Office Equipment</v>
          </cell>
          <cell r="D49">
            <v>-1033394</v>
          </cell>
          <cell r="E49">
            <v>4569.96</v>
          </cell>
          <cell r="G49">
            <v>20441025</v>
          </cell>
          <cell r="H49">
            <v>19657955</v>
          </cell>
          <cell r="I49">
            <v>783070</v>
          </cell>
        </row>
        <row r="50">
          <cell r="A50">
            <v>120329</v>
          </cell>
          <cell r="B50">
            <v>200501</v>
          </cell>
          <cell r="C50" t="str">
            <v>200501 Computers</v>
          </cell>
          <cell r="D50">
            <v>-370642</v>
          </cell>
          <cell r="E50">
            <v>1721</v>
          </cell>
          <cell r="G50">
            <v>76817693</v>
          </cell>
          <cell r="H50">
            <v>68491625</v>
          </cell>
          <cell r="I50">
            <v>8326068</v>
          </cell>
        </row>
        <row r="51">
          <cell r="A51">
            <v>120330</v>
          </cell>
          <cell r="B51">
            <v>200601</v>
          </cell>
          <cell r="C51" t="str">
            <v>200601 Furniture &amp; Fixtures</v>
          </cell>
          <cell r="D51">
            <v>-852338</v>
          </cell>
          <cell r="E51">
            <v>-1261416.6399999999</v>
          </cell>
          <cell r="G51">
            <v>25678420</v>
          </cell>
          <cell r="H51">
            <v>22871198</v>
          </cell>
          <cell r="I51">
            <v>2807222</v>
          </cell>
        </row>
        <row r="52">
          <cell r="A52">
            <v>120331</v>
          </cell>
          <cell r="B52">
            <v>200701</v>
          </cell>
          <cell r="C52" t="str">
            <v>200701 Leasehold Improvements.</v>
          </cell>
          <cell r="D52">
            <v>-771143</v>
          </cell>
          <cell r="E52">
            <v>320107</v>
          </cell>
          <cell r="G52">
            <v>24359670</v>
          </cell>
          <cell r="H52">
            <v>24265178</v>
          </cell>
          <cell r="I52">
            <v>94492</v>
          </cell>
        </row>
        <row r="53">
          <cell r="A53">
            <v>120332</v>
          </cell>
          <cell r="B53">
            <v>200801</v>
          </cell>
          <cell r="C53" t="str">
            <v>200801 Vehicles</v>
          </cell>
          <cell r="D53">
            <v>0</v>
          </cell>
          <cell r="E53">
            <v>-1373272.18</v>
          </cell>
          <cell r="G53">
            <v>6890285</v>
          </cell>
          <cell r="H53">
            <v>6439010</v>
          </cell>
          <cell r="I53">
            <v>451275</v>
          </cell>
        </row>
        <row r="54">
          <cell r="A54">
            <v>120333</v>
          </cell>
          <cell r="B54">
            <v>200901</v>
          </cell>
          <cell r="C54" t="str">
            <v>200901 Capitalised Software</v>
          </cell>
          <cell r="D54">
            <v>-74549</v>
          </cell>
          <cell r="E54">
            <v>-45653</v>
          </cell>
          <cell r="G54">
            <v>38182866</v>
          </cell>
          <cell r="H54">
            <v>21962330</v>
          </cell>
          <cell r="I54">
            <v>16220536</v>
          </cell>
        </row>
        <row r="55">
          <cell r="A55">
            <v>120334</v>
          </cell>
          <cell r="B55">
            <v>202002</v>
          </cell>
          <cell r="C55" t="str">
            <v>202002 Plant &amp; Machinery - Additional</v>
          </cell>
          <cell r="D55">
            <v>-689</v>
          </cell>
          <cell r="E55">
            <v>-2867</v>
          </cell>
          <cell r="G55">
            <v>4232133</v>
          </cell>
          <cell r="H55">
            <v>4676165</v>
          </cell>
          <cell r="I55">
            <v>-444032</v>
          </cell>
        </row>
        <row r="56">
          <cell r="A56">
            <v>120335</v>
          </cell>
          <cell r="B56">
            <v>202003</v>
          </cell>
          <cell r="C56" t="str">
            <v>202003 Office Equipment - Additional</v>
          </cell>
          <cell r="D56">
            <v>0</v>
          </cell>
          <cell r="E56">
            <v>0</v>
          </cell>
          <cell r="G56">
            <v>1797137</v>
          </cell>
          <cell r="H56">
            <v>1890588</v>
          </cell>
          <cell r="I56">
            <v>-93451</v>
          </cell>
        </row>
        <row r="57">
          <cell r="A57">
            <v>120336</v>
          </cell>
          <cell r="B57">
            <v>202004</v>
          </cell>
          <cell r="C57" t="str">
            <v>Computers  - Additional</v>
          </cell>
          <cell r="D57">
            <v>0</v>
          </cell>
          <cell r="E57">
            <v>-3220</v>
          </cell>
          <cell r="G57">
            <v>-5130435</v>
          </cell>
          <cell r="H57">
            <v>-5023035</v>
          </cell>
          <cell r="I57">
            <v>-107400</v>
          </cell>
        </row>
        <row r="58">
          <cell r="A58">
            <v>120337</v>
          </cell>
          <cell r="B58">
            <v>202006</v>
          </cell>
          <cell r="C58" t="str">
            <v>Furniture &amp; Fixtures - Additional</v>
          </cell>
          <cell r="D58">
            <v>0</v>
          </cell>
          <cell r="E58">
            <v>0</v>
          </cell>
          <cell r="G58">
            <v>93451</v>
          </cell>
          <cell r="H58">
            <v>0</v>
          </cell>
          <cell r="I58">
            <v>93451</v>
          </cell>
        </row>
        <row r="59">
          <cell r="A59">
            <v>120338</v>
          </cell>
          <cell r="B59">
            <v>202005</v>
          </cell>
          <cell r="C59" t="str">
            <v>Equipment given on rent</v>
          </cell>
          <cell r="D59">
            <v>-602486</v>
          </cell>
          <cell r="E59">
            <v>-7801241.6500000004</v>
          </cell>
          <cell r="G59">
            <v>10280400</v>
          </cell>
          <cell r="H59">
            <v>10156749</v>
          </cell>
          <cell r="I59">
            <v>123651</v>
          </cell>
        </row>
        <row r="60">
          <cell r="A60">
            <v>120341</v>
          </cell>
          <cell r="B60" t="str">
            <v>Freight Inwards Payable</v>
          </cell>
          <cell r="C60">
            <v>0</v>
          </cell>
          <cell r="D60">
            <v>-27515</v>
          </cell>
          <cell r="E60">
            <v>0</v>
          </cell>
          <cell r="G60">
            <v>816793486</v>
          </cell>
          <cell r="H60">
            <v>763822404</v>
          </cell>
          <cell r="I60">
            <v>52971082</v>
          </cell>
        </row>
        <row r="61">
          <cell r="A61">
            <v>120342</v>
          </cell>
          <cell r="B61" t="str">
            <v>Insurance  Payable</v>
          </cell>
          <cell r="C61">
            <v>-46449</v>
          </cell>
          <cell r="D61">
            <v>0</v>
          </cell>
          <cell r="E61">
            <v>-46448.54</v>
          </cell>
          <cell r="G61">
            <v>-46448.54</v>
          </cell>
          <cell r="H61">
            <v>0</v>
          </cell>
        </row>
        <row r="62">
          <cell r="A62">
            <v>120343</v>
          </cell>
          <cell r="B62">
            <v>201001</v>
          </cell>
          <cell r="C62" t="str">
            <v>201001 Accumulated Depreciation Buildings</v>
          </cell>
          <cell r="D62">
            <v>0</v>
          </cell>
          <cell r="E62">
            <v>-80169</v>
          </cell>
          <cell r="G62">
            <v>-2638754</v>
          </cell>
          <cell r="H62">
            <v>-1501188</v>
          </cell>
          <cell r="I62">
            <v>-1137566</v>
          </cell>
        </row>
        <row r="63">
          <cell r="A63">
            <v>120344</v>
          </cell>
          <cell r="B63">
            <v>201101</v>
          </cell>
          <cell r="C63" t="str">
            <v>201101 Accumulated Depreciation Leasehold Land</v>
          </cell>
          <cell r="D63">
            <v>-1012201</v>
          </cell>
          <cell r="E63">
            <v>0</v>
          </cell>
          <cell r="G63">
            <v>-343161</v>
          </cell>
          <cell r="H63">
            <v>-286774</v>
          </cell>
          <cell r="I63">
            <v>-56387</v>
          </cell>
        </row>
        <row r="64">
          <cell r="A64">
            <v>120352</v>
          </cell>
          <cell r="B64">
            <v>201201</v>
          </cell>
          <cell r="C64" t="str">
            <v>201201 Accumulated Depreciation Plant &amp; Machinery.</v>
          </cell>
          <cell r="D64">
            <v>-22404390</v>
          </cell>
          <cell r="E64">
            <v>-22103965</v>
          </cell>
          <cell r="G64">
            <v>-386406994</v>
          </cell>
          <cell r="H64">
            <v>-311799635</v>
          </cell>
          <cell r="I64">
            <v>-74607359</v>
          </cell>
        </row>
        <row r="65">
          <cell r="A65">
            <v>120353</v>
          </cell>
          <cell r="B65">
            <v>201301</v>
          </cell>
          <cell r="C65" t="str">
            <v>201301 Accumulated Depreciation Office Equipment</v>
          </cell>
          <cell r="D65">
            <v>-822049</v>
          </cell>
          <cell r="E65">
            <v>-1161162</v>
          </cell>
          <cell r="G65">
            <v>-12686923</v>
          </cell>
          <cell r="H65">
            <v>-9374693</v>
          </cell>
          <cell r="I65">
            <v>-3312230</v>
          </cell>
        </row>
        <row r="66">
          <cell r="A66">
            <v>120354</v>
          </cell>
          <cell r="B66">
            <v>201401</v>
          </cell>
          <cell r="C66" t="str">
            <v>201401 Accumulated Depreciation Furniture &amp; Fixtures</v>
          </cell>
          <cell r="D66">
            <v>0</v>
          </cell>
          <cell r="E66">
            <v>0</v>
          </cell>
          <cell r="G66">
            <v>-12161000</v>
          </cell>
          <cell r="H66">
            <v>-7750387</v>
          </cell>
          <cell r="I66">
            <v>-4410613</v>
          </cell>
        </row>
        <row r="67">
          <cell r="A67">
            <v>120355</v>
          </cell>
          <cell r="B67">
            <v>201501</v>
          </cell>
          <cell r="C67" t="str">
            <v>201501 Accumulated Depreciation Computers</v>
          </cell>
          <cell r="D67">
            <v>-16</v>
          </cell>
          <cell r="E67">
            <v>-26</v>
          </cell>
          <cell r="G67">
            <v>-45973500</v>
          </cell>
          <cell r="H67">
            <v>-34002752</v>
          </cell>
          <cell r="I67">
            <v>-11970748</v>
          </cell>
        </row>
        <row r="68">
          <cell r="A68">
            <v>120356</v>
          </cell>
          <cell r="B68">
            <v>201601</v>
          </cell>
          <cell r="C68" t="str">
            <v>201601 Accumulated Depreciation Leasehold Improvements</v>
          </cell>
          <cell r="D68">
            <v>-462797</v>
          </cell>
          <cell r="E68">
            <v>-27371959.57</v>
          </cell>
          <cell r="G68">
            <v>-9829349</v>
          </cell>
          <cell r="H68">
            <v>-5516237</v>
          </cell>
          <cell r="I68">
            <v>-4313112</v>
          </cell>
        </row>
        <row r="69">
          <cell r="A69">
            <v>120357</v>
          </cell>
          <cell r="B69">
            <v>201701</v>
          </cell>
          <cell r="C69" t="str">
            <v>201701 Accumulated Depreciation Vehicles</v>
          </cell>
          <cell r="D69">
            <v>0</v>
          </cell>
          <cell r="E69">
            <v>-2751328</v>
          </cell>
          <cell r="G69">
            <v>-4757073</v>
          </cell>
          <cell r="H69">
            <v>-4930194</v>
          </cell>
          <cell r="I69">
            <v>173121</v>
          </cell>
        </row>
        <row r="70">
          <cell r="A70">
            <v>120361</v>
          </cell>
          <cell r="B70">
            <v>201801</v>
          </cell>
          <cell r="C70" t="str">
            <v>201801 Accumulated Depreciation Computer Software</v>
          </cell>
          <cell r="D70">
            <v>-105993612</v>
          </cell>
          <cell r="E70">
            <v>-99295391.090000004</v>
          </cell>
          <cell r="G70">
            <v>-9631862</v>
          </cell>
          <cell r="H70">
            <v>-3601824</v>
          </cell>
          <cell r="I70">
            <v>-6030038</v>
          </cell>
        </row>
        <row r="71">
          <cell r="A71">
            <v>120362</v>
          </cell>
          <cell r="B71">
            <v>203001</v>
          </cell>
          <cell r="C71" t="str">
            <v>Accumulated  Depreciation - Adjustment</v>
          </cell>
          <cell r="D71">
            <v>3887</v>
          </cell>
          <cell r="E71">
            <v>0</v>
          </cell>
          <cell r="G71">
            <v>-198086</v>
          </cell>
          <cell r="H71">
            <v>-198086</v>
          </cell>
          <cell r="I71">
            <v>0</v>
          </cell>
        </row>
        <row r="72">
          <cell r="A72">
            <v>120363</v>
          </cell>
          <cell r="B72">
            <v>203002</v>
          </cell>
          <cell r="C72" t="str">
            <v>Accumulated  Depreciation - Computers Adjustment</v>
          </cell>
          <cell r="D72">
            <v>-3400000</v>
          </cell>
          <cell r="E72">
            <v>0</v>
          </cell>
          <cell r="G72">
            <v>733299</v>
          </cell>
          <cell r="H72">
            <v>733299</v>
          </cell>
          <cell r="I72">
            <v>0</v>
          </cell>
        </row>
        <row r="73">
          <cell r="A73">
            <v>120366</v>
          </cell>
          <cell r="B73">
            <v>203003</v>
          </cell>
          <cell r="C73" t="str">
            <v>Accumulated  Depreciation - Office equipment Adjustment</v>
          </cell>
          <cell r="D73">
            <v>-250000</v>
          </cell>
          <cell r="E73">
            <v>-3864254.45</v>
          </cell>
          <cell r="G73">
            <v>-1236578</v>
          </cell>
          <cell r="H73">
            <v>-1236578</v>
          </cell>
          <cell r="I73">
            <v>0</v>
          </cell>
        </row>
        <row r="74">
          <cell r="A74">
            <v>120367</v>
          </cell>
          <cell r="B74">
            <v>203004</v>
          </cell>
          <cell r="C74" t="str">
            <v>Accumulated  Deprn. - Adjustment Leasehold Improve</v>
          </cell>
          <cell r="D74">
            <v>-2812710</v>
          </cell>
          <cell r="E74">
            <v>0</v>
          </cell>
          <cell r="G74">
            <v>1</v>
          </cell>
          <cell r="H74">
            <v>1</v>
          </cell>
          <cell r="I74">
            <v>0</v>
          </cell>
        </row>
        <row r="75">
          <cell r="A75">
            <v>120368</v>
          </cell>
          <cell r="B75">
            <v>203006</v>
          </cell>
          <cell r="C75" t="str">
            <v>Accumulated  Deprn. - Adjustment Furniture &amp; Fixtu</v>
          </cell>
          <cell r="D75">
            <v>-817203</v>
          </cell>
          <cell r="E75">
            <v>-66036</v>
          </cell>
          <cell r="G75">
            <v>1</v>
          </cell>
          <cell r="H75">
            <v>1</v>
          </cell>
          <cell r="I75">
            <v>0</v>
          </cell>
        </row>
        <row r="76">
          <cell r="A76">
            <v>120369</v>
          </cell>
          <cell r="B76">
            <v>203007</v>
          </cell>
          <cell r="C76" t="str">
            <v>Accumulated Depreciation Rental equipment</v>
          </cell>
          <cell r="D76">
            <v>1347748222</v>
          </cell>
          <cell r="E76">
            <v>1445735369.6500001</v>
          </cell>
          <cell r="G76">
            <v>-4699483</v>
          </cell>
          <cell r="H76">
            <v>-2664011</v>
          </cell>
          <cell r="I76">
            <v>-2035472</v>
          </cell>
        </row>
        <row r="77">
          <cell r="A77">
            <v>120370</v>
          </cell>
          <cell r="B77" t="str">
            <v>Letter of Credit Issued to Suppliers</v>
          </cell>
          <cell r="C77">
            <v>0</v>
          </cell>
          <cell r="D77">
            <v>326964024</v>
          </cell>
          <cell r="E77">
            <v>0</v>
          </cell>
          <cell r="G77">
            <v>-489829462</v>
          </cell>
          <cell r="H77">
            <v>-382129058</v>
          </cell>
          <cell r="I77">
            <v>-107700404</v>
          </cell>
        </row>
        <row r="78">
          <cell r="A78">
            <v>120371</v>
          </cell>
          <cell r="B78" t="str">
            <v>Bank Guarantee - Centurion Bank Ltd</v>
          </cell>
          <cell r="C78">
            <v>-15036367</v>
          </cell>
          <cell r="D78">
            <v>-15118867</v>
          </cell>
          <cell r="E78">
            <v>-15036366.6</v>
          </cell>
          <cell r="G78">
            <v>-15036366.6</v>
          </cell>
          <cell r="H78">
            <v>-15118866.6</v>
          </cell>
        </row>
        <row r="79">
          <cell r="A79">
            <v>120372</v>
          </cell>
          <cell r="B79">
            <v>430001</v>
          </cell>
          <cell r="C79" t="str">
            <v>430001 Depreciation - Buildings</v>
          </cell>
          <cell r="D79">
            <v>-78439999</v>
          </cell>
          <cell r="E79">
            <v>-139054162.05000001</v>
          </cell>
          <cell r="G79">
            <v>1137566</v>
          </cell>
          <cell r="H79">
            <v>1137566</v>
          </cell>
          <cell r="I79">
            <v>1137566</v>
          </cell>
        </row>
        <row r="80">
          <cell r="A80">
            <v>120373</v>
          </cell>
          <cell r="B80">
            <v>430002</v>
          </cell>
          <cell r="C80" t="str">
            <v>430002 Depreciation - Leasehold Land</v>
          </cell>
          <cell r="D80">
            <v>-129710721</v>
          </cell>
          <cell r="E80">
            <v>-144710721</v>
          </cell>
          <cell r="G80">
            <v>56387</v>
          </cell>
          <cell r="H80">
            <v>56387</v>
          </cell>
          <cell r="I80">
            <v>56387</v>
          </cell>
        </row>
        <row r="81">
          <cell r="A81">
            <v>120374</v>
          </cell>
          <cell r="B81">
            <v>430003</v>
          </cell>
          <cell r="C81" t="str">
            <v>430003 Depreciation - Plant &amp; Machinery</v>
          </cell>
          <cell r="D81">
            <v>0</v>
          </cell>
          <cell r="E81">
            <v>0</v>
          </cell>
          <cell r="G81">
            <v>74990425</v>
          </cell>
          <cell r="H81">
            <v>71073808</v>
          </cell>
          <cell r="I81">
            <v>74990425</v>
          </cell>
        </row>
        <row r="82">
          <cell r="A82">
            <v>120377</v>
          </cell>
          <cell r="B82">
            <v>430004</v>
          </cell>
          <cell r="C82" t="str">
            <v>430004 Depreciation - Office Equipment</v>
          </cell>
          <cell r="D82">
            <v>-41786480</v>
          </cell>
          <cell r="E82">
            <v>-39020360</v>
          </cell>
          <cell r="G82">
            <v>3438813</v>
          </cell>
          <cell r="H82">
            <v>3010920</v>
          </cell>
          <cell r="I82">
            <v>3438813</v>
          </cell>
        </row>
        <row r="83">
          <cell r="A83">
            <v>120378</v>
          </cell>
          <cell r="B83">
            <v>430005</v>
          </cell>
          <cell r="C83" t="str">
            <v>430005 Depreciation - Computers</v>
          </cell>
          <cell r="D83">
            <v>0</v>
          </cell>
          <cell r="E83">
            <v>0</v>
          </cell>
          <cell r="G83">
            <v>11970749</v>
          </cell>
          <cell r="H83">
            <v>10559612</v>
          </cell>
          <cell r="I83">
            <v>11970749</v>
          </cell>
        </row>
        <row r="84">
          <cell r="A84">
            <v>120379</v>
          </cell>
          <cell r="B84">
            <v>430006</v>
          </cell>
          <cell r="C84" t="str">
            <v>430006 Depreciation - Furniture &amp; Fixtures</v>
          </cell>
          <cell r="D84">
            <v>-1000000000</v>
          </cell>
          <cell r="E84">
            <v>-1000000000</v>
          </cell>
          <cell r="G84">
            <v>4410613</v>
          </cell>
          <cell r="H84">
            <v>4200039</v>
          </cell>
          <cell r="I84">
            <v>4410613</v>
          </cell>
        </row>
        <row r="85">
          <cell r="A85">
            <v>120380</v>
          </cell>
          <cell r="B85">
            <v>430007</v>
          </cell>
          <cell r="C85" t="str">
            <v>430007 Depreciation - L.easehold Improvements</v>
          </cell>
          <cell r="D85">
            <v>-82692155</v>
          </cell>
          <cell r="E85">
            <v>-107913760</v>
          </cell>
          <cell r="G85">
            <v>4313111</v>
          </cell>
          <cell r="H85">
            <v>1986350</v>
          </cell>
          <cell r="I85">
            <v>4313111</v>
          </cell>
        </row>
        <row r="86">
          <cell r="A86">
            <v>121001</v>
          </cell>
          <cell r="B86">
            <v>430008</v>
          </cell>
          <cell r="C86" t="str">
            <v>430008 Depreciation - Vehicles</v>
          </cell>
          <cell r="D86">
            <v>-213603180</v>
          </cell>
          <cell r="E86">
            <v>-212776781</v>
          </cell>
          <cell r="G86">
            <v>1136399</v>
          </cell>
          <cell r="H86">
            <v>1044649</v>
          </cell>
          <cell r="I86">
            <v>1136399</v>
          </cell>
        </row>
        <row r="87">
          <cell r="A87">
            <v>121101</v>
          </cell>
          <cell r="B87">
            <v>430009</v>
          </cell>
          <cell r="C87" t="str">
            <v>430009 Depreciation - Computer SW</v>
          </cell>
          <cell r="D87">
            <v>-7500000</v>
          </cell>
          <cell r="E87">
            <v>0</v>
          </cell>
          <cell r="G87">
            <v>6030038</v>
          </cell>
          <cell r="H87">
            <v>3490647</v>
          </cell>
          <cell r="I87">
            <v>6030038</v>
          </cell>
        </row>
        <row r="88">
          <cell r="A88">
            <v>121301</v>
          </cell>
          <cell r="B88">
            <v>430010</v>
          </cell>
          <cell r="C88" t="str">
            <v>Depreciation Rental equipment</v>
          </cell>
          <cell r="D88">
            <v>-6870000</v>
          </cell>
          <cell r="E88">
            <v>-3732707</v>
          </cell>
          <cell r="G88">
            <v>2035472</v>
          </cell>
          <cell r="H88">
            <v>2664011</v>
          </cell>
          <cell r="I88">
            <v>2035472</v>
          </cell>
        </row>
        <row r="89">
          <cell r="A89">
            <v>121401</v>
          </cell>
          <cell r="B89" t="str">
            <v>Provision for Gratuity.</v>
          </cell>
          <cell r="C89">
            <v>-3664236</v>
          </cell>
          <cell r="D89">
            <v>-3976564</v>
          </cell>
          <cell r="E89">
            <v>-3664236</v>
          </cell>
          <cell r="G89">
            <v>109519573</v>
          </cell>
          <cell r="H89">
            <v>99223989</v>
          </cell>
          <cell r="I89">
            <v>109519573</v>
          </cell>
        </row>
        <row r="90">
          <cell r="A90">
            <v>121402</v>
          </cell>
          <cell r="B90" t="str">
            <v>Provision for Bonus/MIP</v>
          </cell>
          <cell r="C90">
            <v>-13560774</v>
          </cell>
          <cell r="D90">
            <v>-7690000</v>
          </cell>
          <cell r="E90">
            <v>-13560774</v>
          </cell>
          <cell r="G90">
            <v>-13560774</v>
          </cell>
          <cell r="H90">
            <v>-7690000</v>
          </cell>
        </row>
        <row r="91">
          <cell r="A91">
            <v>121403</v>
          </cell>
          <cell r="B91" t="str">
            <v>Provision for Leave Encashment</v>
          </cell>
          <cell r="C91">
            <v>-1377316</v>
          </cell>
          <cell r="D91">
            <v>-1179421</v>
          </cell>
          <cell r="E91">
            <v>-1377316</v>
          </cell>
          <cell r="G91">
            <v>-1377316</v>
          </cell>
          <cell r="H91">
            <v>-1179421</v>
          </cell>
        </row>
        <row r="92">
          <cell r="A92">
            <v>130001</v>
          </cell>
          <cell r="B92" t="str">
            <v>Deferred Tax Liability</v>
          </cell>
          <cell r="C92">
            <v>0</v>
          </cell>
          <cell r="D92">
            <v>0</v>
          </cell>
          <cell r="E92">
            <v>0</v>
          </cell>
          <cell r="G92">
            <v>0</v>
          </cell>
          <cell r="H92">
            <v>0</v>
          </cell>
        </row>
        <row r="93">
          <cell r="A93">
            <v>200101</v>
          </cell>
          <cell r="B93" t="str">
            <v>Buildings</v>
          </cell>
          <cell r="C93">
            <v>34130400</v>
          </cell>
          <cell r="D93">
            <v>34130400</v>
          </cell>
          <cell r="E93">
            <v>34130400</v>
          </cell>
          <cell r="G93">
            <v>34130400</v>
          </cell>
          <cell r="H93">
            <v>34130400</v>
          </cell>
        </row>
        <row r="94">
          <cell r="A94">
            <v>200201</v>
          </cell>
          <cell r="B94" t="str">
            <v>LEASEHOLD LAND</v>
          </cell>
          <cell r="C94">
            <v>5582900</v>
          </cell>
          <cell r="D94">
            <v>5582900</v>
          </cell>
          <cell r="E94">
            <v>5582900</v>
          </cell>
          <cell r="G94">
            <v>5582900</v>
          </cell>
          <cell r="H94">
            <v>5582900</v>
          </cell>
        </row>
        <row r="95">
          <cell r="A95">
            <v>200301</v>
          </cell>
          <cell r="B95" t="str">
            <v>Plant &amp; Machinery</v>
          </cell>
          <cell r="C95">
            <v>573437541</v>
          </cell>
          <cell r="D95">
            <v>548721341</v>
          </cell>
          <cell r="E95">
            <v>573437541.15999997</v>
          </cell>
          <cell r="G95">
            <v>573437541.15999997</v>
          </cell>
          <cell r="H95">
            <v>548721340.52999997</v>
          </cell>
        </row>
        <row r="96">
          <cell r="A96">
            <v>200401</v>
          </cell>
          <cell r="B96" t="str">
            <v>Office Equipment</v>
          </cell>
          <cell r="C96">
            <v>20441025</v>
          </cell>
          <cell r="D96">
            <v>19657955</v>
          </cell>
          <cell r="E96">
            <v>20441025.25</v>
          </cell>
          <cell r="G96">
            <v>20441025.25</v>
          </cell>
          <cell r="H96">
            <v>19657955.25</v>
          </cell>
        </row>
        <row r="97">
          <cell r="A97">
            <v>200501</v>
          </cell>
          <cell r="B97" t="str">
            <v>Computers</v>
          </cell>
          <cell r="C97">
            <v>76817693</v>
          </cell>
          <cell r="D97">
            <v>68491625</v>
          </cell>
          <cell r="E97">
            <v>76817692.579999998</v>
          </cell>
          <cell r="G97">
            <v>76817692.579999998</v>
          </cell>
          <cell r="H97">
            <v>68491625.099999994</v>
          </cell>
        </row>
        <row r="98">
          <cell r="A98">
            <v>200601</v>
          </cell>
          <cell r="B98" t="str">
            <v>Furniture &amp; Fixtures</v>
          </cell>
          <cell r="C98">
            <v>25678420</v>
          </cell>
          <cell r="D98">
            <v>22871198</v>
          </cell>
          <cell r="E98">
            <v>25678419.5</v>
          </cell>
          <cell r="G98">
            <v>25678419.5</v>
          </cell>
          <cell r="H98">
            <v>22871197.5</v>
          </cell>
        </row>
        <row r="99">
          <cell r="A99">
            <v>200701</v>
          </cell>
          <cell r="B99" t="str">
            <v>Leasehold Improvements.</v>
          </cell>
          <cell r="C99">
            <v>24359670</v>
          </cell>
          <cell r="D99">
            <v>24265178</v>
          </cell>
          <cell r="E99">
            <v>24359670</v>
          </cell>
          <cell r="G99">
            <v>24359670</v>
          </cell>
          <cell r="H99">
            <v>24265178</v>
          </cell>
        </row>
        <row r="100">
          <cell r="A100">
            <v>200801</v>
          </cell>
          <cell r="B100" t="str">
            <v>Vehicles</v>
          </cell>
          <cell r="C100">
            <v>6890285</v>
          </cell>
          <cell r="D100">
            <v>6439010</v>
          </cell>
          <cell r="E100">
            <v>6890284.5</v>
          </cell>
          <cell r="G100">
            <v>6890284.5</v>
          </cell>
          <cell r="H100">
            <v>6439009.5</v>
          </cell>
        </row>
        <row r="101">
          <cell r="A101">
            <v>200901</v>
          </cell>
          <cell r="B101" t="str">
            <v>Capitalised Software</v>
          </cell>
          <cell r="C101">
            <v>38182866</v>
          </cell>
          <cell r="D101">
            <v>21962330</v>
          </cell>
          <cell r="E101">
            <v>38182866.340000004</v>
          </cell>
          <cell r="G101">
            <v>38182866.340000004</v>
          </cell>
          <cell r="H101">
            <v>21962329.539999999</v>
          </cell>
        </row>
        <row r="102">
          <cell r="A102">
            <v>201001</v>
          </cell>
          <cell r="B102" t="str">
            <v>Accumulated Depreciation Buildings</v>
          </cell>
          <cell r="C102">
            <v>-2638754</v>
          </cell>
          <cell r="D102">
            <v>-1501188</v>
          </cell>
          <cell r="E102">
            <v>-2638753.7799999998</v>
          </cell>
          <cell r="G102">
            <v>-2638753.7799999998</v>
          </cell>
          <cell r="H102">
            <v>-1501187.55</v>
          </cell>
        </row>
        <row r="103">
          <cell r="A103">
            <v>201101</v>
          </cell>
          <cell r="B103" t="str">
            <v>Accumulated Depreciation Leasehold Land</v>
          </cell>
          <cell r="C103">
            <v>-343161</v>
          </cell>
          <cell r="D103">
            <v>-286774</v>
          </cell>
          <cell r="E103">
            <v>-343160.87</v>
          </cell>
          <cell r="G103">
            <v>-343160.87</v>
          </cell>
          <cell r="H103">
            <v>-286773.58</v>
          </cell>
        </row>
        <row r="104">
          <cell r="A104">
            <v>201201</v>
          </cell>
          <cell r="B104" t="str">
            <v>Accumulated Depreciation Plant &amp; Machinery.</v>
          </cell>
          <cell r="C104">
            <v>-386406994</v>
          </cell>
          <cell r="D104">
            <v>-311799635</v>
          </cell>
          <cell r="E104">
            <v>-386406994</v>
          </cell>
          <cell r="G104">
            <v>-386406994</v>
          </cell>
          <cell r="H104">
            <v>-311799635.23000002</v>
          </cell>
        </row>
        <row r="105">
          <cell r="A105">
            <v>201301</v>
          </cell>
          <cell r="B105" t="str">
            <v>Accumulated Depreciation Office Equipment</v>
          </cell>
          <cell r="C105">
            <v>-12686923</v>
          </cell>
          <cell r="D105">
            <v>-9374693</v>
          </cell>
          <cell r="E105">
            <v>-12686922.710000001</v>
          </cell>
          <cell r="G105">
            <v>-12686922.710000001</v>
          </cell>
          <cell r="H105">
            <v>-9374692.7699999996</v>
          </cell>
        </row>
        <row r="106">
          <cell r="A106">
            <v>201401</v>
          </cell>
          <cell r="B106" t="str">
            <v>Accumulated Depreciation Furniture &amp; Fixtures</v>
          </cell>
          <cell r="C106">
            <v>-12161000</v>
          </cell>
          <cell r="D106">
            <v>-7750387</v>
          </cell>
          <cell r="E106">
            <v>-12160999.720000001</v>
          </cell>
          <cell r="G106">
            <v>-12160999.720000001</v>
          </cell>
          <cell r="H106">
            <v>-7750386.5899999999</v>
          </cell>
        </row>
        <row r="107">
          <cell r="A107">
            <v>201501</v>
          </cell>
          <cell r="B107" t="str">
            <v>Accumulated Depreciation Computers</v>
          </cell>
          <cell r="C107">
            <v>-45973500</v>
          </cell>
          <cell r="D107">
            <v>-34002752</v>
          </cell>
          <cell r="E107">
            <v>-45973500.469999999</v>
          </cell>
          <cell r="G107">
            <v>-45973500.469999999</v>
          </cell>
          <cell r="H107">
            <v>-34002751.869999997</v>
          </cell>
        </row>
        <row r="108">
          <cell r="A108">
            <v>201601</v>
          </cell>
          <cell r="B108" t="str">
            <v>Accumulated Depreciation Leasehold Improvements</v>
          </cell>
          <cell r="C108">
            <v>-9829349</v>
          </cell>
          <cell r="D108">
            <v>-5516237</v>
          </cell>
          <cell r="E108">
            <v>-9829348.5600000005</v>
          </cell>
          <cell r="G108">
            <v>-9829348.5600000005</v>
          </cell>
          <cell r="H108">
            <v>-5516237.3600000003</v>
          </cell>
        </row>
        <row r="109">
          <cell r="A109">
            <v>201701</v>
          </cell>
          <cell r="B109" t="str">
            <v>Accumulated Depreciation Vehicles</v>
          </cell>
          <cell r="C109">
            <v>-4757073</v>
          </cell>
          <cell r="D109">
            <v>-4930194</v>
          </cell>
          <cell r="E109">
            <v>-4757072.93</v>
          </cell>
          <cell r="G109">
            <v>-4757072.93</v>
          </cell>
          <cell r="H109">
            <v>-4930194.2</v>
          </cell>
        </row>
        <row r="110">
          <cell r="A110">
            <v>201801</v>
          </cell>
          <cell r="B110" t="str">
            <v>Accumulated Depreciation Computer Software</v>
          </cell>
          <cell r="C110">
            <v>-9631862</v>
          </cell>
          <cell r="D110">
            <v>-3601824</v>
          </cell>
          <cell r="E110">
            <v>-9631862.1400000006</v>
          </cell>
          <cell r="G110">
            <v>-9631862.1400000006</v>
          </cell>
          <cell r="H110">
            <v>-3601823.97</v>
          </cell>
        </row>
        <row r="111">
          <cell r="A111">
            <v>202001</v>
          </cell>
          <cell r="B111" t="str">
            <v>Capital Work in Progress</v>
          </cell>
          <cell r="C111">
            <v>0</v>
          </cell>
          <cell r="D111">
            <v>0</v>
          </cell>
          <cell r="E111">
            <v>0</v>
          </cell>
          <cell r="G111">
            <v>0</v>
          </cell>
          <cell r="H111">
            <v>0</v>
          </cell>
        </row>
        <row r="112">
          <cell r="A112">
            <v>202002</v>
          </cell>
          <cell r="B112" t="str">
            <v>Plant &amp; Machinery - Additional</v>
          </cell>
          <cell r="C112">
            <v>4232133</v>
          </cell>
          <cell r="D112">
            <v>4676165</v>
          </cell>
          <cell r="E112">
            <v>4232132.67</v>
          </cell>
          <cell r="G112">
            <v>4232132.67</v>
          </cell>
          <cell r="H112">
            <v>4676164.7</v>
          </cell>
        </row>
        <row r="113">
          <cell r="A113">
            <v>202003</v>
          </cell>
          <cell r="B113" t="str">
            <v>Office Equipment - Additional</v>
          </cell>
          <cell r="C113">
            <v>1797137</v>
          </cell>
          <cell r="D113">
            <v>1890588</v>
          </cell>
          <cell r="E113">
            <v>1797137</v>
          </cell>
          <cell r="G113">
            <v>1797137</v>
          </cell>
          <cell r="H113">
            <v>1890588</v>
          </cell>
        </row>
        <row r="114">
          <cell r="A114">
            <v>202004</v>
          </cell>
          <cell r="B114" t="str">
            <v>Computers  - Additional</v>
          </cell>
          <cell r="C114">
            <v>-5130435</v>
          </cell>
          <cell r="D114">
            <v>-5023035</v>
          </cell>
          <cell r="E114">
            <v>-5130434.97</v>
          </cell>
          <cell r="G114">
            <v>-5130434.97</v>
          </cell>
          <cell r="H114">
            <v>-5023035</v>
          </cell>
        </row>
        <row r="115">
          <cell r="A115">
            <v>202005</v>
          </cell>
          <cell r="B115" t="str">
            <v>Equipment given on rent</v>
          </cell>
          <cell r="C115">
            <v>10280400</v>
          </cell>
          <cell r="D115">
            <v>10156749</v>
          </cell>
          <cell r="E115">
            <v>10280400.25</v>
          </cell>
          <cell r="G115">
            <v>10280400.25</v>
          </cell>
          <cell r="H115">
            <v>10156749</v>
          </cell>
        </row>
        <row r="116">
          <cell r="A116">
            <v>202006</v>
          </cell>
          <cell r="B116" t="str">
            <v>Furniture &amp; Fixtures - Additional</v>
          </cell>
          <cell r="C116">
            <v>93451</v>
          </cell>
          <cell r="D116">
            <v>0</v>
          </cell>
          <cell r="E116">
            <v>93451</v>
          </cell>
          <cell r="G116">
            <v>93451</v>
          </cell>
          <cell r="H116">
            <v>0</v>
          </cell>
        </row>
        <row r="117">
          <cell r="A117">
            <v>202201</v>
          </cell>
          <cell r="B117" t="str">
            <v>Revenue on Sale of Fixed Assets.</v>
          </cell>
          <cell r="C117">
            <v>0</v>
          </cell>
          <cell r="D117">
            <v>0</v>
          </cell>
          <cell r="E117">
            <v>0</v>
          </cell>
          <cell r="G117">
            <v>0</v>
          </cell>
          <cell r="H117">
            <v>0</v>
          </cell>
        </row>
        <row r="118">
          <cell r="A118">
            <v>203001</v>
          </cell>
          <cell r="B118" t="str">
            <v>Accumulated  Depreciation - Adjustment</v>
          </cell>
          <cell r="C118">
            <v>-198086</v>
          </cell>
          <cell r="D118">
            <v>-198086</v>
          </cell>
          <cell r="E118">
            <v>-198086</v>
          </cell>
          <cell r="G118">
            <v>-198086</v>
          </cell>
          <cell r="H118">
            <v>-198086</v>
          </cell>
        </row>
        <row r="119">
          <cell r="A119">
            <v>203002</v>
          </cell>
          <cell r="B119" t="str">
            <v>Accumulated  Depreciation - Computers Adjustment</v>
          </cell>
          <cell r="C119">
            <v>733299</v>
          </cell>
          <cell r="D119">
            <v>733299</v>
          </cell>
          <cell r="E119">
            <v>733299</v>
          </cell>
          <cell r="G119">
            <v>733299</v>
          </cell>
          <cell r="H119">
            <v>733299</v>
          </cell>
        </row>
        <row r="120">
          <cell r="A120">
            <v>203003</v>
          </cell>
          <cell r="B120" t="str">
            <v>Accumulated  Depreciation - Office equipment Adjustment</v>
          </cell>
          <cell r="C120">
            <v>-1236578</v>
          </cell>
          <cell r="D120">
            <v>-1236578</v>
          </cell>
          <cell r="E120">
            <v>-1236578</v>
          </cell>
          <cell r="G120">
            <v>-1236578</v>
          </cell>
          <cell r="H120">
            <v>-1236578</v>
          </cell>
        </row>
        <row r="121">
          <cell r="A121">
            <v>203004</v>
          </cell>
          <cell r="B121" t="str">
            <v>Accumulated  Deprn. - Adjustment Leasehold Improve</v>
          </cell>
          <cell r="C121">
            <v>1</v>
          </cell>
          <cell r="D121">
            <v>1</v>
          </cell>
          <cell r="E121">
            <v>1</v>
          </cell>
          <cell r="G121">
            <v>1</v>
          </cell>
          <cell r="H121">
            <v>1</v>
          </cell>
        </row>
        <row r="122">
          <cell r="A122">
            <v>203005</v>
          </cell>
          <cell r="B122" t="str">
            <v>Accumulated  Deprn. - Adjustment Plant &amp; machinery</v>
          </cell>
          <cell r="C122">
            <v>0</v>
          </cell>
          <cell r="D122">
            <v>0</v>
          </cell>
          <cell r="E122">
            <v>0</v>
          </cell>
          <cell r="G122">
            <v>0</v>
          </cell>
          <cell r="H122">
            <v>0</v>
          </cell>
        </row>
        <row r="123">
          <cell r="A123">
            <v>203006</v>
          </cell>
          <cell r="B123" t="str">
            <v>Accumulated  Deprn. - Adjustment Furniture &amp; Fixtu</v>
          </cell>
          <cell r="C123">
            <v>1</v>
          </cell>
          <cell r="D123">
            <v>1</v>
          </cell>
          <cell r="E123">
            <v>1</v>
          </cell>
          <cell r="G123">
            <v>1</v>
          </cell>
          <cell r="H123">
            <v>1</v>
          </cell>
        </row>
        <row r="124">
          <cell r="A124">
            <v>203007</v>
          </cell>
          <cell r="B124" t="str">
            <v>Accumulated Depreciation Rental equipment</v>
          </cell>
          <cell r="C124">
            <v>-4699483</v>
          </cell>
          <cell r="D124">
            <v>-2664011</v>
          </cell>
          <cell r="E124">
            <v>-4699482.51</v>
          </cell>
          <cell r="G124">
            <v>-4699482.51</v>
          </cell>
          <cell r="H124">
            <v>-2664011</v>
          </cell>
        </row>
        <row r="125">
          <cell r="A125">
            <v>210001</v>
          </cell>
          <cell r="B125" t="str">
            <v>Equity Investment in Ceycom - SriLanka.</v>
          </cell>
          <cell r="C125">
            <v>17425141</v>
          </cell>
          <cell r="D125">
            <v>17425141</v>
          </cell>
          <cell r="E125">
            <v>17425141</v>
          </cell>
          <cell r="G125">
            <v>17425141</v>
          </cell>
          <cell r="H125">
            <v>17425140.809999999</v>
          </cell>
        </row>
        <row r="126">
          <cell r="A126">
            <v>210002</v>
          </cell>
          <cell r="B126" t="str">
            <v>Provision for Impairment of Investments</v>
          </cell>
          <cell r="C126">
            <v>-17425141</v>
          </cell>
          <cell r="D126">
            <v>-17425141</v>
          </cell>
          <cell r="E126">
            <v>-17425141</v>
          </cell>
          <cell r="G126">
            <v>-17425141</v>
          </cell>
          <cell r="H126">
            <v>-17425141</v>
          </cell>
        </row>
        <row r="127">
          <cell r="A127">
            <v>220001</v>
          </cell>
          <cell r="B127" t="str">
            <v>Finished goods</v>
          </cell>
          <cell r="C127">
            <v>195149778</v>
          </cell>
          <cell r="D127">
            <v>176902221</v>
          </cell>
          <cell r="E127">
            <v>195149778.30000001</v>
          </cell>
          <cell r="G127">
            <v>195149778.30000001</v>
          </cell>
          <cell r="H127">
            <v>176902221.13</v>
          </cell>
        </row>
        <row r="128">
          <cell r="A128">
            <v>220101</v>
          </cell>
          <cell r="B128" t="str">
            <v>Finished Goods in Transit</v>
          </cell>
          <cell r="C128">
            <v>10974266</v>
          </cell>
          <cell r="D128">
            <v>23378670</v>
          </cell>
          <cell r="E128">
            <v>10974266</v>
          </cell>
          <cell r="G128">
            <v>10974266</v>
          </cell>
          <cell r="H128">
            <v>23378670</v>
          </cell>
        </row>
        <row r="129">
          <cell r="A129">
            <v>220102</v>
          </cell>
          <cell r="B129" t="str">
            <v>Finished Goods Adjustment</v>
          </cell>
          <cell r="C129">
            <v>-85045997</v>
          </cell>
          <cell r="D129">
            <v>-65187211</v>
          </cell>
          <cell r="E129">
            <v>-85045997.319999993</v>
          </cell>
          <cell r="G129">
            <v>-85045997.319999993</v>
          </cell>
          <cell r="H129">
            <v>-65187211.299999997</v>
          </cell>
        </row>
        <row r="130">
          <cell r="A130">
            <v>220201</v>
          </cell>
          <cell r="B130" t="str">
            <v>Loose Tools</v>
          </cell>
          <cell r="C130">
            <v>562929</v>
          </cell>
          <cell r="D130">
            <v>562929</v>
          </cell>
          <cell r="E130">
            <v>562929</v>
          </cell>
          <cell r="G130">
            <v>562929</v>
          </cell>
          <cell r="H130">
            <v>562929</v>
          </cell>
        </row>
        <row r="131">
          <cell r="A131">
            <v>220202</v>
          </cell>
          <cell r="B131" t="str">
            <v>Provision for Loose Tools</v>
          </cell>
          <cell r="C131">
            <v>-562929</v>
          </cell>
          <cell r="D131">
            <v>-562929</v>
          </cell>
          <cell r="E131">
            <v>-562929</v>
          </cell>
          <cell r="G131">
            <v>-562929</v>
          </cell>
          <cell r="H131">
            <v>-562929</v>
          </cell>
        </row>
        <row r="132">
          <cell r="A132">
            <v>221001</v>
          </cell>
          <cell r="B132" t="str">
            <v>Customers Reconciliation Account</v>
          </cell>
          <cell r="C132">
            <v>521783877</v>
          </cell>
          <cell r="D132">
            <v>511329457</v>
          </cell>
          <cell r="E132">
            <v>521783877.25</v>
          </cell>
          <cell r="G132">
            <v>521783877.25</v>
          </cell>
          <cell r="H132">
            <v>511329456.79000002</v>
          </cell>
        </row>
        <row r="133">
          <cell r="A133">
            <v>221002</v>
          </cell>
          <cell r="B133" t="str">
            <v>Provision for Doubtful Debts</v>
          </cell>
          <cell r="C133">
            <v>-33262566</v>
          </cell>
          <cell r="D133">
            <v>-28737450</v>
          </cell>
          <cell r="E133">
            <v>-33262566.050000001</v>
          </cell>
          <cell r="G133">
            <v>-33262566.050000001</v>
          </cell>
          <cell r="H133">
            <v>-28737450</v>
          </cell>
        </row>
        <row r="134">
          <cell r="A134">
            <v>221003</v>
          </cell>
          <cell r="B134" t="str">
            <v>IDL- Course Fee Recoverable from Students</v>
          </cell>
          <cell r="C134">
            <v>27859468</v>
          </cell>
          <cell r="D134">
            <v>-3000000</v>
          </cell>
          <cell r="E134">
            <v>27859468</v>
          </cell>
          <cell r="G134">
            <v>27859468</v>
          </cell>
          <cell r="H134">
            <v>-3000000</v>
          </cell>
        </row>
        <row r="135">
          <cell r="A135">
            <v>222001</v>
          </cell>
          <cell r="B135" t="str">
            <v>Cash at Delhi Office</v>
          </cell>
          <cell r="C135">
            <v>124791</v>
          </cell>
          <cell r="D135">
            <v>13090</v>
          </cell>
          <cell r="E135">
            <v>124791</v>
          </cell>
          <cell r="G135">
            <v>124791</v>
          </cell>
          <cell r="H135">
            <v>13090</v>
          </cell>
        </row>
        <row r="136">
          <cell r="A136">
            <v>222101</v>
          </cell>
          <cell r="B136" t="str">
            <v>FD with Scheduled Banks</v>
          </cell>
          <cell r="C136">
            <v>310067</v>
          </cell>
          <cell r="D136">
            <v>310067</v>
          </cell>
          <cell r="E136">
            <v>310067</v>
          </cell>
          <cell r="G136">
            <v>310067</v>
          </cell>
          <cell r="H136">
            <v>310067</v>
          </cell>
        </row>
        <row r="137">
          <cell r="A137">
            <v>222102</v>
          </cell>
          <cell r="B137" t="str">
            <v>Margin Money with ABN for Letter of Credit</v>
          </cell>
          <cell r="C137">
            <v>0</v>
          </cell>
          <cell r="D137">
            <v>0</v>
          </cell>
          <cell r="E137">
            <v>0</v>
          </cell>
          <cell r="G137">
            <v>0</v>
          </cell>
          <cell r="H137">
            <v>0</v>
          </cell>
        </row>
        <row r="138">
          <cell r="A138">
            <v>222201</v>
          </cell>
          <cell r="B138" t="str">
            <v>Credit Lyonnais, Mumbai.</v>
          </cell>
          <cell r="C138">
            <v>0</v>
          </cell>
          <cell r="D138">
            <v>0</v>
          </cell>
          <cell r="E138">
            <v>0</v>
          </cell>
          <cell r="G138">
            <v>0</v>
          </cell>
          <cell r="H138">
            <v>0</v>
          </cell>
        </row>
        <row r="139">
          <cell r="A139">
            <v>222202</v>
          </cell>
          <cell r="B139" t="str">
            <v>Centurion Bank, Delhi.</v>
          </cell>
          <cell r="C139">
            <v>0</v>
          </cell>
          <cell r="D139">
            <v>0</v>
          </cell>
          <cell r="E139">
            <v>0</v>
          </cell>
          <cell r="G139">
            <v>0</v>
          </cell>
          <cell r="H139">
            <v>0</v>
          </cell>
        </row>
        <row r="140">
          <cell r="A140">
            <v>222203</v>
          </cell>
          <cell r="B140" t="str">
            <v>ANZ Grindlays Delhi</v>
          </cell>
          <cell r="C140">
            <v>0</v>
          </cell>
          <cell r="D140">
            <v>0</v>
          </cell>
          <cell r="E140">
            <v>0</v>
          </cell>
          <cell r="G140">
            <v>0</v>
          </cell>
          <cell r="H140">
            <v>0</v>
          </cell>
        </row>
        <row r="141">
          <cell r="A141">
            <v>222204</v>
          </cell>
          <cell r="B141" t="str">
            <v>HSBC, Calcutta.</v>
          </cell>
          <cell r="C141">
            <v>98875</v>
          </cell>
          <cell r="D141">
            <v>26875</v>
          </cell>
          <cell r="E141">
            <v>98875.199999999997</v>
          </cell>
          <cell r="G141">
            <v>98875.199999999997</v>
          </cell>
          <cell r="H141">
            <v>26875.200000000001</v>
          </cell>
        </row>
        <row r="142">
          <cell r="A142">
            <v>222205</v>
          </cell>
          <cell r="B142" t="str">
            <v>ANZ Grindlays Bangalore</v>
          </cell>
          <cell r="C142">
            <v>60820</v>
          </cell>
          <cell r="D142">
            <v>36820</v>
          </cell>
          <cell r="E142">
            <v>60819.5</v>
          </cell>
          <cell r="G142">
            <v>60819.5</v>
          </cell>
          <cell r="H142">
            <v>36819.5</v>
          </cell>
        </row>
        <row r="143">
          <cell r="A143">
            <v>222206</v>
          </cell>
          <cell r="B143" t="str">
            <v>Syndicate Bank, Delhi</v>
          </cell>
          <cell r="C143">
            <v>-34311</v>
          </cell>
          <cell r="D143">
            <v>526318</v>
          </cell>
          <cell r="E143">
            <v>-34310.79</v>
          </cell>
          <cell r="G143">
            <v>-34310.79</v>
          </cell>
          <cell r="H143">
            <v>526318.21</v>
          </cell>
        </row>
        <row r="144">
          <cell r="A144">
            <v>222207</v>
          </cell>
          <cell r="B144" t="str">
            <v>Credit Lyonnais, Service Billing, New Delhi.</v>
          </cell>
          <cell r="C144">
            <v>2124</v>
          </cell>
          <cell r="D144">
            <v>2124</v>
          </cell>
          <cell r="E144">
            <v>2123.89</v>
          </cell>
          <cell r="G144">
            <v>2123.89</v>
          </cell>
          <cell r="H144">
            <v>2123.89</v>
          </cell>
        </row>
        <row r="145">
          <cell r="A145">
            <v>222208</v>
          </cell>
          <cell r="B145" t="str">
            <v>Credit Lyonnais - Unpaid Dividend A/c</v>
          </cell>
          <cell r="C145">
            <v>26</v>
          </cell>
          <cell r="D145">
            <v>10</v>
          </cell>
          <cell r="E145">
            <v>26</v>
          </cell>
          <cell r="G145">
            <v>26</v>
          </cell>
          <cell r="H145">
            <v>10</v>
          </cell>
        </row>
        <row r="146">
          <cell r="A146">
            <v>222209</v>
          </cell>
          <cell r="B146" t="str">
            <v>ABN Amro Bank Current A/c</v>
          </cell>
          <cell r="C146">
            <v>0</v>
          </cell>
          <cell r="D146">
            <v>0</v>
          </cell>
          <cell r="E146">
            <v>0</v>
          </cell>
          <cell r="G146">
            <v>0</v>
          </cell>
          <cell r="H146">
            <v>0</v>
          </cell>
        </row>
        <row r="147">
          <cell r="A147">
            <v>222210</v>
          </cell>
          <cell r="B147" t="str">
            <v>Bank Of Maharashtra Current A/c</v>
          </cell>
          <cell r="C147">
            <v>0</v>
          </cell>
          <cell r="D147">
            <v>1737180</v>
          </cell>
          <cell r="E147">
            <v>0</v>
          </cell>
          <cell r="G147">
            <v>0</v>
          </cell>
          <cell r="H147">
            <v>1737180</v>
          </cell>
        </row>
        <row r="148">
          <cell r="A148">
            <v>222211</v>
          </cell>
          <cell r="B148" t="str">
            <v>Credit Lyonnais - Dividend Current A/c</v>
          </cell>
          <cell r="C148">
            <v>0</v>
          </cell>
          <cell r="D148">
            <v>0</v>
          </cell>
          <cell r="E148">
            <v>0</v>
          </cell>
          <cell r="G148">
            <v>0</v>
          </cell>
          <cell r="H148">
            <v>0</v>
          </cell>
        </row>
        <row r="149">
          <cell r="A149">
            <v>222301</v>
          </cell>
          <cell r="B149" t="str">
            <v>Cheques in hand</v>
          </cell>
          <cell r="C149">
            <v>28365658</v>
          </cell>
          <cell r="D149">
            <v>17243118</v>
          </cell>
          <cell r="E149">
            <v>28365657.969999999</v>
          </cell>
          <cell r="G149">
            <v>28365657.969999999</v>
          </cell>
          <cell r="H149">
            <v>17243118.02</v>
          </cell>
        </row>
        <row r="150">
          <cell r="A150">
            <v>223001</v>
          </cell>
          <cell r="B150" t="str">
            <v>Interest accrued on Fixed Deposit</v>
          </cell>
          <cell r="C150">
            <v>90060</v>
          </cell>
          <cell r="D150">
            <v>68475</v>
          </cell>
          <cell r="E150">
            <v>90060.18</v>
          </cell>
          <cell r="G150">
            <v>90060.18</v>
          </cell>
          <cell r="H150">
            <v>68474.8</v>
          </cell>
        </row>
        <row r="151">
          <cell r="A151">
            <v>223101</v>
          </cell>
          <cell r="B151" t="str">
            <v>Insurance claim recoverable - VEHICLES</v>
          </cell>
          <cell r="C151">
            <v>128912</v>
          </cell>
          <cell r="D151">
            <v>4019</v>
          </cell>
          <cell r="E151">
            <v>128912</v>
          </cell>
          <cell r="G151">
            <v>128912</v>
          </cell>
          <cell r="H151">
            <v>4019</v>
          </cell>
        </row>
        <row r="152">
          <cell r="A152">
            <v>223102</v>
          </cell>
          <cell r="B152" t="str">
            <v>Insurance claim recoverable - Laptops / Cellphones</v>
          </cell>
          <cell r="C152">
            <v>60061</v>
          </cell>
          <cell r="D152">
            <v>48191</v>
          </cell>
          <cell r="E152">
            <v>60061</v>
          </cell>
          <cell r="G152">
            <v>60061</v>
          </cell>
          <cell r="H152">
            <v>48191</v>
          </cell>
        </row>
        <row r="153">
          <cell r="A153">
            <v>223103</v>
          </cell>
          <cell r="B153" t="str">
            <v>Insurance claim recoverable - MARINE</v>
          </cell>
          <cell r="C153">
            <v>0</v>
          </cell>
          <cell r="D153">
            <v>49730</v>
          </cell>
          <cell r="E153">
            <v>0</v>
          </cell>
          <cell r="G153">
            <v>0</v>
          </cell>
          <cell r="H153">
            <v>49730</v>
          </cell>
        </row>
        <row r="154">
          <cell r="A154">
            <v>223104</v>
          </cell>
          <cell r="B154" t="str">
            <v>DOT Claims recoverable</v>
          </cell>
          <cell r="C154">
            <v>0</v>
          </cell>
          <cell r="D154">
            <v>0</v>
          </cell>
          <cell r="E154">
            <v>0</v>
          </cell>
          <cell r="G154">
            <v>0</v>
          </cell>
          <cell r="H154">
            <v>0</v>
          </cell>
        </row>
        <row r="155">
          <cell r="A155">
            <v>223105</v>
          </cell>
          <cell r="B155" t="str">
            <v>Miscellaneous  claims recoverable</v>
          </cell>
          <cell r="C155">
            <v>2204393</v>
          </cell>
          <cell r="D155">
            <v>2204393</v>
          </cell>
          <cell r="E155">
            <v>2204393</v>
          </cell>
          <cell r="G155">
            <v>2204393</v>
          </cell>
          <cell r="H155">
            <v>2204393</v>
          </cell>
        </row>
        <row r="156">
          <cell r="A156">
            <v>224001</v>
          </cell>
          <cell r="B156" t="str">
            <v>Employee Expense Advance Special GL</v>
          </cell>
          <cell r="C156">
            <v>58022</v>
          </cell>
          <cell r="D156">
            <v>1187718</v>
          </cell>
          <cell r="E156">
            <v>58021.5</v>
          </cell>
          <cell r="G156">
            <v>58021.5</v>
          </cell>
          <cell r="H156">
            <v>1187718.29</v>
          </cell>
        </row>
        <row r="157">
          <cell r="A157">
            <v>224002</v>
          </cell>
          <cell r="B157" t="str">
            <v>Employee Travel Advance Special GL</v>
          </cell>
          <cell r="C157">
            <v>1100472</v>
          </cell>
          <cell r="D157">
            <v>2857019</v>
          </cell>
          <cell r="E157">
            <v>1100472</v>
          </cell>
          <cell r="G157">
            <v>1100472</v>
          </cell>
          <cell r="H157">
            <v>2857019.25</v>
          </cell>
        </row>
        <row r="158">
          <cell r="A158">
            <v>224003</v>
          </cell>
          <cell r="B158" t="str">
            <v>Employee Imprest  Advance Special GL</v>
          </cell>
          <cell r="C158">
            <v>311422</v>
          </cell>
          <cell r="D158">
            <v>69579</v>
          </cell>
          <cell r="E158">
            <v>311421.90000000002</v>
          </cell>
          <cell r="G158">
            <v>311421.90000000002</v>
          </cell>
          <cell r="H158">
            <v>69579.25</v>
          </cell>
        </row>
        <row r="159">
          <cell r="A159">
            <v>224004</v>
          </cell>
          <cell r="B159" t="str">
            <v>Employee Soft Loan Special GL</v>
          </cell>
          <cell r="C159">
            <v>162685</v>
          </cell>
          <cell r="D159">
            <v>272000</v>
          </cell>
          <cell r="E159">
            <v>162685</v>
          </cell>
          <cell r="G159">
            <v>162685</v>
          </cell>
          <cell r="H159">
            <v>272000</v>
          </cell>
        </row>
        <row r="160">
          <cell r="A160">
            <v>224005</v>
          </cell>
          <cell r="B160" t="str">
            <v>Employee Loan (Confidential) Special GL</v>
          </cell>
          <cell r="C160">
            <v>568750</v>
          </cell>
          <cell r="D160">
            <v>1043250</v>
          </cell>
          <cell r="E160">
            <v>568750</v>
          </cell>
          <cell r="G160">
            <v>568750</v>
          </cell>
          <cell r="H160">
            <v>1043250</v>
          </cell>
        </row>
        <row r="161">
          <cell r="A161">
            <v>224006</v>
          </cell>
          <cell r="B161" t="str">
            <v>Employee Ticket Advance Special GL</v>
          </cell>
          <cell r="C161">
            <v>631096</v>
          </cell>
          <cell r="D161">
            <v>3862494</v>
          </cell>
          <cell r="E161">
            <v>631096</v>
          </cell>
          <cell r="G161">
            <v>631096</v>
          </cell>
          <cell r="H161">
            <v>3862494.11</v>
          </cell>
        </row>
        <row r="162">
          <cell r="A162">
            <v>224007</v>
          </cell>
          <cell r="B162" t="str">
            <v>Employee Salary  Advance Special GL</v>
          </cell>
          <cell r="C162">
            <v>64244</v>
          </cell>
          <cell r="D162">
            <v>82718</v>
          </cell>
          <cell r="E162">
            <v>64244</v>
          </cell>
          <cell r="G162">
            <v>64244</v>
          </cell>
          <cell r="H162">
            <v>82718</v>
          </cell>
        </row>
        <row r="163">
          <cell r="A163">
            <v>224021</v>
          </cell>
          <cell r="B163" t="str">
            <v>Rent Paid in Advance - Office Leases</v>
          </cell>
          <cell r="C163">
            <v>644012</v>
          </cell>
          <cell r="D163">
            <v>1458340</v>
          </cell>
          <cell r="E163">
            <v>644012</v>
          </cell>
          <cell r="G163">
            <v>644012</v>
          </cell>
          <cell r="H163">
            <v>1458340</v>
          </cell>
        </row>
        <row r="164">
          <cell r="A164">
            <v>224022</v>
          </cell>
          <cell r="B164" t="str">
            <v>Rent Paid in Advance - Residential Leases</v>
          </cell>
          <cell r="C164">
            <v>482200</v>
          </cell>
          <cell r="D164">
            <v>135786</v>
          </cell>
          <cell r="E164">
            <v>482200</v>
          </cell>
          <cell r="G164">
            <v>482200</v>
          </cell>
          <cell r="H164">
            <v>135786</v>
          </cell>
        </row>
        <row r="165">
          <cell r="A165">
            <v>224031</v>
          </cell>
          <cell r="B165" t="str">
            <v>Prepaid Expenses</v>
          </cell>
          <cell r="C165">
            <v>9642802</v>
          </cell>
          <cell r="D165">
            <v>5179291</v>
          </cell>
          <cell r="E165">
            <v>9642802.4299999997</v>
          </cell>
          <cell r="G165">
            <v>9642802.4299999997</v>
          </cell>
          <cell r="H165">
            <v>5179291.01</v>
          </cell>
        </row>
        <row r="166">
          <cell r="A166">
            <v>224032</v>
          </cell>
          <cell r="B166" t="str">
            <v>Prepaid Insurance</v>
          </cell>
          <cell r="C166">
            <v>7599747</v>
          </cell>
          <cell r="D166">
            <v>7069833</v>
          </cell>
          <cell r="E166">
            <v>7599746.9400000004</v>
          </cell>
          <cell r="G166">
            <v>7599746.9400000004</v>
          </cell>
          <cell r="H166">
            <v>7069833</v>
          </cell>
        </row>
        <row r="167">
          <cell r="A167">
            <v>224033</v>
          </cell>
          <cell r="B167" t="str">
            <v>PRE PAID TRANSPONDER FEE</v>
          </cell>
          <cell r="C167">
            <v>59681950</v>
          </cell>
          <cell r="D167">
            <v>11081361</v>
          </cell>
          <cell r="E167">
            <v>59681950</v>
          </cell>
          <cell r="G167">
            <v>59681950</v>
          </cell>
          <cell r="H167">
            <v>11081361</v>
          </cell>
        </row>
        <row r="168">
          <cell r="A168">
            <v>224041</v>
          </cell>
          <cell r="B168" t="str">
            <v>Sales Tax Deposit</v>
          </cell>
          <cell r="C168">
            <v>6692621</v>
          </cell>
          <cell r="D168">
            <v>3042478</v>
          </cell>
          <cell r="E168">
            <v>6692621</v>
          </cell>
          <cell r="G168">
            <v>6692621</v>
          </cell>
          <cell r="H168">
            <v>3042478</v>
          </cell>
        </row>
        <row r="169">
          <cell r="A169">
            <v>224042</v>
          </cell>
          <cell r="B169" t="str">
            <v>Customs Duty Recoverable</v>
          </cell>
          <cell r="C169">
            <v>2500000</v>
          </cell>
          <cell r="D169">
            <v>2500000</v>
          </cell>
          <cell r="E169">
            <v>2500000</v>
          </cell>
          <cell r="G169">
            <v>2500000</v>
          </cell>
          <cell r="H169">
            <v>2500000</v>
          </cell>
        </row>
        <row r="170">
          <cell r="A170">
            <v>224051</v>
          </cell>
          <cell r="B170" t="str">
            <v>Freight recoverable - Customers</v>
          </cell>
          <cell r="C170">
            <v>772207</v>
          </cell>
          <cell r="D170">
            <v>0</v>
          </cell>
          <cell r="E170">
            <v>772207</v>
          </cell>
          <cell r="G170">
            <v>772207</v>
          </cell>
          <cell r="H170">
            <v>0</v>
          </cell>
        </row>
        <row r="171">
          <cell r="A171">
            <v>224052</v>
          </cell>
          <cell r="B171" t="str">
            <v>Octroi recoverable - Customers</v>
          </cell>
          <cell r="C171">
            <v>1387377</v>
          </cell>
          <cell r="D171">
            <v>-257732</v>
          </cell>
          <cell r="E171">
            <v>1387377</v>
          </cell>
          <cell r="G171">
            <v>1387377</v>
          </cell>
          <cell r="H171">
            <v>-257732.26</v>
          </cell>
        </row>
        <row r="172">
          <cell r="A172">
            <v>224053</v>
          </cell>
          <cell r="B172" t="str">
            <v>Expenses  recoverable - Customers</v>
          </cell>
          <cell r="C172">
            <v>1823611</v>
          </cell>
          <cell r="D172">
            <v>3278127</v>
          </cell>
          <cell r="E172">
            <v>1823611</v>
          </cell>
          <cell r="G172">
            <v>1823611</v>
          </cell>
          <cell r="H172">
            <v>3278127</v>
          </cell>
        </row>
        <row r="173">
          <cell r="A173">
            <v>224054</v>
          </cell>
          <cell r="B173" t="str">
            <v>IDL - Expenses recoverable from customers</v>
          </cell>
          <cell r="C173">
            <v>0</v>
          </cell>
          <cell r="D173">
            <v>0</v>
          </cell>
          <cell r="E173">
            <v>0</v>
          </cell>
          <cell r="G173">
            <v>0</v>
          </cell>
          <cell r="H173">
            <v>0</v>
          </cell>
        </row>
        <row r="174">
          <cell r="A174">
            <v>224061</v>
          </cell>
          <cell r="B174" t="str">
            <v>Advance Wealth Tax</v>
          </cell>
          <cell r="C174">
            <v>85163</v>
          </cell>
          <cell r="D174">
            <v>67443</v>
          </cell>
          <cell r="E174">
            <v>85163</v>
          </cell>
          <cell r="G174">
            <v>85163</v>
          </cell>
          <cell r="H174">
            <v>67443</v>
          </cell>
        </row>
        <row r="175">
          <cell r="A175">
            <v>224101</v>
          </cell>
          <cell r="B175" t="str">
            <v>Vendor Down Payment  Revenue Special GL</v>
          </cell>
          <cell r="C175">
            <v>12678886</v>
          </cell>
          <cell r="D175">
            <v>6604212</v>
          </cell>
          <cell r="E175">
            <v>12678885.859999999</v>
          </cell>
          <cell r="G175">
            <v>12678885.859999999</v>
          </cell>
          <cell r="H175">
            <v>6604211.7000000002</v>
          </cell>
        </row>
        <row r="176">
          <cell r="A176">
            <v>224102</v>
          </cell>
          <cell r="B176" t="str">
            <v>Advance for Customs Duty</v>
          </cell>
          <cell r="C176">
            <v>1528545</v>
          </cell>
          <cell r="D176">
            <v>5184699</v>
          </cell>
          <cell r="E176">
            <v>1528544.76</v>
          </cell>
          <cell r="G176">
            <v>1528544.76</v>
          </cell>
          <cell r="H176">
            <v>5184699</v>
          </cell>
        </row>
        <row r="177">
          <cell r="A177">
            <v>224104</v>
          </cell>
          <cell r="B177" t="str">
            <v>Advance for  Additional Duty</v>
          </cell>
          <cell r="C177">
            <v>0</v>
          </cell>
          <cell r="D177">
            <v>0</v>
          </cell>
          <cell r="E177">
            <v>0</v>
          </cell>
          <cell r="G177">
            <v>0</v>
          </cell>
          <cell r="H177">
            <v>0</v>
          </cell>
        </row>
        <row r="178">
          <cell r="A178">
            <v>224105</v>
          </cell>
          <cell r="B178" t="str">
            <v>Advance for  SAD</v>
          </cell>
          <cell r="C178">
            <v>0</v>
          </cell>
          <cell r="D178">
            <v>0</v>
          </cell>
          <cell r="E178">
            <v>0</v>
          </cell>
          <cell r="G178">
            <v>0</v>
          </cell>
          <cell r="H178">
            <v>0</v>
          </cell>
        </row>
        <row r="179">
          <cell r="A179">
            <v>224106</v>
          </cell>
          <cell r="B179" t="str">
            <v>Advance for  Loading</v>
          </cell>
          <cell r="C179">
            <v>0</v>
          </cell>
          <cell r="D179">
            <v>6189</v>
          </cell>
          <cell r="E179">
            <v>0</v>
          </cell>
          <cell r="G179">
            <v>0</v>
          </cell>
          <cell r="H179">
            <v>6189</v>
          </cell>
        </row>
        <row r="180">
          <cell r="A180">
            <v>224108</v>
          </cell>
          <cell r="B180" t="str">
            <v>Vendor Down Payment  Capital Special GL</v>
          </cell>
          <cell r="C180">
            <v>2204970</v>
          </cell>
          <cell r="D180">
            <v>717925</v>
          </cell>
          <cell r="E180">
            <v>2204970</v>
          </cell>
          <cell r="G180">
            <v>2204970</v>
          </cell>
          <cell r="H180">
            <v>717925</v>
          </cell>
        </row>
        <row r="181">
          <cell r="A181">
            <v>224109</v>
          </cell>
          <cell r="B181" t="str">
            <v>HECL Employees Stock Options Trust</v>
          </cell>
          <cell r="C181">
            <v>1000</v>
          </cell>
          <cell r="D181">
            <v>1000</v>
          </cell>
          <cell r="E181">
            <v>1000</v>
          </cell>
          <cell r="G181">
            <v>1000</v>
          </cell>
          <cell r="H181">
            <v>1000</v>
          </cell>
        </row>
        <row r="182">
          <cell r="A182">
            <v>224201</v>
          </cell>
          <cell r="B182" t="str">
            <v>Deposit with Customs - SVB Deposits.</v>
          </cell>
          <cell r="C182">
            <v>20617649</v>
          </cell>
          <cell r="D182">
            <v>20150671</v>
          </cell>
          <cell r="E182">
            <v>20617648.969999999</v>
          </cell>
          <cell r="G182">
            <v>20617648.969999999</v>
          </cell>
          <cell r="H182">
            <v>20150670.969999999</v>
          </cell>
        </row>
        <row r="183">
          <cell r="A183">
            <v>224301</v>
          </cell>
          <cell r="B183" t="str">
            <v>Earnest Money with Customers</v>
          </cell>
          <cell r="C183">
            <v>7378750</v>
          </cell>
          <cell r="D183">
            <v>12310750</v>
          </cell>
          <cell r="E183">
            <v>7378750</v>
          </cell>
          <cell r="G183">
            <v>7378750</v>
          </cell>
          <cell r="H183">
            <v>12310750</v>
          </cell>
        </row>
        <row r="184">
          <cell r="A184">
            <v>224302</v>
          </cell>
          <cell r="B184" t="str">
            <v>Security  Deposit - Office Leases</v>
          </cell>
          <cell r="C184">
            <v>10560136</v>
          </cell>
          <cell r="D184">
            <v>10222136</v>
          </cell>
          <cell r="E184">
            <v>10560136</v>
          </cell>
          <cell r="G184">
            <v>10560136</v>
          </cell>
          <cell r="H184">
            <v>10222136</v>
          </cell>
        </row>
        <row r="185">
          <cell r="A185">
            <v>224303</v>
          </cell>
          <cell r="B185" t="str">
            <v>Security  Deposit - Employee Residences</v>
          </cell>
          <cell r="C185">
            <v>2489450</v>
          </cell>
          <cell r="D185">
            <v>2788200</v>
          </cell>
          <cell r="E185">
            <v>2489450</v>
          </cell>
          <cell r="G185">
            <v>2489450</v>
          </cell>
          <cell r="H185">
            <v>2788200</v>
          </cell>
        </row>
        <row r="186">
          <cell r="A186">
            <v>224304</v>
          </cell>
          <cell r="B186" t="str">
            <v>Security  Deposit - Others</v>
          </cell>
          <cell r="C186">
            <v>1936345</v>
          </cell>
          <cell r="D186">
            <v>2626057</v>
          </cell>
          <cell r="E186">
            <v>1936345</v>
          </cell>
          <cell r="G186">
            <v>1936345</v>
          </cell>
          <cell r="H186">
            <v>2626057</v>
          </cell>
        </row>
        <row r="187">
          <cell r="A187">
            <v>224305</v>
          </cell>
          <cell r="B187" t="str">
            <v>Telephone Deposit</v>
          </cell>
          <cell r="C187">
            <v>71523</v>
          </cell>
          <cell r="D187">
            <v>1086023</v>
          </cell>
          <cell r="E187">
            <v>71523</v>
          </cell>
          <cell r="G187">
            <v>71523</v>
          </cell>
          <cell r="H187">
            <v>1086023</v>
          </cell>
        </row>
        <row r="188">
          <cell r="A188">
            <v>224401</v>
          </cell>
          <cell r="B188" t="str">
            <v>Advance Income Tax</v>
          </cell>
          <cell r="C188">
            <v>167519402</v>
          </cell>
          <cell r="D188">
            <v>162627758</v>
          </cell>
          <cell r="E188">
            <v>167519402</v>
          </cell>
          <cell r="G188">
            <v>167519402</v>
          </cell>
          <cell r="H188">
            <v>162627758</v>
          </cell>
        </row>
        <row r="189">
          <cell r="A189">
            <v>224402</v>
          </cell>
          <cell r="B189" t="str">
            <v>Income Tax Refund</v>
          </cell>
          <cell r="C189">
            <v>-2163459</v>
          </cell>
          <cell r="D189">
            <v>-2163459</v>
          </cell>
          <cell r="E189">
            <v>-2163459</v>
          </cell>
          <cell r="G189">
            <v>-2163459</v>
          </cell>
          <cell r="H189">
            <v>-2163459</v>
          </cell>
        </row>
        <row r="190">
          <cell r="A190">
            <v>224403</v>
          </cell>
          <cell r="B190" t="str">
            <v>TDS BY CUSTOMERS</v>
          </cell>
          <cell r="C190">
            <v>79719900</v>
          </cell>
          <cell r="D190">
            <v>53522519</v>
          </cell>
          <cell r="E190">
            <v>79719899.989999995</v>
          </cell>
          <cell r="G190">
            <v>79719899.989999995</v>
          </cell>
          <cell r="H190">
            <v>53522518.659999996</v>
          </cell>
        </row>
        <row r="191">
          <cell r="A191">
            <v>224404</v>
          </cell>
          <cell r="B191" t="str">
            <v>WORK CONTRACT TAX DEDUCTED AT SOURCE BY CUSTOMERS</v>
          </cell>
          <cell r="C191">
            <v>950767</v>
          </cell>
          <cell r="D191">
            <v>0</v>
          </cell>
          <cell r="E191">
            <v>950766.5</v>
          </cell>
          <cell r="G191">
            <v>950766.5</v>
          </cell>
          <cell r="H191">
            <v>0</v>
          </cell>
        </row>
        <row r="192">
          <cell r="A192">
            <v>224501</v>
          </cell>
          <cell r="B192" t="str">
            <v>Provision for Doubtful Advances</v>
          </cell>
          <cell r="C192">
            <v>-4716957</v>
          </cell>
          <cell r="D192">
            <v>-586353</v>
          </cell>
          <cell r="E192">
            <v>-4716957.4400000004</v>
          </cell>
          <cell r="G192">
            <v>-4716957.4400000004</v>
          </cell>
          <cell r="H192">
            <v>-586353.43999999994</v>
          </cell>
        </row>
        <row r="193">
          <cell r="A193">
            <v>224601</v>
          </cell>
          <cell r="B193" t="str">
            <v>Credit Lyonnais, Mumbai, Clearing A/c.</v>
          </cell>
          <cell r="C193">
            <v>-931596</v>
          </cell>
          <cell r="D193">
            <v>108839</v>
          </cell>
          <cell r="E193">
            <v>-931595.55</v>
          </cell>
          <cell r="G193">
            <v>-931595.55</v>
          </cell>
          <cell r="H193">
            <v>108838.93</v>
          </cell>
        </row>
        <row r="194">
          <cell r="A194">
            <v>224602</v>
          </cell>
          <cell r="B194" t="str">
            <v>Centurion Bank, Delhi, Clearing A/c. (Current)</v>
          </cell>
          <cell r="C194">
            <v>4334850</v>
          </cell>
          <cell r="D194">
            <v>5943731</v>
          </cell>
          <cell r="E194">
            <v>4334850.34</v>
          </cell>
          <cell r="G194">
            <v>4334850.34</v>
          </cell>
          <cell r="H194">
            <v>5943731.4000000004</v>
          </cell>
        </row>
        <row r="195">
          <cell r="A195">
            <v>224604</v>
          </cell>
          <cell r="B195" t="str">
            <v>Hongkong Bank, Cal, Clearing A/c. (Current A/c.)</v>
          </cell>
          <cell r="C195">
            <v>0</v>
          </cell>
          <cell r="D195">
            <v>0</v>
          </cell>
          <cell r="E195">
            <v>0</v>
          </cell>
          <cell r="G195">
            <v>0</v>
          </cell>
          <cell r="H195">
            <v>0</v>
          </cell>
        </row>
        <row r="196">
          <cell r="A196">
            <v>224605</v>
          </cell>
          <cell r="B196" t="str">
            <v>ANZ Grindlays, Bangalore, Clearing A/c. (Current)</v>
          </cell>
          <cell r="C196">
            <v>0</v>
          </cell>
          <cell r="D196">
            <v>0</v>
          </cell>
          <cell r="E196">
            <v>0</v>
          </cell>
          <cell r="G196">
            <v>0</v>
          </cell>
          <cell r="H196">
            <v>0</v>
          </cell>
        </row>
        <row r="197">
          <cell r="A197">
            <v>224606</v>
          </cell>
          <cell r="B197" t="str">
            <v>ABN Amro Bank Clearing A/c (Current A/C)</v>
          </cell>
          <cell r="C197">
            <v>394620</v>
          </cell>
          <cell r="D197">
            <v>257465</v>
          </cell>
          <cell r="E197">
            <v>394620.45</v>
          </cell>
          <cell r="G197">
            <v>394620.45</v>
          </cell>
          <cell r="H197">
            <v>257464.74</v>
          </cell>
        </row>
        <row r="198">
          <cell r="A198">
            <v>224701</v>
          </cell>
          <cell r="B198" t="str">
            <v>Balance with Department of Telecommunication</v>
          </cell>
          <cell r="C198">
            <v>100938660</v>
          </cell>
          <cell r="D198">
            <v>100938660</v>
          </cell>
          <cell r="E198">
            <v>100938660</v>
          </cell>
          <cell r="G198">
            <v>100938660</v>
          </cell>
          <cell r="H198">
            <v>100938660</v>
          </cell>
        </row>
        <row r="199">
          <cell r="A199">
            <v>230001</v>
          </cell>
          <cell r="B199" t="str">
            <v>OQPSF Expenses not written off</v>
          </cell>
          <cell r="C199">
            <v>14571538</v>
          </cell>
          <cell r="D199">
            <v>14571538</v>
          </cell>
          <cell r="E199">
            <v>14571538</v>
          </cell>
          <cell r="G199">
            <v>14571538</v>
          </cell>
          <cell r="H199">
            <v>14571538</v>
          </cell>
        </row>
        <row r="200">
          <cell r="A200">
            <v>230002</v>
          </cell>
          <cell r="B200" t="str">
            <v>EBS Expenditure not written off</v>
          </cell>
          <cell r="C200">
            <v>0</v>
          </cell>
          <cell r="D200">
            <v>0</v>
          </cell>
          <cell r="E200">
            <v>0</v>
          </cell>
          <cell r="G200">
            <v>0</v>
          </cell>
          <cell r="H200">
            <v>0</v>
          </cell>
        </row>
        <row r="201">
          <cell r="A201">
            <v>230101</v>
          </cell>
          <cell r="B201" t="str">
            <v>Accumulated OQPSK expenses written off</v>
          </cell>
          <cell r="C201">
            <v>-13842963</v>
          </cell>
          <cell r="D201">
            <v>-10928655</v>
          </cell>
          <cell r="E201">
            <v>-13842963</v>
          </cell>
          <cell r="G201">
            <v>-13842963</v>
          </cell>
          <cell r="H201">
            <v>-10928655</v>
          </cell>
        </row>
        <row r="202">
          <cell r="A202">
            <v>240001</v>
          </cell>
          <cell r="B202" t="str">
            <v>Deferred Tax Asset</v>
          </cell>
          <cell r="C202">
            <v>17448108</v>
          </cell>
          <cell r="D202">
            <v>5432824</v>
          </cell>
          <cell r="E202">
            <v>5432824</v>
          </cell>
          <cell r="G202">
            <v>17448108</v>
          </cell>
          <cell r="H202">
            <v>5432824</v>
          </cell>
        </row>
        <row r="203">
          <cell r="A203">
            <v>290000</v>
          </cell>
          <cell r="B203" t="str">
            <v>Vendor Advance Contra</v>
          </cell>
          <cell r="C203">
            <v>0</v>
          </cell>
          <cell r="D203">
            <v>1</v>
          </cell>
          <cell r="E203">
            <v>0</v>
          </cell>
          <cell r="G203">
            <v>0</v>
          </cell>
          <cell r="H203">
            <v>1</v>
          </cell>
        </row>
        <row r="204">
          <cell r="A204">
            <v>300001</v>
          </cell>
          <cell r="B204" t="str">
            <v>Hardware Sales-Domestic-Networking</v>
          </cell>
          <cell r="C204">
            <v>-373270680</v>
          </cell>
          <cell r="D204">
            <v>-451681467</v>
          </cell>
          <cell r="E204">
            <v>-373270680.30000001</v>
          </cell>
          <cell r="G204">
            <v>-373270680.30000001</v>
          </cell>
          <cell r="H204">
            <v>-451681467.44</v>
          </cell>
        </row>
        <row r="205">
          <cell r="A205">
            <v>300002</v>
          </cell>
          <cell r="B205" t="str">
            <v>Hardware Sales-Exports-Networking</v>
          </cell>
          <cell r="C205">
            <v>0</v>
          </cell>
          <cell r="D205">
            <v>-2019449</v>
          </cell>
          <cell r="E205">
            <v>0</v>
          </cell>
          <cell r="G205">
            <v>0</v>
          </cell>
          <cell r="H205">
            <v>-2019449</v>
          </cell>
        </row>
        <row r="206">
          <cell r="A206">
            <v>300101</v>
          </cell>
          <cell r="B206" t="str">
            <v>Hardware Sales-Domestic-Internet Services</v>
          </cell>
          <cell r="C206">
            <v>0</v>
          </cell>
          <cell r="D206">
            <v>-404000</v>
          </cell>
          <cell r="E206">
            <v>0</v>
          </cell>
          <cell r="G206">
            <v>0</v>
          </cell>
          <cell r="H206">
            <v>-404000</v>
          </cell>
        </row>
        <row r="207">
          <cell r="A207">
            <v>301001</v>
          </cell>
          <cell r="B207" t="str">
            <v>Bandwidth-Networking</v>
          </cell>
          <cell r="C207">
            <v>-53521992</v>
          </cell>
          <cell r="D207">
            <v>-144513795</v>
          </cell>
          <cell r="E207">
            <v>-53521991.829999998</v>
          </cell>
          <cell r="G207">
            <v>-53521991.829999998</v>
          </cell>
          <cell r="H207">
            <v>-144513794.53999999</v>
          </cell>
        </row>
        <row r="208">
          <cell r="A208">
            <v>301002</v>
          </cell>
          <cell r="B208" t="str">
            <v>Annual Maintenance Charges-Networking</v>
          </cell>
          <cell r="C208">
            <v>-155194820</v>
          </cell>
          <cell r="D208">
            <v>-130110515</v>
          </cell>
          <cell r="E208">
            <v>-155194819.72999999</v>
          </cell>
          <cell r="G208">
            <v>-155194819.72999999</v>
          </cell>
          <cell r="H208">
            <v>-130110514.64</v>
          </cell>
        </row>
        <row r="209">
          <cell r="A209">
            <v>301003</v>
          </cell>
          <cell r="B209" t="str">
            <v>One time Charges-Networking</v>
          </cell>
          <cell r="C209">
            <v>-57813230</v>
          </cell>
          <cell r="D209">
            <v>-84742759</v>
          </cell>
          <cell r="E209">
            <v>-57813230.310000002</v>
          </cell>
          <cell r="G209">
            <v>-57813230.310000002</v>
          </cell>
          <cell r="H209">
            <v>-84742759.239999995</v>
          </cell>
        </row>
        <row r="210">
          <cell r="A210">
            <v>301004</v>
          </cell>
          <cell r="B210" t="str">
            <v>Network Monitoring - Networking.</v>
          </cell>
          <cell r="C210">
            <v>-29977750</v>
          </cell>
          <cell r="D210">
            <v>-20284282</v>
          </cell>
          <cell r="E210">
            <v>-29977749.940000001</v>
          </cell>
          <cell r="G210">
            <v>-29977749.940000001</v>
          </cell>
          <cell r="H210">
            <v>-20284281.809999999</v>
          </cell>
        </row>
        <row r="211">
          <cell r="A211">
            <v>301005</v>
          </cell>
          <cell r="B211" t="str">
            <v>Shifting Charges-Networking</v>
          </cell>
          <cell r="C211">
            <v>-2536960</v>
          </cell>
          <cell r="D211">
            <v>-540000</v>
          </cell>
          <cell r="E211">
            <v>-2536960</v>
          </cell>
          <cell r="G211">
            <v>-2536960</v>
          </cell>
          <cell r="H211">
            <v>-540000</v>
          </cell>
        </row>
        <row r="212">
          <cell r="A212">
            <v>301006</v>
          </cell>
          <cell r="B212" t="str">
            <v>Rental Income-Networking</v>
          </cell>
          <cell r="C212">
            <v>-8731156</v>
          </cell>
          <cell r="D212">
            <v>-8829877</v>
          </cell>
          <cell r="E212">
            <v>-8731156.1699999999</v>
          </cell>
          <cell r="G212">
            <v>-8731156.1699999999</v>
          </cell>
          <cell r="H212">
            <v>-8829877.3200000003</v>
          </cell>
        </row>
        <row r="213">
          <cell r="A213">
            <v>301007</v>
          </cell>
          <cell r="B213" t="str">
            <v>Manage Network Services - Networking</v>
          </cell>
          <cell r="C213">
            <v>-1712353</v>
          </cell>
          <cell r="D213">
            <v>-1821457</v>
          </cell>
          <cell r="E213">
            <v>-1712353.32</v>
          </cell>
          <cell r="G213">
            <v>-1712353.32</v>
          </cell>
          <cell r="H213">
            <v>-1821457</v>
          </cell>
        </row>
        <row r="214">
          <cell r="A214">
            <v>301008</v>
          </cell>
          <cell r="B214" t="str">
            <v>Security Services</v>
          </cell>
          <cell r="C214">
            <v>-929174</v>
          </cell>
          <cell r="D214">
            <v>-401288</v>
          </cell>
          <cell r="E214">
            <v>-929174.04</v>
          </cell>
          <cell r="G214">
            <v>-929174.04</v>
          </cell>
          <cell r="H214">
            <v>-401287.63</v>
          </cell>
        </row>
        <row r="215">
          <cell r="A215">
            <v>301012</v>
          </cell>
          <cell r="B215" t="str">
            <v>Global Support-Networking</v>
          </cell>
          <cell r="C215">
            <v>-403044</v>
          </cell>
          <cell r="D215">
            <v>-21581221</v>
          </cell>
          <cell r="E215">
            <v>-403044.24</v>
          </cell>
          <cell r="G215">
            <v>-403044.24</v>
          </cell>
          <cell r="H215">
            <v>-21581221.079999998</v>
          </cell>
        </row>
        <row r="216">
          <cell r="A216">
            <v>301013</v>
          </cell>
          <cell r="B216" t="str">
            <v>Warranty Repairs</v>
          </cell>
          <cell r="C216">
            <v>-7081969</v>
          </cell>
          <cell r="D216">
            <v>-8507322</v>
          </cell>
          <cell r="E216">
            <v>-7081968.8200000003</v>
          </cell>
          <cell r="G216">
            <v>-7081968.8200000003</v>
          </cell>
          <cell r="H216">
            <v>-8507321.5999999996</v>
          </cell>
        </row>
        <row r="217">
          <cell r="A217">
            <v>301014</v>
          </cell>
          <cell r="B217" t="str">
            <v>Others-Networking</v>
          </cell>
          <cell r="C217">
            <v>-9742938</v>
          </cell>
          <cell r="D217">
            <v>-650416</v>
          </cell>
          <cell r="E217">
            <v>-9742938</v>
          </cell>
          <cell r="G217">
            <v>-9742938</v>
          </cell>
          <cell r="H217">
            <v>-650416</v>
          </cell>
        </row>
        <row r="218">
          <cell r="A218">
            <v>301015</v>
          </cell>
          <cell r="B218" t="str">
            <v>Satellite Access Charges-Networking</v>
          </cell>
          <cell r="C218">
            <v>-41412854</v>
          </cell>
          <cell r="D218">
            <v>-75389212</v>
          </cell>
          <cell r="E218">
            <v>-41412854.369999997</v>
          </cell>
          <cell r="G218">
            <v>-41412854.369999997</v>
          </cell>
          <cell r="H218">
            <v>-75389211.640000001</v>
          </cell>
        </row>
        <row r="219">
          <cell r="A219">
            <v>301016</v>
          </cell>
          <cell r="B219" t="str">
            <v>SCPC Links Bandwidth - Networking</v>
          </cell>
          <cell r="C219">
            <v>-329862088</v>
          </cell>
          <cell r="D219">
            <v>-172935630</v>
          </cell>
          <cell r="E219">
            <v>-329862088.12</v>
          </cell>
          <cell r="G219">
            <v>-329862088.12</v>
          </cell>
          <cell r="H219">
            <v>-172935630.18000001</v>
          </cell>
        </row>
        <row r="220">
          <cell r="A220">
            <v>301101</v>
          </cell>
          <cell r="B220" t="str">
            <v>One time Charges-Internet</v>
          </cell>
          <cell r="C220">
            <v>-4321990</v>
          </cell>
          <cell r="D220">
            <v>-2345115</v>
          </cell>
          <cell r="E220">
            <v>-4321990.05</v>
          </cell>
          <cell r="G220">
            <v>-4321990.05</v>
          </cell>
          <cell r="H220">
            <v>-2345114.7000000002</v>
          </cell>
        </row>
        <row r="221">
          <cell r="A221">
            <v>301102</v>
          </cell>
          <cell r="B221" t="str">
            <v>Rental Income-Internet</v>
          </cell>
          <cell r="C221">
            <v>-78000</v>
          </cell>
          <cell r="D221">
            <v>-88897</v>
          </cell>
          <cell r="E221">
            <v>-78000</v>
          </cell>
          <cell r="G221">
            <v>-78000</v>
          </cell>
          <cell r="H221">
            <v>-88897</v>
          </cell>
        </row>
        <row r="222">
          <cell r="A222">
            <v>301103</v>
          </cell>
          <cell r="B222" t="str">
            <v>Net Access Charges-Internet</v>
          </cell>
          <cell r="C222">
            <v>-6575588</v>
          </cell>
          <cell r="D222">
            <v>-3381007</v>
          </cell>
          <cell r="E222">
            <v>-6575588.2800000003</v>
          </cell>
          <cell r="G222">
            <v>-6575588.2800000003</v>
          </cell>
          <cell r="H222">
            <v>-3381007.2</v>
          </cell>
        </row>
        <row r="223">
          <cell r="A223">
            <v>301104</v>
          </cell>
          <cell r="B223" t="str">
            <v>Satellite Access Charges-Internet</v>
          </cell>
          <cell r="C223">
            <v>0</v>
          </cell>
          <cell r="D223">
            <v>0</v>
          </cell>
          <cell r="E223">
            <v>0</v>
          </cell>
          <cell r="G223">
            <v>0</v>
          </cell>
          <cell r="H223">
            <v>0</v>
          </cell>
        </row>
        <row r="224">
          <cell r="A224">
            <v>301105</v>
          </cell>
          <cell r="B224" t="str">
            <v>Hosting Charges-Internet</v>
          </cell>
          <cell r="C224">
            <v>-1056715</v>
          </cell>
          <cell r="D224">
            <v>-563176</v>
          </cell>
          <cell r="E224">
            <v>-1056714.95</v>
          </cell>
          <cell r="G224">
            <v>-1056714.95</v>
          </cell>
          <cell r="H224">
            <v>-563175.81000000006</v>
          </cell>
        </row>
        <row r="225">
          <cell r="A225">
            <v>301106</v>
          </cell>
          <cell r="B225" t="str">
            <v>Annual Maintenance Charges-Internet</v>
          </cell>
          <cell r="C225">
            <v>0</v>
          </cell>
          <cell r="D225">
            <v>-3266</v>
          </cell>
          <cell r="E225">
            <v>0</v>
          </cell>
          <cell r="G225">
            <v>0</v>
          </cell>
          <cell r="H225">
            <v>-3266.13</v>
          </cell>
        </row>
        <row r="226">
          <cell r="A226">
            <v>301107</v>
          </cell>
          <cell r="B226" t="str">
            <v>Bandwidth-Internet</v>
          </cell>
          <cell r="C226">
            <v>-172833</v>
          </cell>
          <cell r="D226">
            <v>0</v>
          </cell>
          <cell r="E226">
            <v>-172833.39</v>
          </cell>
          <cell r="G226">
            <v>-172833.39</v>
          </cell>
          <cell r="H226">
            <v>0</v>
          </cell>
        </row>
        <row r="227">
          <cell r="A227">
            <v>301108</v>
          </cell>
          <cell r="B227" t="str">
            <v>Co Location Charges</v>
          </cell>
          <cell r="C227">
            <v>-5996310</v>
          </cell>
          <cell r="D227">
            <v>-1412361</v>
          </cell>
          <cell r="E227">
            <v>-5996310.0099999998</v>
          </cell>
          <cell r="G227">
            <v>-5996310.0099999998</v>
          </cell>
          <cell r="H227">
            <v>-1412360.94</v>
          </cell>
        </row>
        <row r="228">
          <cell r="A228">
            <v>301109</v>
          </cell>
          <cell r="B228" t="str">
            <v>Internet - Dial up charges</v>
          </cell>
          <cell r="C228">
            <v>0</v>
          </cell>
          <cell r="D228">
            <v>-3000</v>
          </cell>
          <cell r="E228">
            <v>0</v>
          </cell>
          <cell r="G228">
            <v>0</v>
          </cell>
          <cell r="H228">
            <v>-3000</v>
          </cell>
        </row>
        <row r="229">
          <cell r="A229">
            <v>301112</v>
          </cell>
          <cell r="B229" t="str">
            <v>Internet - Transactions.</v>
          </cell>
          <cell r="C229">
            <v>-2238583</v>
          </cell>
          <cell r="D229">
            <v>-10427874</v>
          </cell>
          <cell r="E229">
            <v>-2238582.85</v>
          </cell>
          <cell r="G229">
            <v>-2238582.85</v>
          </cell>
          <cell r="H229">
            <v>-10427873.52</v>
          </cell>
        </row>
        <row r="230">
          <cell r="A230">
            <v>301114</v>
          </cell>
          <cell r="B230" t="str">
            <v>Internet - Administration Services</v>
          </cell>
          <cell r="C230">
            <v>-45733</v>
          </cell>
          <cell r="D230">
            <v>0</v>
          </cell>
          <cell r="E230">
            <v>-45733.33</v>
          </cell>
          <cell r="G230">
            <v>-45733.33</v>
          </cell>
          <cell r="H230">
            <v>0</v>
          </cell>
        </row>
        <row r="231">
          <cell r="A231">
            <v>301202</v>
          </cell>
          <cell r="B231" t="str">
            <v>IDL - Corporate Training Fees</v>
          </cell>
          <cell r="C231">
            <v>-2854277</v>
          </cell>
          <cell r="D231">
            <v>0</v>
          </cell>
          <cell r="E231">
            <v>-2854277</v>
          </cell>
          <cell r="G231">
            <v>-2854277</v>
          </cell>
          <cell r="H231">
            <v>0</v>
          </cell>
        </row>
        <row r="232">
          <cell r="A232">
            <v>301203</v>
          </cell>
          <cell r="B232" t="str">
            <v>IDL - Course Fee Revenue</v>
          </cell>
          <cell r="C232">
            <v>-26520737</v>
          </cell>
          <cell r="D232">
            <v>-153036</v>
          </cell>
          <cell r="E232">
            <v>-26520737.43</v>
          </cell>
          <cell r="G232">
            <v>-26520737.43</v>
          </cell>
          <cell r="H232">
            <v>-153036</v>
          </cell>
        </row>
        <row r="233">
          <cell r="A233">
            <v>301204</v>
          </cell>
          <cell r="B233" t="str">
            <v>IDL - License Fee Revenue</v>
          </cell>
          <cell r="C233">
            <v>-7400000</v>
          </cell>
          <cell r="D233">
            <v>-1600000</v>
          </cell>
          <cell r="E233">
            <v>-7400000</v>
          </cell>
          <cell r="G233">
            <v>-7400000</v>
          </cell>
          <cell r="H233">
            <v>-1600000</v>
          </cell>
        </row>
        <row r="234">
          <cell r="A234">
            <v>301207</v>
          </cell>
          <cell r="B234" t="str">
            <v>IDL - Other Income</v>
          </cell>
          <cell r="C234">
            <v>-1537355</v>
          </cell>
          <cell r="D234">
            <v>-190000</v>
          </cell>
          <cell r="E234">
            <v>-1537355.4</v>
          </cell>
          <cell r="G234">
            <v>-1537355.4</v>
          </cell>
          <cell r="H234">
            <v>-190000</v>
          </cell>
        </row>
        <row r="235">
          <cell r="A235">
            <v>301218</v>
          </cell>
          <cell r="B235" t="str">
            <v>IDL - seminal Fees</v>
          </cell>
          <cell r="C235">
            <v>-154110</v>
          </cell>
          <cell r="D235">
            <v>0</v>
          </cell>
          <cell r="E235">
            <v>-154110</v>
          </cell>
          <cell r="G235">
            <v>-154110</v>
          </cell>
          <cell r="H235">
            <v>0</v>
          </cell>
        </row>
        <row r="236">
          <cell r="A236">
            <v>301301</v>
          </cell>
          <cell r="B236" t="str">
            <v>CONSUMER - Jogger 1 Way</v>
          </cell>
          <cell r="C236">
            <v>-8320</v>
          </cell>
          <cell r="D236">
            <v>0</v>
          </cell>
          <cell r="E236">
            <v>-8320</v>
          </cell>
          <cell r="G236">
            <v>-8320</v>
          </cell>
          <cell r="H236">
            <v>0</v>
          </cell>
        </row>
        <row r="237">
          <cell r="A237">
            <v>301302</v>
          </cell>
          <cell r="B237" t="str">
            <v>CONSUMER - Jogger 2 Way</v>
          </cell>
          <cell r="C237">
            <v>-2079715</v>
          </cell>
          <cell r="D237">
            <v>0</v>
          </cell>
          <cell r="E237">
            <v>-2079714.81</v>
          </cell>
          <cell r="G237">
            <v>-2079714.81</v>
          </cell>
          <cell r="H237">
            <v>0</v>
          </cell>
        </row>
        <row r="238">
          <cell r="A238">
            <v>301303</v>
          </cell>
          <cell r="B238" t="str">
            <v>CONSUMER - Runner 1 Way</v>
          </cell>
          <cell r="C238">
            <v>-66394</v>
          </cell>
          <cell r="D238">
            <v>0</v>
          </cell>
          <cell r="E238">
            <v>-66394.399999999994</v>
          </cell>
          <cell r="G238">
            <v>-66394.399999999994</v>
          </cell>
          <cell r="H238">
            <v>0</v>
          </cell>
        </row>
        <row r="239">
          <cell r="A239">
            <v>301304</v>
          </cell>
          <cell r="B239" t="str">
            <v>CONSUMER - Runner 2 Way</v>
          </cell>
          <cell r="C239">
            <v>-582381</v>
          </cell>
          <cell r="D239">
            <v>0</v>
          </cell>
          <cell r="E239">
            <v>-582380.75</v>
          </cell>
          <cell r="G239">
            <v>-582380.75</v>
          </cell>
          <cell r="H239">
            <v>0</v>
          </cell>
        </row>
        <row r="240">
          <cell r="A240">
            <v>301305</v>
          </cell>
          <cell r="B240" t="str">
            <v>CONSUMER - Sprinter 1 Way</v>
          </cell>
          <cell r="C240">
            <v>129362</v>
          </cell>
          <cell r="D240">
            <v>0</v>
          </cell>
          <cell r="E240">
            <v>129362</v>
          </cell>
          <cell r="G240">
            <v>129362</v>
          </cell>
          <cell r="H240">
            <v>0</v>
          </cell>
        </row>
        <row r="241">
          <cell r="A241">
            <v>301306</v>
          </cell>
          <cell r="B241" t="str">
            <v>CONSUMER - Sprinter 2 Way</v>
          </cell>
          <cell r="C241">
            <v>-343400</v>
          </cell>
          <cell r="D241">
            <v>0</v>
          </cell>
          <cell r="E241">
            <v>-343400</v>
          </cell>
          <cell r="G241">
            <v>-343400</v>
          </cell>
          <cell r="H241">
            <v>0</v>
          </cell>
        </row>
        <row r="242">
          <cell r="A242">
            <v>310001</v>
          </cell>
          <cell r="B242" t="str">
            <v>Commission - Networking</v>
          </cell>
          <cell r="C242">
            <v>-27518815</v>
          </cell>
          <cell r="D242">
            <v>-8728206</v>
          </cell>
          <cell r="E242">
            <v>-27518815.059999999</v>
          </cell>
          <cell r="G242">
            <v>-27518815.059999999</v>
          </cell>
          <cell r="H242">
            <v>-8728206</v>
          </cell>
        </row>
        <row r="243">
          <cell r="A243">
            <v>310004</v>
          </cell>
          <cell r="B243" t="str">
            <v>Income from Warranty Support</v>
          </cell>
          <cell r="C243">
            <v>-8405516</v>
          </cell>
          <cell r="D243">
            <v>-3325502</v>
          </cell>
          <cell r="E243">
            <v>-8405516</v>
          </cell>
          <cell r="G243">
            <v>-8405516</v>
          </cell>
          <cell r="H243">
            <v>-3325502</v>
          </cell>
        </row>
        <row r="244">
          <cell r="A244">
            <v>310005</v>
          </cell>
          <cell r="B244" t="str">
            <v>Income from Logistics Support</v>
          </cell>
          <cell r="C244">
            <v>-3600000</v>
          </cell>
          <cell r="D244">
            <v>-3900000</v>
          </cell>
          <cell r="E244">
            <v>-3600000</v>
          </cell>
          <cell r="G244">
            <v>-3600000</v>
          </cell>
          <cell r="H244">
            <v>-3900000</v>
          </cell>
        </row>
        <row r="245">
          <cell r="A245">
            <v>310101</v>
          </cell>
          <cell r="B245" t="str">
            <v>Interest on FD with Banks.</v>
          </cell>
          <cell r="C245">
            <v>-49218</v>
          </cell>
          <cell r="D245">
            <v>-17665</v>
          </cell>
          <cell r="E245">
            <v>-49218.14</v>
          </cell>
          <cell r="G245">
            <v>-49218.14</v>
          </cell>
          <cell r="H245">
            <v>-17665.39</v>
          </cell>
        </row>
        <row r="246">
          <cell r="A246">
            <v>310201</v>
          </cell>
          <cell r="B246" t="str">
            <v>Profit on Sale of Assets.</v>
          </cell>
          <cell r="C246">
            <v>-972325</v>
          </cell>
          <cell r="D246">
            <v>-7034700</v>
          </cell>
          <cell r="E246">
            <v>-972325.39</v>
          </cell>
          <cell r="G246">
            <v>-972325.39</v>
          </cell>
          <cell r="H246">
            <v>-7034700.4699999997</v>
          </cell>
        </row>
        <row r="247">
          <cell r="A247">
            <v>310301</v>
          </cell>
          <cell r="B247" t="str">
            <v>Misc. Income - Scrap Sales</v>
          </cell>
          <cell r="C247">
            <v>-35100</v>
          </cell>
          <cell r="D247">
            <v>-23181</v>
          </cell>
          <cell r="E247">
            <v>-35100</v>
          </cell>
          <cell r="G247">
            <v>-35100</v>
          </cell>
          <cell r="H247">
            <v>-23181</v>
          </cell>
        </row>
        <row r="248">
          <cell r="A248">
            <v>310302</v>
          </cell>
          <cell r="B248" t="str">
            <v>Miscellaneous  Income</v>
          </cell>
          <cell r="C248">
            <v>-92151</v>
          </cell>
          <cell r="D248">
            <v>-927326</v>
          </cell>
          <cell r="E248">
            <v>-92151</v>
          </cell>
          <cell r="G248">
            <v>-92151</v>
          </cell>
          <cell r="H248">
            <v>-927325.9</v>
          </cell>
        </row>
        <row r="249">
          <cell r="A249">
            <v>310303</v>
          </cell>
          <cell r="B249" t="str">
            <v>Exchange Gain</v>
          </cell>
          <cell r="C249">
            <v>-16454019</v>
          </cell>
          <cell r="D249">
            <v>-378652</v>
          </cell>
          <cell r="E249">
            <v>-16454018.59</v>
          </cell>
          <cell r="G249">
            <v>-16454018.59</v>
          </cell>
          <cell r="H249">
            <v>-378651.58</v>
          </cell>
        </row>
        <row r="250">
          <cell r="A250">
            <v>310304</v>
          </cell>
          <cell r="B250" t="str">
            <v>Income from coordinator charges</v>
          </cell>
          <cell r="C250">
            <v>-1400000</v>
          </cell>
          <cell r="D250">
            <v>0</v>
          </cell>
          <cell r="E250">
            <v>-1400000</v>
          </cell>
          <cell r="G250">
            <v>-1400000</v>
          </cell>
          <cell r="H250">
            <v>0</v>
          </cell>
        </row>
        <row r="251">
          <cell r="A251">
            <v>310305</v>
          </cell>
          <cell r="B251" t="str">
            <v>Credit Balances Written Back</v>
          </cell>
          <cell r="C251">
            <v>-133534</v>
          </cell>
          <cell r="D251">
            <v>0</v>
          </cell>
          <cell r="E251">
            <v>-133534.07999999999</v>
          </cell>
          <cell r="G251">
            <v>-133534.07999999999</v>
          </cell>
          <cell r="H251">
            <v>0</v>
          </cell>
        </row>
        <row r="252">
          <cell r="A252">
            <v>310401</v>
          </cell>
          <cell r="B252" t="str">
            <v>Excess Provision written Back</v>
          </cell>
          <cell r="C252">
            <v>-3720158</v>
          </cell>
          <cell r="D252">
            <v>-3590804</v>
          </cell>
          <cell r="E252">
            <v>-3720158</v>
          </cell>
          <cell r="G252">
            <v>-3720158</v>
          </cell>
          <cell r="H252">
            <v>-3590804</v>
          </cell>
        </row>
        <row r="253">
          <cell r="A253">
            <v>400001</v>
          </cell>
          <cell r="B253" t="str">
            <v>Cost of Goods Sold</v>
          </cell>
          <cell r="C253">
            <v>295495095</v>
          </cell>
          <cell r="D253">
            <v>355725156</v>
          </cell>
          <cell r="E253">
            <v>295495095.10000002</v>
          </cell>
          <cell r="G253">
            <v>295495095.10000002</v>
          </cell>
          <cell r="H253">
            <v>355725156.29000002</v>
          </cell>
        </row>
        <row r="254">
          <cell r="A254">
            <v>400003</v>
          </cell>
          <cell r="B254" t="str">
            <v>C&amp;F Expenses - Imports</v>
          </cell>
          <cell r="C254">
            <v>90090</v>
          </cell>
          <cell r="D254">
            <v>678209</v>
          </cell>
          <cell r="E254">
            <v>90090</v>
          </cell>
          <cell r="G254">
            <v>90090</v>
          </cell>
          <cell r="H254">
            <v>678208.52</v>
          </cell>
        </row>
        <row r="255">
          <cell r="A255">
            <v>400004</v>
          </cell>
          <cell r="B255" t="str">
            <v>Cost of Goods Sold Inventory Adjustment</v>
          </cell>
          <cell r="C255">
            <v>19904107</v>
          </cell>
          <cell r="D255">
            <v>25069034</v>
          </cell>
          <cell r="E255">
            <v>19904106.91</v>
          </cell>
          <cell r="G255">
            <v>19904106.91</v>
          </cell>
          <cell r="H255">
            <v>25069034.34</v>
          </cell>
        </row>
        <row r="256">
          <cell r="A256">
            <v>410001</v>
          </cell>
          <cell r="B256" t="str">
            <v>Basic Salary</v>
          </cell>
          <cell r="C256">
            <v>30057016</v>
          </cell>
          <cell r="D256">
            <v>36176802</v>
          </cell>
          <cell r="E256">
            <v>30057016</v>
          </cell>
          <cell r="G256">
            <v>30057016</v>
          </cell>
          <cell r="H256">
            <v>36176802</v>
          </cell>
        </row>
        <row r="257">
          <cell r="A257">
            <v>410002</v>
          </cell>
          <cell r="B257" t="str">
            <v>House Rent Allowance</v>
          </cell>
          <cell r="C257">
            <v>17275397</v>
          </cell>
          <cell r="D257">
            <v>20509808</v>
          </cell>
          <cell r="E257">
            <v>17275397</v>
          </cell>
          <cell r="G257">
            <v>17275397</v>
          </cell>
          <cell r="H257">
            <v>20509808</v>
          </cell>
        </row>
        <row r="258">
          <cell r="A258">
            <v>410003</v>
          </cell>
          <cell r="B258" t="str">
            <v>Flexible Benefit Plan</v>
          </cell>
          <cell r="C258">
            <v>23332385</v>
          </cell>
          <cell r="D258">
            <v>26751019</v>
          </cell>
          <cell r="E258">
            <v>23332385</v>
          </cell>
          <cell r="G258">
            <v>23332385</v>
          </cell>
          <cell r="H258">
            <v>26751019</v>
          </cell>
        </row>
        <row r="259">
          <cell r="A259">
            <v>410004</v>
          </cell>
          <cell r="B259" t="str">
            <v>Bonus</v>
          </cell>
          <cell r="C259">
            <v>3754827</v>
          </cell>
          <cell r="D259">
            <v>2941067</v>
          </cell>
          <cell r="E259">
            <v>3754827</v>
          </cell>
          <cell r="G259">
            <v>3754827</v>
          </cell>
          <cell r="H259">
            <v>2941067</v>
          </cell>
        </row>
        <row r="260">
          <cell r="A260">
            <v>410005</v>
          </cell>
          <cell r="B260" t="str">
            <v>Night Shift Allowance</v>
          </cell>
          <cell r="C260">
            <v>188558</v>
          </cell>
          <cell r="D260">
            <v>182400</v>
          </cell>
          <cell r="E260">
            <v>188558</v>
          </cell>
          <cell r="G260">
            <v>188558</v>
          </cell>
          <cell r="H260">
            <v>182400</v>
          </cell>
        </row>
        <row r="261">
          <cell r="A261">
            <v>410006</v>
          </cell>
          <cell r="B261" t="str">
            <v>24 Hour Allowance</v>
          </cell>
          <cell r="C261">
            <v>454500</v>
          </cell>
          <cell r="D261">
            <v>412500</v>
          </cell>
          <cell r="E261">
            <v>454500</v>
          </cell>
          <cell r="G261">
            <v>454500</v>
          </cell>
          <cell r="H261">
            <v>412500</v>
          </cell>
        </row>
        <row r="262">
          <cell r="A262">
            <v>410007</v>
          </cell>
          <cell r="B262" t="str">
            <v>Interest Subsidy</v>
          </cell>
          <cell r="C262">
            <v>274864</v>
          </cell>
          <cell r="D262">
            <v>574784</v>
          </cell>
          <cell r="E262">
            <v>274864</v>
          </cell>
          <cell r="G262">
            <v>274864</v>
          </cell>
          <cell r="H262">
            <v>574784</v>
          </cell>
        </row>
        <row r="263">
          <cell r="A263">
            <v>410008</v>
          </cell>
          <cell r="B263" t="str">
            <v>Ex-gratia</v>
          </cell>
          <cell r="C263">
            <v>615000</v>
          </cell>
          <cell r="D263">
            <v>2299720</v>
          </cell>
          <cell r="E263">
            <v>615000</v>
          </cell>
          <cell r="G263">
            <v>615000</v>
          </cell>
          <cell r="H263">
            <v>2299720</v>
          </cell>
        </row>
        <row r="264">
          <cell r="A264">
            <v>410009</v>
          </cell>
          <cell r="B264" t="str">
            <v>Joining Bonus</v>
          </cell>
          <cell r="C264">
            <v>116185</v>
          </cell>
          <cell r="D264">
            <v>182660</v>
          </cell>
          <cell r="E264">
            <v>116185</v>
          </cell>
          <cell r="G264">
            <v>116185</v>
          </cell>
          <cell r="H264">
            <v>182660</v>
          </cell>
        </row>
        <row r="265">
          <cell r="A265">
            <v>410010</v>
          </cell>
          <cell r="B265" t="str">
            <v>Leave Encashment</v>
          </cell>
          <cell r="C265">
            <v>1047564</v>
          </cell>
          <cell r="D265">
            <v>0</v>
          </cell>
          <cell r="E265">
            <v>1047564</v>
          </cell>
          <cell r="G265">
            <v>1047564</v>
          </cell>
          <cell r="H265">
            <v>0</v>
          </cell>
        </row>
        <row r="266">
          <cell r="A266">
            <v>410011</v>
          </cell>
          <cell r="B266" t="str">
            <v>Gratuity</v>
          </cell>
          <cell r="C266">
            <v>1753699</v>
          </cell>
          <cell r="D266">
            <v>1961305</v>
          </cell>
          <cell r="E266">
            <v>1753699.45</v>
          </cell>
          <cell r="G266">
            <v>1753699.45</v>
          </cell>
          <cell r="H266">
            <v>1961305</v>
          </cell>
        </row>
        <row r="267">
          <cell r="A267">
            <v>410012</v>
          </cell>
          <cell r="B267" t="str">
            <v>Management Incentive Plan</v>
          </cell>
          <cell r="C267">
            <v>13263859</v>
          </cell>
          <cell r="D267">
            <v>3005535</v>
          </cell>
          <cell r="E267">
            <v>13263859</v>
          </cell>
          <cell r="G267">
            <v>13263859</v>
          </cell>
          <cell r="H267">
            <v>3005535</v>
          </cell>
        </row>
        <row r="268">
          <cell r="A268">
            <v>410013</v>
          </cell>
          <cell r="B268" t="str">
            <v>Stipend</v>
          </cell>
          <cell r="C268">
            <v>968922</v>
          </cell>
          <cell r="D268">
            <v>174248</v>
          </cell>
          <cell r="E268">
            <v>968922</v>
          </cell>
          <cell r="G268">
            <v>968922</v>
          </cell>
          <cell r="H268">
            <v>174248</v>
          </cell>
        </row>
        <row r="269">
          <cell r="A269">
            <v>410014</v>
          </cell>
          <cell r="B269" t="str">
            <v>Transfer Allowance</v>
          </cell>
          <cell r="C269">
            <v>117844</v>
          </cell>
          <cell r="D269">
            <v>116811</v>
          </cell>
          <cell r="E269">
            <v>117844</v>
          </cell>
          <cell r="G269">
            <v>117844</v>
          </cell>
          <cell r="H269">
            <v>116811</v>
          </cell>
        </row>
        <row r="270">
          <cell r="A270">
            <v>410015</v>
          </cell>
          <cell r="B270" t="str">
            <v>Professional Development  Allowance</v>
          </cell>
          <cell r="C270">
            <v>18951</v>
          </cell>
          <cell r="D270">
            <v>17580</v>
          </cell>
          <cell r="E270">
            <v>18951</v>
          </cell>
          <cell r="G270">
            <v>18951</v>
          </cell>
          <cell r="H270">
            <v>17580</v>
          </cell>
        </row>
        <row r="271">
          <cell r="A271">
            <v>410016</v>
          </cell>
          <cell r="B271" t="str">
            <v>Conveyance Allowance</v>
          </cell>
          <cell r="C271">
            <v>43720</v>
          </cell>
          <cell r="D271">
            <v>40293</v>
          </cell>
          <cell r="E271">
            <v>43720</v>
          </cell>
          <cell r="G271">
            <v>43720</v>
          </cell>
          <cell r="H271">
            <v>40293</v>
          </cell>
        </row>
        <row r="272">
          <cell r="A272">
            <v>410017</v>
          </cell>
          <cell r="B272" t="str">
            <v>Outfit  Allowance</v>
          </cell>
          <cell r="C272">
            <v>9482</v>
          </cell>
          <cell r="D272">
            <v>8796</v>
          </cell>
          <cell r="E272">
            <v>9482</v>
          </cell>
          <cell r="G272">
            <v>9482</v>
          </cell>
          <cell r="H272">
            <v>8796</v>
          </cell>
        </row>
        <row r="273">
          <cell r="A273">
            <v>410018</v>
          </cell>
          <cell r="B273" t="str">
            <v>Special  Allowance</v>
          </cell>
          <cell r="C273">
            <v>3628136</v>
          </cell>
          <cell r="D273">
            <v>4125646</v>
          </cell>
          <cell r="E273">
            <v>3628136</v>
          </cell>
          <cell r="G273">
            <v>3628136</v>
          </cell>
          <cell r="H273">
            <v>4125646</v>
          </cell>
        </row>
        <row r="274">
          <cell r="A274">
            <v>410101</v>
          </cell>
          <cell r="B274" t="str">
            <v>Employer's Contribution to PF</v>
          </cell>
          <cell r="C274">
            <v>2301493</v>
          </cell>
          <cell r="D274">
            <v>2824115</v>
          </cell>
          <cell r="E274">
            <v>2301493</v>
          </cell>
          <cell r="G274">
            <v>2301493</v>
          </cell>
          <cell r="H274">
            <v>2824115</v>
          </cell>
        </row>
        <row r="275">
          <cell r="A275">
            <v>410102</v>
          </cell>
          <cell r="B275" t="str">
            <v>Employer's Contribution to FPF</v>
          </cell>
          <cell r="C275">
            <v>1414045</v>
          </cell>
          <cell r="D275">
            <v>1602399</v>
          </cell>
          <cell r="E275">
            <v>1414045</v>
          </cell>
          <cell r="G275">
            <v>1414045</v>
          </cell>
          <cell r="H275">
            <v>1602399</v>
          </cell>
        </row>
        <row r="276">
          <cell r="A276">
            <v>410103</v>
          </cell>
          <cell r="B276" t="str">
            <v>PF Administration Charges</v>
          </cell>
          <cell r="C276">
            <v>54483</v>
          </cell>
          <cell r="D276">
            <v>70377</v>
          </cell>
          <cell r="E276">
            <v>54483</v>
          </cell>
          <cell r="G276">
            <v>54483</v>
          </cell>
          <cell r="H276">
            <v>70377</v>
          </cell>
        </row>
        <row r="277">
          <cell r="A277">
            <v>410104</v>
          </cell>
          <cell r="B277" t="str">
            <v>DLI Charges</v>
          </cell>
          <cell r="C277">
            <v>85200</v>
          </cell>
          <cell r="D277">
            <v>99394</v>
          </cell>
          <cell r="E277">
            <v>85200</v>
          </cell>
          <cell r="G277">
            <v>85200</v>
          </cell>
          <cell r="H277">
            <v>99394</v>
          </cell>
        </row>
        <row r="278">
          <cell r="A278">
            <v>410105</v>
          </cell>
          <cell r="B278" t="str">
            <v>DLI  Administration Charges</v>
          </cell>
          <cell r="C278">
            <v>1568</v>
          </cell>
          <cell r="D278">
            <v>1987</v>
          </cell>
          <cell r="E278">
            <v>1568</v>
          </cell>
          <cell r="G278">
            <v>1568</v>
          </cell>
          <cell r="H278">
            <v>1987</v>
          </cell>
        </row>
        <row r="279">
          <cell r="A279">
            <v>410106</v>
          </cell>
          <cell r="B279" t="str">
            <v>ESI Expenses</v>
          </cell>
          <cell r="C279">
            <v>0</v>
          </cell>
          <cell r="D279">
            <v>20844</v>
          </cell>
          <cell r="E279">
            <v>0</v>
          </cell>
          <cell r="G279">
            <v>0</v>
          </cell>
          <cell r="H279">
            <v>20844</v>
          </cell>
        </row>
        <row r="280">
          <cell r="A280">
            <v>410201</v>
          </cell>
          <cell r="B280" t="str">
            <v>Refreshments</v>
          </cell>
          <cell r="C280">
            <v>612892</v>
          </cell>
          <cell r="D280">
            <v>909923</v>
          </cell>
          <cell r="E280">
            <v>612892</v>
          </cell>
          <cell r="G280">
            <v>612892</v>
          </cell>
          <cell r="H280">
            <v>909922.5</v>
          </cell>
        </row>
        <row r="281">
          <cell r="A281">
            <v>410202</v>
          </cell>
          <cell r="B281" t="str">
            <v>Relocation Expenses</v>
          </cell>
          <cell r="C281">
            <v>314753</v>
          </cell>
          <cell r="D281">
            <v>382806</v>
          </cell>
          <cell r="E281">
            <v>314753</v>
          </cell>
          <cell r="G281">
            <v>314753</v>
          </cell>
          <cell r="H281">
            <v>382806</v>
          </cell>
        </row>
        <row r="282">
          <cell r="A282">
            <v>410203</v>
          </cell>
          <cell r="B282" t="str">
            <v>Awards &amp; Gifts</v>
          </cell>
          <cell r="C282">
            <v>1547900</v>
          </cell>
          <cell r="D282">
            <v>870969</v>
          </cell>
          <cell r="E282">
            <v>1547900</v>
          </cell>
          <cell r="G282">
            <v>1547900</v>
          </cell>
          <cell r="H282">
            <v>870969</v>
          </cell>
        </row>
        <row r="283">
          <cell r="A283">
            <v>410204</v>
          </cell>
          <cell r="B283" t="str">
            <v>Pantry Expenses</v>
          </cell>
          <cell r="C283">
            <v>1279092</v>
          </cell>
          <cell r="D283">
            <v>1260549</v>
          </cell>
          <cell r="E283">
            <v>1279092</v>
          </cell>
          <cell r="G283">
            <v>1279092</v>
          </cell>
          <cell r="H283">
            <v>1260548.6000000001</v>
          </cell>
        </row>
        <row r="284">
          <cell r="A284">
            <v>410205</v>
          </cell>
          <cell r="B284" t="str">
            <v>Cafetaria Expenses</v>
          </cell>
          <cell r="C284">
            <v>152716</v>
          </cell>
          <cell r="D284">
            <v>405414</v>
          </cell>
          <cell r="E284">
            <v>152715.5</v>
          </cell>
          <cell r="G284">
            <v>152715.5</v>
          </cell>
          <cell r="H284">
            <v>405414.12</v>
          </cell>
        </row>
        <row r="285">
          <cell r="A285">
            <v>410206</v>
          </cell>
          <cell r="B285" t="str">
            <v>Lunch Reimbursement</v>
          </cell>
          <cell r="C285">
            <v>3618</v>
          </cell>
          <cell r="D285">
            <v>108978</v>
          </cell>
          <cell r="E285">
            <v>3618</v>
          </cell>
          <cell r="G285">
            <v>3618</v>
          </cell>
          <cell r="H285">
            <v>108978</v>
          </cell>
        </row>
        <row r="286">
          <cell r="A286">
            <v>410207</v>
          </cell>
          <cell r="B286" t="str">
            <v>QSM Expenses</v>
          </cell>
          <cell r="C286">
            <v>1374528</v>
          </cell>
          <cell r="D286">
            <v>1129717</v>
          </cell>
          <cell r="E286">
            <v>1374528.31</v>
          </cell>
          <cell r="G286">
            <v>1374528.31</v>
          </cell>
          <cell r="H286">
            <v>1129717</v>
          </cell>
        </row>
        <row r="287">
          <cell r="A287">
            <v>410208</v>
          </cell>
          <cell r="B287" t="str">
            <v>Group Medical Insurance</v>
          </cell>
          <cell r="C287">
            <v>1949176</v>
          </cell>
          <cell r="D287">
            <v>1279726</v>
          </cell>
          <cell r="E287">
            <v>1949175.97</v>
          </cell>
          <cell r="G287">
            <v>1949175.97</v>
          </cell>
          <cell r="H287">
            <v>1279726</v>
          </cell>
        </row>
        <row r="288">
          <cell r="A288">
            <v>410209</v>
          </cell>
          <cell r="B288" t="str">
            <v>Personal Accident  Insurance</v>
          </cell>
          <cell r="C288">
            <v>166982</v>
          </cell>
          <cell r="D288">
            <v>189147</v>
          </cell>
          <cell r="E288">
            <v>166982.03</v>
          </cell>
          <cell r="G288">
            <v>166982.03</v>
          </cell>
          <cell r="H288">
            <v>189147</v>
          </cell>
        </row>
        <row r="289">
          <cell r="A289">
            <v>410210</v>
          </cell>
          <cell r="B289" t="str">
            <v>Health Check up</v>
          </cell>
          <cell r="C289">
            <v>86850</v>
          </cell>
          <cell r="D289">
            <v>61971</v>
          </cell>
          <cell r="E289">
            <v>86850</v>
          </cell>
          <cell r="G289">
            <v>86850</v>
          </cell>
          <cell r="H289">
            <v>61971</v>
          </cell>
        </row>
        <row r="290">
          <cell r="A290">
            <v>410211</v>
          </cell>
          <cell r="B290" t="str">
            <v>Medical Reimbursement</v>
          </cell>
          <cell r="C290">
            <v>15393</v>
          </cell>
          <cell r="D290">
            <v>21691</v>
          </cell>
          <cell r="E290">
            <v>15393</v>
          </cell>
          <cell r="G290">
            <v>15393</v>
          </cell>
          <cell r="H290">
            <v>21691</v>
          </cell>
        </row>
        <row r="291">
          <cell r="A291">
            <v>410212</v>
          </cell>
          <cell r="B291" t="str">
            <v>Leave Travel Assistance</v>
          </cell>
          <cell r="C291">
            <v>56665</v>
          </cell>
          <cell r="D291">
            <v>152500</v>
          </cell>
          <cell r="E291">
            <v>56665</v>
          </cell>
          <cell r="G291">
            <v>56665</v>
          </cell>
          <cell r="H291">
            <v>152500</v>
          </cell>
        </row>
        <row r="292">
          <cell r="A292">
            <v>410213</v>
          </cell>
          <cell r="B292" t="str">
            <v>Staff Welfare</v>
          </cell>
          <cell r="C292">
            <v>679920</v>
          </cell>
          <cell r="D292">
            <v>777522</v>
          </cell>
          <cell r="E292">
            <v>679919.6</v>
          </cell>
          <cell r="G292">
            <v>679919.6</v>
          </cell>
          <cell r="H292">
            <v>777521.55</v>
          </cell>
        </row>
        <row r="293">
          <cell r="A293">
            <v>410214</v>
          </cell>
          <cell r="B293" t="str">
            <v>Staff Bus Charges</v>
          </cell>
          <cell r="C293">
            <v>1642212</v>
          </cell>
          <cell r="D293">
            <v>1564568</v>
          </cell>
          <cell r="E293">
            <v>1642212</v>
          </cell>
          <cell r="G293">
            <v>1642212</v>
          </cell>
          <cell r="H293">
            <v>1564568</v>
          </cell>
        </row>
        <row r="294">
          <cell r="A294">
            <v>411001</v>
          </cell>
          <cell r="B294" t="str">
            <v>Rent - Offices</v>
          </cell>
          <cell r="C294">
            <v>21497226</v>
          </cell>
          <cell r="D294">
            <v>22114690</v>
          </cell>
          <cell r="E294">
            <v>21497226</v>
          </cell>
          <cell r="G294">
            <v>21497226</v>
          </cell>
          <cell r="H294">
            <v>22114690</v>
          </cell>
        </row>
        <row r="295">
          <cell r="A295">
            <v>411002</v>
          </cell>
          <cell r="B295" t="str">
            <v>Rent - Employee Residences</v>
          </cell>
          <cell r="C295">
            <v>2404000</v>
          </cell>
          <cell r="D295">
            <v>2018867</v>
          </cell>
          <cell r="E295">
            <v>2404000</v>
          </cell>
          <cell r="G295">
            <v>2404000</v>
          </cell>
          <cell r="H295">
            <v>2018867</v>
          </cell>
        </row>
        <row r="296">
          <cell r="A296">
            <v>411003</v>
          </cell>
          <cell r="B296" t="str">
            <v>Rent - Car Parking</v>
          </cell>
          <cell r="C296">
            <v>74505</v>
          </cell>
          <cell r="D296">
            <v>84879</v>
          </cell>
          <cell r="E296">
            <v>74505</v>
          </cell>
          <cell r="G296">
            <v>74505</v>
          </cell>
          <cell r="H296">
            <v>84879</v>
          </cell>
        </row>
        <row r="297">
          <cell r="A297">
            <v>411004</v>
          </cell>
          <cell r="B297" t="str">
            <v>Brokerage</v>
          </cell>
          <cell r="C297">
            <v>260651</v>
          </cell>
          <cell r="D297">
            <v>348116</v>
          </cell>
          <cell r="E297">
            <v>260651</v>
          </cell>
          <cell r="G297">
            <v>260651</v>
          </cell>
          <cell r="H297">
            <v>348116</v>
          </cell>
        </row>
        <row r="298">
          <cell r="A298">
            <v>411005</v>
          </cell>
          <cell r="B298" t="str">
            <v>IDL - Rent Classroom &amp; Studios</v>
          </cell>
          <cell r="C298">
            <v>2138999</v>
          </cell>
          <cell r="D298">
            <v>0</v>
          </cell>
          <cell r="E298">
            <v>2138999</v>
          </cell>
          <cell r="G298">
            <v>2138999</v>
          </cell>
          <cell r="H298">
            <v>0</v>
          </cell>
        </row>
        <row r="299">
          <cell r="A299">
            <v>411006</v>
          </cell>
          <cell r="B299" t="str">
            <v>Rent - Hub</v>
          </cell>
          <cell r="C299">
            <v>0</v>
          </cell>
          <cell r="D299">
            <v>0</v>
          </cell>
          <cell r="E299">
            <v>0</v>
          </cell>
          <cell r="G299">
            <v>0</v>
          </cell>
          <cell r="H299">
            <v>0</v>
          </cell>
        </row>
        <row r="300">
          <cell r="A300">
            <v>411019</v>
          </cell>
          <cell r="B300" t="str">
            <v>Car Allowance</v>
          </cell>
          <cell r="C300">
            <v>1271015</v>
          </cell>
          <cell r="D300">
            <v>1719755</v>
          </cell>
          <cell r="E300">
            <v>1271015</v>
          </cell>
          <cell r="G300">
            <v>1271015</v>
          </cell>
          <cell r="H300">
            <v>1719755</v>
          </cell>
        </row>
        <row r="301">
          <cell r="A301">
            <v>411101</v>
          </cell>
          <cell r="B301" t="str">
            <v>Lease Rent - Equipment</v>
          </cell>
          <cell r="C301">
            <v>0</v>
          </cell>
          <cell r="D301">
            <v>50341</v>
          </cell>
          <cell r="E301">
            <v>0</v>
          </cell>
          <cell r="G301">
            <v>0</v>
          </cell>
          <cell r="H301">
            <v>50341</v>
          </cell>
        </row>
        <row r="302">
          <cell r="A302">
            <v>411102</v>
          </cell>
          <cell r="B302" t="str">
            <v>Lease Rent - Vehicles</v>
          </cell>
          <cell r="C302">
            <v>884270</v>
          </cell>
          <cell r="D302">
            <v>1081272</v>
          </cell>
          <cell r="E302">
            <v>884270</v>
          </cell>
          <cell r="G302">
            <v>884270</v>
          </cell>
          <cell r="H302">
            <v>1081272</v>
          </cell>
        </row>
        <row r="303">
          <cell r="A303">
            <v>411201</v>
          </cell>
          <cell r="B303" t="str">
            <v>Insurance Stock in Transit</v>
          </cell>
          <cell r="C303">
            <v>8644</v>
          </cell>
          <cell r="D303">
            <v>1469776</v>
          </cell>
          <cell r="E303">
            <v>8644</v>
          </cell>
          <cell r="G303">
            <v>8644</v>
          </cell>
          <cell r="H303">
            <v>1469776</v>
          </cell>
        </row>
        <row r="304">
          <cell r="A304">
            <v>411202</v>
          </cell>
          <cell r="B304" t="str">
            <v>Insurance Fixed Assets.</v>
          </cell>
          <cell r="C304">
            <v>2722356</v>
          </cell>
          <cell r="D304">
            <v>1812708</v>
          </cell>
          <cell r="E304">
            <v>2722356</v>
          </cell>
          <cell r="G304">
            <v>2722356</v>
          </cell>
          <cell r="H304">
            <v>1812708</v>
          </cell>
        </row>
        <row r="305">
          <cell r="A305">
            <v>411203</v>
          </cell>
          <cell r="B305" t="str">
            <v>Insurance - Stocks</v>
          </cell>
          <cell r="C305">
            <v>1743088</v>
          </cell>
          <cell r="D305">
            <v>535229</v>
          </cell>
          <cell r="E305">
            <v>1743087.97</v>
          </cell>
          <cell r="G305">
            <v>1743087.97</v>
          </cell>
          <cell r="H305">
            <v>535228.82999999996</v>
          </cell>
        </row>
        <row r="306">
          <cell r="A306">
            <v>411204</v>
          </cell>
          <cell r="B306" t="str">
            <v>Insurance Vehicles</v>
          </cell>
          <cell r="C306">
            <v>235064</v>
          </cell>
          <cell r="D306">
            <v>292879</v>
          </cell>
          <cell r="E306">
            <v>235064</v>
          </cell>
          <cell r="G306">
            <v>235064</v>
          </cell>
          <cell r="H306">
            <v>292879</v>
          </cell>
        </row>
        <row r="307">
          <cell r="A307">
            <v>411205</v>
          </cell>
          <cell r="B307" t="str">
            <v>Insurance  - Cash</v>
          </cell>
          <cell r="C307">
            <v>8168</v>
          </cell>
          <cell r="D307">
            <v>8005</v>
          </cell>
          <cell r="E307">
            <v>8168.03</v>
          </cell>
          <cell r="G307">
            <v>8168.03</v>
          </cell>
          <cell r="H307">
            <v>8005</v>
          </cell>
        </row>
        <row r="308">
          <cell r="A308">
            <v>411206</v>
          </cell>
          <cell r="B308" t="str">
            <v>Insurance Fidelity Guarantee</v>
          </cell>
          <cell r="C308">
            <v>369946</v>
          </cell>
          <cell r="D308">
            <v>12468</v>
          </cell>
          <cell r="E308">
            <v>369945.97</v>
          </cell>
          <cell r="G308">
            <v>369945.97</v>
          </cell>
          <cell r="H308">
            <v>12468</v>
          </cell>
        </row>
        <row r="309">
          <cell r="A309">
            <v>411207</v>
          </cell>
          <cell r="B309" t="str">
            <v>Insurance Others</v>
          </cell>
          <cell r="C309">
            <v>589838</v>
          </cell>
          <cell r="D309">
            <v>1989599</v>
          </cell>
          <cell r="E309">
            <v>589838.09</v>
          </cell>
          <cell r="G309">
            <v>589838.09</v>
          </cell>
          <cell r="H309">
            <v>1989599</v>
          </cell>
        </row>
        <row r="310">
          <cell r="A310">
            <v>411301</v>
          </cell>
          <cell r="B310" t="str">
            <v>Travelling Domestic</v>
          </cell>
          <cell r="C310">
            <v>14777962</v>
          </cell>
          <cell r="D310">
            <v>12994254</v>
          </cell>
          <cell r="E310">
            <v>14777962.300000001</v>
          </cell>
          <cell r="G310">
            <v>14777962.300000001</v>
          </cell>
          <cell r="H310">
            <v>12994253.560000001</v>
          </cell>
        </row>
        <row r="311">
          <cell r="A311">
            <v>411302</v>
          </cell>
          <cell r="B311" t="str">
            <v>Travelling Foreign</v>
          </cell>
          <cell r="C311">
            <v>2384603</v>
          </cell>
          <cell r="D311">
            <v>15830253</v>
          </cell>
          <cell r="E311">
            <v>2384602.98</v>
          </cell>
          <cell r="G311">
            <v>2384602.98</v>
          </cell>
          <cell r="H311">
            <v>15830253</v>
          </cell>
        </row>
        <row r="312">
          <cell r="A312">
            <v>411303</v>
          </cell>
          <cell r="B312" t="str">
            <v>Travelling Domestic - Training</v>
          </cell>
          <cell r="C312">
            <v>246891</v>
          </cell>
          <cell r="D312">
            <v>475641</v>
          </cell>
          <cell r="E312">
            <v>246891</v>
          </cell>
          <cell r="G312">
            <v>246891</v>
          </cell>
          <cell r="H312">
            <v>475641</v>
          </cell>
        </row>
        <row r="313">
          <cell r="A313">
            <v>411304</v>
          </cell>
          <cell r="B313" t="str">
            <v>Travelling Foreign  - Training</v>
          </cell>
          <cell r="C313">
            <v>0</v>
          </cell>
          <cell r="D313">
            <v>561347</v>
          </cell>
          <cell r="E313">
            <v>0</v>
          </cell>
          <cell r="G313">
            <v>0</v>
          </cell>
          <cell r="H313">
            <v>561347</v>
          </cell>
        </row>
        <row r="314">
          <cell r="A314">
            <v>411305</v>
          </cell>
          <cell r="B314" t="str">
            <v>Local Conveyance</v>
          </cell>
          <cell r="C314">
            <v>2972348</v>
          </cell>
          <cell r="D314">
            <v>2944488</v>
          </cell>
          <cell r="E314">
            <v>2972348.05</v>
          </cell>
          <cell r="G314">
            <v>2972348.05</v>
          </cell>
          <cell r="H314">
            <v>2944488</v>
          </cell>
        </row>
        <row r="315">
          <cell r="A315">
            <v>411306</v>
          </cell>
          <cell r="B315" t="str">
            <v>Taxi Hire Charges</v>
          </cell>
          <cell r="C315">
            <v>262517</v>
          </cell>
          <cell r="D315">
            <v>694639</v>
          </cell>
          <cell r="E315">
            <v>262516.59999999998</v>
          </cell>
          <cell r="G315">
            <v>262516.59999999998</v>
          </cell>
          <cell r="H315">
            <v>694638.76</v>
          </cell>
        </row>
        <row r="316">
          <cell r="A316">
            <v>411307</v>
          </cell>
          <cell r="B316" t="str">
            <v>Vehicle Running &amp; Maintainence</v>
          </cell>
          <cell r="C316">
            <v>3176075</v>
          </cell>
          <cell r="D316">
            <v>4012188</v>
          </cell>
          <cell r="E316">
            <v>3176074.88</v>
          </cell>
          <cell r="G316">
            <v>3176074.88</v>
          </cell>
          <cell r="H316">
            <v>4012187.78</v>
          </cell>
        </row>
        <row r="317">
          <cell r="A317">
            <v>411308</v>
          </cell>
          <cell r="B317" t="str">
            <v>Car Rental</v>
          </cell>
          <cell r="C317">
            <v>2996146</v>
          </cell>
          <cell r="D317">
            <v>2065432</v>
          </cell>
          <cell r="E317">
            <v>2996146</v>
          </cell>
          <cell r="G317">
            <v>2996146</v>
          </cell>
          <cell r="H317">
            <v>2065432</v>
          </cell>
        </row>
        <row r="318">
          <cell r="A318">
            <v>411309</v>
          </cell>
          <cell r="B318" t="str">
            <v>Vehicle Running &amp; Maintainence - Employees</v>
          </cell>
          <cell r="C318">
            <v>1067665</v>
          </cell>
          <cell r="D318">
            <v>18906</v>
          </cell>
          <cell r="E318">
            <v>1067665.25</v>
          </cell>
          <cell r="G318">
            <v>1067665.25</v>
          </cell>
          <cell r="H318">
            <v>18906</v>
          </cell>
        </row>
        <row r="319">
          <cell r="A319">
            <v>411310</v>
          </cell>
          <cell r="B319" t="str">
            <v>Travelling Domestic - Promotions</v>
          </cell>
          <cell r="C319">
            <v>0</v>
          </cell>
          <cell r="D319">
            <v>390851</v>
          </cell>
          <cell r="E319">
            <v>0</v>
          </cell>
          <cell r="G319">
            <v>0</v>
          </cell>
          <cell r="H319">
            <v>390851</v>
          </cell>
        </row>
        <row r="320">
          <cell r="A320">
            <v>411401</v>
          </cell>
          <cell r="B320" t="str">
            <v>VSAT Installation Costs</v>
          </cell>
          <cell r="C320">
            <v>25818978</v>
          </cell>
          <cell r="D320">
            <v>14106756</v>
          </cell>
          <cell r="E320">
            <v>25818978</v>
          </cell>
          <cell r="G320">
            <v>25818978</v>
          </cell>
          <cell r="H320">
            <v>14106756.060000001</v>
          </cell>
        </row>
        <row r="321">
          <cell r="A321">
            <v>411402</v>
          </cell>
          <cell r="B321" t="str">
            <v>VSAT Shifting, Deinstallation &amp; Reinstallation</v>
          </cell>
          <cell r="C321">
            <v>2466384</v>
          </cell>
          <cell r="D321">
            <v>7223994</v>
          </cell>
          <cell r="E321">
            <v>2466384</v>
          </cell>
          <cell r="G321">
            <v>2466384</v>
          </cell>
          <cell r="H321">
            <v>7223994</v>
          </cell>
        </row>
        <row r="322">
          <cell r="A322">
            <v>411403</v>
          </cell>
          <cell r="B322" t="str">
            <v>VSAT Installation Ancillary Costs</v>
          </cell>
          <cell r="C322">
            <v>4087674</v>
          </cell>
          <cell r="D322">
            <v>5539308</v>
          </cell>
          <cell r="E322">
            <v>4087674</v>
          </cell>
          <cell r="G322">
            <v>4087674</v>
          </cell>
          <cell r="H322">
            <v>5539307.96</v>
          </cell>
        </row>
        <row r="323">
          <cell r="A323">
            <v>411501</v>
          </cell>
          <cell r="B323" t="str">
            <v>Printing &amp; Stationery</v>
          </cell>
          <cell r="C323">
            <v>3001244</v>
          </cell>
          <cell r="D323">
            <v>2959757</v>
          </cell>
          <cell r="E323">
            <v>3001244.28</v>
          </cell>
          <cell r="G323">
            <v>3001244.28</v>
          </cell>
          <cell r="H323">
            <v>2959756.53</v>
          </cell>
        </row>
        <row r="324">
          <cell r="A324">
            <v>411601</v>
          </cell>
          <cell r="B324" t="str">
            <v>Professional &amp; Consultancy Services</v>
          </cell>
          <cell r="C324">
            <v>11307887</v>
          </cell>
          <cell r="D324">
            <v>27627052</v>
          </cell>
          <cell r="E324">
            <v>11307886.9</v>
          </cell>
          <cell r="G324">
            <v>11307886.9</v>
          </cell>
          <cell r="H324">
            <v>27627051.510000002</v>
          </cell>
        </row>
        <row r="325">
          <cell r="A325">
            <v>411602</v>
          </cell>
          <cell r="B325" t="str">
            <v>Legal Expenses</v>
          </cell>
          <cell r="C325">
            <v>231821</v>
          </cell>
          <cell r="D325">
            <v>217715</v>
          </cell>
          <cell r="E325">
            <v>231821.25</v>
          </cell>
          <cell r="G325">
            <v>231821.25</v>
          </cell>
          <cell r="H325">
            <v>217715</v>
          </cell>
        </row>
        <row r="326">
          <cell r="A326">
            <v>411603</v>
          </cell>
          <cell r="B326" t="str">
            <v>Internal Audit fee</v>
          </cell>
          <cell r="C326">
            <v>0</v>
          </cell>
          <cell r="D326">
            <v>0</v>
          </cell>
          <cell r="E326">
            <v>0</v>
          </cell>
          <cell r="G326">
            <v>0</v>
          </cell>
          <cell r="H326">
            <v>0</v>
          </cell>
        </row>
        <row r="327">
          <cell r="A327">
            <v>411604</v>
          </cell>
          <cell r="B327" t="str">
            <v>Specialised Services</v>
          </cell>
          <cell r="C327">
            <v>10146022</v>
          </cell>
          <cell r="D327">
            <v>823114</v>
          </cell>
          <cell r="E327">
            <v>10146022.1</v>
          </cell>
          <cell r="G327">
            <v>10146022.1</v>
          </cell>
          <cell r="H327">
            <v>823114</v>
          </cell>
        </row>
        <row r="328">
          <cell r="A328">
            <v>411605</v>
          </cell>
          <cell r="B328" t="str">
            <v>Placement Consultancy Services</v>
          </cell>
          <cell r="C328">
            <v>545419</v>
          </cell>
          <cell r="D328">
            <v>168679</v>
          </cell>
          <cell r="E328">
            <v>545419.43000000005</v>
          </cell>
          <cell r="G328">
            <v>545419.43000000005</v>
          </cell>
          <cell r="H328">
            <v>168679.43</v>
          </cell>
        </row>
        <row r="329">
          <cell r="A329">
            <v>411701</v>
          </cell>
          <cell r="B329" t="str">
            <v>Software Development &amp; Consultancy</v>
          </cell>
          <cell r="C329">
            <v>1969004</v>
          </cell>
          <cell r="D329">
            <v>3902000</v>
          </cell>
          <cell r="E329">
            <v>1969004</v>
          </cell>
          <cell r="G329">
            <v>1969004</v>
          </cell>
          <cell r="H329">
            <v>3902000</v>
          </cell>
        </row>
        <row r="330">
          <cell r="A330">
            <v>411702</v>
          </cell>
          <cell r="B330" t="str">
            <v>Software Expenses</v>
          </cell>
          <cell r="C330">
            <v>1692683</v>
          </cell>
          <cell r="D330">
            <v>1923535</v>
          </cell>
          <cell r="E330">
            <v>1692683.29</v>
          </cell>
          <cell r="G330">
            <v>1692683.29</v>
          </cell>
          <cell r="H330">
            <v>1923535.33</v>
          </cell>
        </row>
        <row r="331">
          <cell r="A331">
            <v>411801</v>
          </cell>
          <cell r="B331" t="str">
            <v>Telephone  Expenses</v>
          </cell>
          <cell r="C331">
            <v>9249327</v>
          </cell>
          <cell r="D331">
            <v>13358987</v>
          </cell>
          <cell r="E331">
            <v>9249326.8399999999</v>
          </cell>
          <cell r="G331">
            <v>9249326.8399999999</v>
          </cell>
          <cell r="H331">
            <v>13358986.5</v>
          </cell>
        </row>
        <row r="332">
          <cell r="A332">
            <v>411802</v>
          </cell>
          <cell r="B332" t="str">
            <v>Cellphone  Expenses</v>
          </cell>
          <cell r="C332">
            <v>3229647</v>
          </cell>
          <cell r="D332">
            <v>4068396</v>
          </cell>
          <cell r="E332">
            <v>3229646.59</v>
          </cell>
          <cell r="G332">
            <v>3229646.59</v>
          </cell>
          <cell r="H332">
            <v>4068395.57</v>
          </cell>
        </row>
        <row r="333">
          <cell r="A333">
            <v>411803</v>
          </cell>
          <cell r="B333" t="str">
            <v>Postage &amp; Courier</v>
          </cell>
          <cell r="C333">
            <v>1143177</v>
          </cell>
          <cell r="D333">
            <v>799661</v>
          </cell>
          <cell r="E333">
            <v>1143177</v>
          </cell>
          <cell r="G333">
            <v>1143177</v>
          </cell>
          <cell r="H333">
            <v>799661.45</v>
          </cell>
        </row>
        <row r="334">
          <cell r="A334">
            <v>411804</v>
          </cell>
          <cell r="B334" t="str">
            <v>Telephone Residence</v>
          </cell>
          <cell r="C334">
            <v>1601326</v>
          </cell>
          <cell r="D334">
            <v>1733175</v>
          </cell>
          <cell r="E334">
            <v>1601326</v>
          </cell>
          <cell r="G334">
            <v>1601326</v>
          </cell>
          <cell r="H334">
            <v>1733175</v>
          </cell>
        </row>
        <row r="335">
          <cell r="A335">
            <v>411805</v>
          </cell>
          <cell r="B335" t="str">
            <v>Internet Account fees</v>
          </cell>
          <cell r="C335">
            <v>10899272</v>
          </cell>
          <cell r="D335">
            <v>8432783</v>
          </cell>
          <cell r="E335">
            <v>10899271.800000001</v>
          </cell>
          <cell r="G335">
            <v>10899271.800000001</v>
          </cell>
          <cell r="H335">
            <v>8432783.3100000005</v>
          </cell>
        </row>
        <row r="336">
          <cell r="A336">
            <v>411806</v>
          </cell>
          <cell r="B336" t="str">
            <v>Leaseline Charges</v>
          </cell>
          <cell r="C336">
            <v>-513602</v>
          </cell>
          <cell r="D336">
            <v>4563208</v>
          </cell>
          <cell r="E336">
            <v>-513602</v>
          </cell>
          <cell r="G336">
            <v>-513602</v>
          </cell>
          <cell r="H336">
            <v>4563207.97</v>
          </cell>
        </row>
        <row r="337">
          <cell r="A337">
            <v>411807</v>
          </cell>
          <cell r="B337" t="str">
            <v>Leaseline Charges for Customers</v>
          </cell>
          <cell r="C337">
            <v>9140818</v>
          </cell>
          <cell r="D337">
            <v>3021204</v>
          </cell>
          <cell r="E337">
            <v>9140817.7400000002</v>
          </cell>
          <cell r="G337">
            <v>9140817.7400000002</v>
          </cell>
          <cell r="H337">
            <v>3021203.5</v>
          </cell>
        </row>
        <row r="338">
          <cell r="A338">
            <v>411901</v>
          </cell>
          <cell r="B338" t="str">
            <v>CAC Charges to HNS</v>
          </cell>
          <cell r="C338">
            <v>6182475</v>
          </cell>
          <cell r="D338">
            <v>4066575</v>
          </cell>
          <cell r="E338">
            <v>6182475</v>
          </cell>
          <cell r="G338">
            <v>6182475</v>
          </cell>
          <cell r="H338">
            <v>4066575</v>
          </cell>
        </row>
        <row r="339">
          <cell r="A339">
            <v>411902</v>
          </cell>
          <cell r="B339" t="str">
            <v>Franchisee Call Charges - VSAT under warranty</v>
          </cell>
          <cell r="C339">
            <v>27500</v>
          </cell>
          <cell r="D339">
            <v>33500</v>
          </cell>
          <cell r="E339">
            <v>27500</v>
          </cell>
          <cell r="G339">
            <v>27500</v>
          </cell>
          <cell r="H339">
            <v>33500</v>
          </cell>
        </row>
        <row r="340">
          <cell r="A340">
            <v>411903</v>
          </cell>
          <cell r="B340" t="str">
            <v>Franchisee Call Charges - VSAT otherthan warranty</v>
          </cell>
          <cell r="C340">
            <v>1074043</v>
          </cell>
          <cell r="D340">
            <v>818550</v>
          </cell>
          <cell r="E340">
            <v>1074043</v>
          </cell>
          <cell r="G340">
            <v>1074043</v>
          </cell>
          <cell r="H340">
            <v>818550</v>
          </cell>
        </row>
        <row r="341">
          <cell r="A341">
            <v>411904</v>
          </cell>
          <cell r="B341" t="str">
            <v>Franchisee AMC  - VSAT under warranty</v>
          </cell>
          <cell r="C341">
            <v>243460</v>
          </cell>
          <cell r="D341">
            <v>232500</v>
          </cell>
          <cell r="E341">
            <v>243460</v>
          </cell>
          <cell r="G341">
            <v>243460</v>
          </cell>
          <cell r="H341">
            <v>232500</v>
          </cell>
        </row>
        <row r="342">
          <cell r="A342">
            <v>411905</v>
          </cell>
          <cell r="B342" t="str">
            <v>Franchisee AMC  - VSAT otherthan warranty</v>
          </cell>
          <cell r="C342">
            <v>14804722</v>
          </cell>
          <cell r="D342">
            <v>8022658</v>
          </cell>
          <cell r="E342">
            <v>14804722</v>
          </cell>
          <cell r="G342">
            <v>14804722</v>
          </cell>
          <cell r="H342">
            <v>8022657.9100000001</v>
          </cell>
        </row>
        <row r="343">
          <cell r="A343">
            <v>411906</v>
          </cell>
          <cell r="B343" t="str">
            <v>Other warranty costs</v>
          </cell>
          <cell r="C343">
            <v>2537686</v>
          </cell>
          <cell r="D343">
            <v>-1143905</v>
          </cell>
          <cell r="E343">
            <v>2537686</v>
          </cell>
          <cell r="G343">
            <v>2537686</v>
          </cell>
          <cell r="H343">
            <v>-1143905</v>
          </cell>
        </row>
        <row r="344">
          <cell r="A344">
            <v>412001</v>
          </cell>
          <cell r="B344" t="str">
            <v>Repairs &amp; Maintainence - Buildings</v>
          </cell>
          <cell r="C344">
            <v>723971</v>
          </cell>
          <cell r="D344">
            <v>509350</v>
          </cell>
          <cell r="E344">
            <v>723971.21</v>
          </cell>
          <cell r="G344">
            <v>723971.21</v>
          </cell>
          <cell r="H344">
            <v>509350.05</v>
          </cell>
        </row>
        <row r="345">
          <cell r="A345">
            <v>412101</v>
          </cell>
          <cell r="B345" t="str">
            <v>Repairs &amp; Maintainence - Plant &amp; Machinery</v>
          </cell>
          <cell r="C345">
            <v>8341112</v>
          </cell>
          <cell r="D345">
            <v>5738721</v>
          </cell>
          <cell r="E345">
            <v>8341111.5899999999</v>
          </cell>
          <cell r="G345">
            <v>8341111.5899999999</v>
          </cell>
          <cell r="H345">
            <v>5738720.5499999998</v>
          </cell>
        </row>
        <row r="346">
          <cell r="A346">
            <v>412201</v>
          </cell>
          <cell r="B346" t="str">
            <v>Repairs &amp; Maintainence - Vehicles</v>
          </cell>
          <cell r="C346">
            <v>13691</v>
          </cell>
          <cell r="D346">
            <v>56663</v>
          </cell>
          <cell r="E346">
            <v>13691</v>
          </cell>
          <cell r="G346">
            <v>13691</v>
          </cell>
          <cell r="H346">
            <v>56663.46</v>
          </cell>
        </row>
        <row r="347">
          <cell r="A347">
            <v>412301</v>
          </cell>
          <cell r="B347" t="str">
            <v>Repairs &amp; Maintainence - Office Eqpt &amp; Fur. &amp; Fix.</v>
          </cell>
          <cell r="C347">
            <v>3643557</v>
          </cell>
          <cell r="D347">
            <v>2057683</v>
          </cell>
          <cell r="E347">
            <v>3643556.75</v>
          </cell>
          <cell r="G347">
            <v>3643556.75</v>
          </cell>
          <cell r="H347">
            <v>2057683.28</v>
          </cell>
        </row>
        <row r="348">
          <cell r="A348">
            <v>412302</v>
          </cell>
          <cell r="B348" t="str">
            <v>Repairs VSAT Equipment - Imported</v>
          </cell>
          <cell r="C348">
            <v>12067176</v>
          </cell>
          <cell r="D348">
            <v>6120098</v>
          </cell>
          <cell r="E348">
            <v>12067176.08</v>
          </cell>
          <cell r="G348">
            <v>12067176.08</v>
          </cell>
          <cell r="H348">
            <v>6120097.5800000001</v>
          </cell>
        </row>
        <row r="349">
          <cell r="A349">
            <v>412303</v>
          </cell>
          <cell r="B349" t="str">
            <v>Repairs VSAT Equipment - Local</v>
          </cell>
          <cell r="C349">
            <v>418900</v>
          </cell>
          <cell r="D349">
            <v>515200</v>
          </cell>
          <cell r="E349">
            <v>418900</v>
          </cell>
          <cell r="G349">
            <v>418900</v>
          </cell>
          <cell r="H349">
            <v>515200</v>
          </cell>
        </row>
        <row r="350">
          <cell r="A350">
            <v>412304</v>
          </cell>
          <cell r="B350" t="str">
            <v>Repairs &amp; Maintainence - Others</v>
          </cell>
          <cell r="C350">
            <v>413301</v>
          </cell>
          <cell r="D350">
            <v>245241</v>
          </cell>
          <cell r="E350">
            <v>413301</v>
          </cell>
          <cell r="G350">
            <v>413301</v>
          </cell>
          <cell r="H350">
            <v>245241</v>
          </cell>
        </row>
        <row r="351">
          <cell r="A351">
            <v>412401</v>
          </cell>
          <cell r="B351" t="str">
            <v>DOT License fee</v>
          </cell>
          <cell r="C351">
            <v>63782600</v>
          </cell>
          <cell r="D351">
            <v>31062034</v>
          </cell>
          <cell r="E351">
            <v>63782600</v>
          </cell>
          <cell r="G351">
            <v>63782600</v>
          </cell>
          <cell r="H351">
            <v>31062034</v>
          </cell>
        </row>
        <row r="352">
          <cell r="A352">
            <v>412402</v>
          </cell>
          <cell r="B352" t="str">
            <v>WPC Royalty</v>
          </cell>
          <cell r="C352">
            <v>0</v>
          </cell>
          <cell r="D352">
            <v>0</v>
          </cell>
          <cell r="E352">
            <v>0</v>
          </cell>
          <cell r="G352">
            <v>0</v>
          </cell>
          <cell r="H352">
            <v>0</v>
          </cell>
        </row>
        <row r="353">
          <cell r="A353">
            <v>412403</v>
          </cell>
          <cell r="B353" t="str">
            <v>WPC Operating  License fee</v>
          </cell>
          <cell r="C353">
            <v>23456515</v>
          </cell>
          <cell r="D353">
            <v>14782040</v>
          </cell>
          <cell r="E353">
            <v>23456515</v>
          </cell>
          <cell r="G353">
            <v>23456515</v>
          </cell>
          <cell r="H353">
            <v>14782040</v>
          </cell>
        </row>
        <row r="354">
          <cell r="A354">
            <v>412404</v>
          </cell>
          <cell r="B354" t="str">
            <v>Satellite Access Charges</v>
          </cell>
          <cell r="C354">
            <v>0</v>
          </cell>
          <cell r="D354">
            <v>0</v>
          </cell>
          <cell r="E354">
            <v>0</v>
          </cell>
          <cell r="G354">
            <v>0</v>
          </cell>
          <cell r="H354">
            <v>0</v>
          </cell>
        </row>
        <row r="355">
          <cell r="A355">
            <v>412501</v>
          </cell>
          <cell r="B355" t="str">
            <v>Statutory Audit fee</v>
          </cell>
          <cell r="C355">
            <v>750000</v>
          </cell>
          <cell r="D355">
            <v>630000</v>
          </cell>
          <cell r="E355">
            <v>750000</v>
          </cell>
          <cell r="G355">
            <v>750000</v>
          </cell>
          <cell r="H355">
            <v>630000</v>
          </cell>
        </row>
        <row r="356">
          <cell r="A356">
            <v>412502</v>
          </cell>
          <cell r="B356" t="str">
            <v>Tax Audit Fee</v>
          </cell>
          <cell r="C356">
            <v>250000</v>
          </cell>
          <cell r="D356">
            <v>220000</v>
          </cell>
          <cell r="E356">
            <v>250000</v>
          </cell>
          <cell r="G356">
            <v>250000</v>
          </cell>
          <cell r="H356">
            <v>220000</v>
          </cell>
        </row>
        <row r="357">
          <cell r="A357">
            <v>412503</v>
          </cell>
          <cell r="B357" t="str">
            <v>Certification  fee</v>
          </cell>
          <cell r="C357">
            <v>286125</v>
          </cell>
          <cell r="D357">
            <v>781625</v>
          </cell>
          <cell r="E357">
            <v>286125</v>
          </cell>
          <cell r="G357">
            <v>286125</v>
          </cell>
          <cell r="H357">
            <v>781625</v>
          </cell>
        </row>
        <row r="358">
          <cell r="A358">
            <v>412504</v>
          </cell>
          <cell r="B358" t="str">
            <v>Out of Pocket Expenses.</v>
          </cell>
          <cell r="C358">
            <v>122358</v>
          </cell>
          <cell r="D358">
            <v>64810</v>
          </cell>
          <cell r="E358">
            <v>122358</v>
          </cell>
          <cell r="G358">
            <v>122358</v>
          </cell>
          <cell r="H358">
            <v>64810</v>
          </cell>
        </row>
        <row r="359">
          <cell r="A359">
            <v>412601</v>
          </cell>
          <cell r="B359" t="str">
            <v>Provision for Doubtful Debts</v>
          </cell>
          <cell r="C359">
            <v>12535110</v>
          </cell>
          <cell r="D359">
            <v>12747686</v>
          </cell>
          <cell r="E359">
            <v>12535110</v>
          </cell>
          <cell r="G359">
            <v>12535110</v>
          </cell>
          <cell r="H359">
            <v>12747686</v>
          </cell>
        </row>
        <row r="360">
          <cell r="A360">
            <v>412602</v>
          </cell>
          <cell r="B360" t="str">
            <v>Provision for Doubtful Advances</v>
          </cell>
          <cell r="C360">
            <v>0</v>
          </cell>
          <cell r="D360">
            <v>23878</v>
          </cell>
          <cell r="E360">
            <v>0</v>
          </cell>
          <cell r="G360">
            <v>0</v>
          </cell>
          <cell r="H360">
            <v>23878</v>
          </cell>
        </row>
        <row r="361">
          <cell r="A361">
            <v>412701</v>
          </cell>
          <cell r="B361" t="str">
            <v>Bad Debts written off</v>
          </cell>
          <cell r="C361">
            <v>622553</v>
          </cell>
          <cell r="D361">
            <v>5085973</v>
          </cell>
          <cell r="E361">
            <v>622553.47</v>
          </cell>
          <cell r="G361">
            <v>622553.47</v>
          </cell>
          <cell r="H361">
            <v>5085973</v>
          </cell>
        </row>
        <row r="362">
          <cell r="A362">
            <v>412703</v>
          </cell>
          <cell r="B362" t="str">
            <v>Debit Balances written off</v>
          </cell>
          <cell r="C362">
            <v>15533</v>
          </cell>
          <cell r="D362">
            <v>80730</v>
          </cell>
          <cell r="E362">
            <v>15533.2</v>
          </cell>
          <cell r="G362">
            <v>15533.2</v>
          </cell>
          <cell r="H362">
            <v>80729.63</v>
          </cell>
        </row>
        <row r="363">
          <cell r="A363">
            <v>412801</v>
          </cell>
          <cell r="B363" t="str">
            <v>Advertisement  &amp; Publicity</v>
          </cell>
          <cell r="C363">
            <v>1740970</v>
          </cell>
          <cell r="D363">
            <v>4544669</v>
          </cell>
          <cell r="E363">
            <v>1740970.3</v>
          </cell>
          <cell r="G363">
            <v>1740970.3</v>
          </cell>
          <cell r="H363">
            <v>4544668.5</v>
          </cell>
        </row>
        <row r="364">
          <cell r="A364">
            <v>412802</v>
          </cell>
          <cell r="B364" t="str">
            <v>Corporate Communication</v>
          </cell>
          <cell r="C364">
            <v>107386</v>
          </cell>
          <cell r="D364">
            <v>5617006</v>
          </cell>
          <cell r="E364">
            <v>107386</v>
          </cell>
          <cell r="G364">
            <v>107386</v>
          </cell>
          <cell r="H364">
            <v>5617005.7000000002</v>
          </cell>
        </row>
        <row r="365">
          <cell r="A365">
            <v>412803</v>
          </cell>
          <cell r="B365" t="str">
            <v>Sales Representative Expenses</v>
          </cell>
          <cell r="C365">
            <v>1507761</v>
          </cell>
          <cell r="D365">
            <v>9994423</v>
          </cell>
          <cell r="E365">
            <v>1507761</v>
          </cell>
          <cell r="G365">
            <v>1507761</v>
          </cell>
          <cell r="H365">
            <v>9994423</v>
          </cell>
        </row>
        <row r="366">
          <cell r="A366">
            <v>412804</v>
          </cell>
          <cell r="B366" t="str">
            <v>Sponsorship for Seminars</v>
          </cell>
          <cell r="C366">
            <v>292500</v>
          </cell>
          <cell r="D366">
            <v>29472</v>
          </cell>
          <cell r="E366">
            <v>292500</v>
          </cell>
          <cell r="G366">
            <v>292500</v>
          </cell>
          <cell r="H366">
            <v>29471.5</v>
          </cell>
        </row>
        <row r="367">
          <cell r="A367">
            <v>412805</v>
          </cell>
          <cell r="B367" t="str">
            <v>User Forum / Meet Expenses</v>
          </cell>
          <cell r="C367">
            <v>249462</v>
          </cell>
          <cell r="D367">
            <v>227597</v>
          </cell>
          <cell r="E367">
            <v>249462</v>
          </cell>
          <cell r="G367">
            <v>249462</v>
          </cell>
          <cell r="H367">
            <v>227597</v>
          </cell>
        </row>
        <row r="368">
          <cell r="A368">
            <v>412806</v>
          </cell>
          <cell r="B368" t="str">
            <v>Entertainment</v>
          </cell>
          <cell r="C368">
            <v>552147</v>
          </cell>
          <cell r="D368">
            <v>544897</v>
          </cell>
          <cell r="E368">
            <v>552147.42000000004</v>
          </cell>
          <cell r="G368">
            <v>552147.42000000004</v>
          </cell>
          <cell r="H368">
            <v>544897</v>
          </cell>
        </row>
        <row r="369">
          <cell r="A369">
            <v>412807</v>
          </cell>
          <cell r="B369" t="str">
            <v>Gifts &amp; Presents</v>
          </cell>
          <cell r="C369">
            <v>328417</v>
          </cell>
          <cell r="D369">
            <v>512085</v>
          </cell>
          <cell r="E369">
            <v>328416.65999999997</v>
          </cell>
          <cell r="G369">
            <v>328416.65999999997</v>
          </cell>
          <cell r="H369">
            <v>512085</v>
          </cell>
        </row>
        <row r="370">
          <cell r="A370">
            <v>412811</v>
          </cell>
          <cell r="B370" t="str">
            <v>IDL- Advertisement Costs/ Recovery</v>
          </cell>
          <cell r="C370">
            <v>3405433</v>
          </cell>
          <cell r="D370">
            <v>0</v>
          </cell>
          <cell r="E370">
            <v>3405432.7</v>
          </cell>
          <cell r="G370">
            <v>3405432.7</v>
          </cell>
          <cell r="H370">
            <v>0</v>
          </cell>
        </row>
        <row r="371">
          <cell r="A371">
            <v>412901</v>
          </cell>
          <cell r="B371" t="str">
            <v>Consumables</v>
          </cell>
          <cell r="C371">
            <v>3931974</v>
          </cell>
          <cell r="D371">
            <v>2927462</v>
          </cell>
          <cell r="E371">
            <v>3931974.17</v>
          </cell>
          <cell r="G371">
            <v>3931974.17</v>
          </cell>
          <cell r="H371">
            <v>2927462.35</v>
          </cell>
        </row>
        <row r="372">
          <cell r="A372">
            <v>412902</v>
          </cell>
          <cell r="B372" t="str">
            <v>Components</v>
          </cell>
          <cell r="C372">
            <v>-578652</v>
          </cell>
          <cell r="D372">
            <v>6012968</v>
          </cell>
          <cell r="E372">
            <v>-578651.9</v>
          </cell>
          <cell r="G372">
            <v>-578651.9</v>
          </cell>
          <cell r="H372">
            <v>6012968.2300000004</v>
          </cell>
        </row>
        <row r="373">
          <cell r="A373">
            <v>413001</v>
          </cell>
          <cell r="B373" t="str">
            <v>Electricity &amp; Power</v>
          </cell>
          <cell r="C373">
            <v>10633665</v>
          </cell>
          <cell r="D373">
            <v>6368819</v>
          </cell>
          <cell r="E373">
            <v>10633664.789999999</v>
          </cell>
          <cell r="G373">
            <v>10633664.789999999</v>
          </cell>
          <cell r="H373">
            <v>6368819.1699999999</v>
          </cell>
        </row>
        <row r="374">
          <cell r="A374">
            <v>413002</v>
          </cell>
          <cell r="B374" t="str">
            <v>DG set running expenses</v>
          </cell>
          <cell r="C374">
            <v>4328371</v>
          </cell>
          <cell r="D374">
            <v>11473092</v>
          </cell>
          <cell r="E374">
            <v>4328371.2</v>
          </cell>
          <cell r="G374">
            <v>4328371.2</v>
          </cell>
          <cell r="H374">
            <v>11473092</v>
          </cell>
        </row>
        <row r="375">
          <cell r="A375">
            <v>413101</v>
          </cell>
          <cell r="B375" t="str">
            <v>Transponder fee Ext C Band</v>
          </cell>
          <cell r="C375">
            <v>48778544</v>
          </cell>
          <cell r="D375">
            <v>54718805</v>
          </cell>
          <cell r="E375">
            <v>48778544</v>
          </cell>
          <cell r="G375">
            <v>48778544</v>
          </cell>
          <cell r="H375">
            <v>54718805</v>
          </cell>
        </row>
        <row r="376">
          <cell r="A376">
            <v>413102</v>
          </cell>
          <cell r="B376" t="str">
            <v>Transponder fee KU  Band</v>
          </cell>
          <cell r="C376">
            <v>40540773</v>
          </cell>
          <cell r="D376">
            <v>25639606</v>
          </cell>
          <cell r="E376">
            <v>40540773</v>
          </cell>
          <cell r="G376">
            <v>40540773</v>
          </cell>
          <cell r="H376">
            <v>25639606</v>
          </cell>
        </row>
        <row r="377">
          <cell r="A377">
            <v>413201</v>
          </cell>
          <cell r="B377" t="str">
            <v>Internet Services</v>
          </cell>
          <cell r="C377">
            <v>0</v>
          </cell>
          <cell r="D377">
            <v>0</v>
          </cell>
          <cell r="E377">
            <v>0</v>
          </cell>
          <cell r="G377">
            <v>0</v>
          </cell>
          <cell r="H377">
            <v>0</v>
          </cell>
        </row>
        <row r="378">
          <cell r="A378">
            <v>413301</v>
          </cell>
          <cell r="B378" t="str">
            <v>IDL- Faculty expenses</v>
          </cell>
          <cell r="C378">
            <v>2307708</v>
          </cell>
          <cell r="D378">
            <v>97000</v>
          </cell>
          <cell r="E378">
            <v>2307707.81</v>
          </cell>
          <cell r="G378">
            <v>2307707.81</v>
          </cell>
          <cell r="H378">
            <v>97000</v>
          </cell>
        </row>
        <row r="379">
          <cell r="A379">
            <v>413302</v>
          </cell>
          <cell r="B379" t="str">
            <v>IDL-Content Partner Costs</v>
          </cell>
          <cell r="C379">
            <v>4726841</v>
          </cell>
          <cell r="D379">
            <v>73290</v>
          </cell>
          <cell r="E379">
            <v>4726840.72</v>
          </cell>
          <cell r="G379">
            <v>4726840.72</v>
          </cell>
          <cell r="H379">
            <v>73290</v>
          </cell>
        </row>
        <row r="380">
          <cell r="A380">
            <v>413303</v>
          </cell>
          <cell r="B380" t="str">
            <v>IDL-Course material Costs/ Recovery</v>
          </cell>
          <cell r="C380">
            <v>273230</v>
          </cell>
          <cell r="D380">
            <v>8191</v>
          </cell>
          <cell r="E380">
            <v>273229.74</v>
          </cell>
          <cell r="G380">
            <v>273229.74</v>
          </cell>
          <cell r="H380">
            <v>8191</v>
          </cell>
        </row>
        <row r="381">
          <cell r="A381">
            <v>413304</v>
          </cell>
          <cell r="B381" t="str">
            <v>IDL- Franchisee Operating Costs</v>
          </cell>
          <cell r="C381">
            <v>9600942</v>
          </cell>
          <cell r="D381">
            <v>0</v>
          </cell>
          <cell r="E381">
            <v>9600942</v>
          </cell>
          <cell r="G381">
            <v>9600942</v>
          </cell>
          <cell r="H381">
            <v>0</v>
          </cell>
        </row>
        <row r="382">
          <cell r="A382">
            <v>413305</v>
          </cell>
          <cell r="B382" t="str">
            <v>IDL-Examination Cost</v>
          </cell>
          <cell r="C382">
            <v>220000</v>
          </cell>
          <cell r="D382">
            <v>0</v>
          </cell>
          <cell r="E382">
            <v>220000</v>
          </cell>
          <cell r="G382">
            <v>220000</v>
          </cell>
          <cell r="H382">
            <v>0</v>
          </cell>
        </row>
        <row r="383">
          <cell r="A383">
            <v>413401</v>
          </cell>
          <cell r="B383" t="str">
            <v>Foreign Exchange Loss</v>
          </cell>
          <cell r="C383">
            <v>9263878</v>
          </cell>
          <cell r="D383">
            <v>12750451</v>
          </cell>
          <cell r="E383">
            <v>9263877.9800000004</v>
          </cell>
          <cell r="G383">
            <v>9263877.9800000004</v>
          </cell>
          <cell r="H383">
            <v>12750451.35</v>
          </cell>
        </row>
        <row r="384">
          <cell r="A384">
            <v>413601</v>
          </cell>
          <cell r="B384" t="str">
            <v>Wealth Tax</v>
          </cell>
          <cell r="C384">
            <v>21760</v>
          </cell>
          <cell r="D384">
            <v>17400</v>
          </cell>
          <cell r="E384">
            <v>21760</v>
          </cell>
          <cell r="G384">
            <v>21760</v>
          </cell>
          <cell r="H384">
            <v>17400</v>
          </cell>
        </row>
        <row r="385">
          <cell r="A385">
            <v>413701</v>
          </cell>
          <cell r="B385" t="str">
            <v>Customs Duty</v>
          </cell>
          <cell r="C385">
            <v>440027</v>
          </cell>
          <cell r="D385">
            <v>6184052</v>
          </cell>
          <cell r="E385">
            <v>440026.87</v>
          </cell>
          <cell r="G385">
            <v>440026.87</v>
          </cell>
          <cell r="H385">
            <v>6184052</v>
          </cell>
        </row>
        <row r="386">
          <cell r="A386">
            <v>413702</v>
          </cell>
          <cell r="B386" t="str">
            <v>Sales tax Expenses</v>
          </cell>
          <cell r="C386">
            <v>1063276</v>
          </cell>
          <cell r="D386">
            <v>1258043</v>
          </cell>
          <cell r="E386">
            <v>1063275.5</v>
          </cell>
          <cell r="G386">
            <v>1063275.5</v>
          </cell>
          <cell r="H386">
            <v>1258043.3400000001</v>
          </cell>
        </row>
        <row r="387">
          <cell r="A387">
            <v>413703</v>
          </cell>
          <cell r="B387" t="str">
            <v>Muncipal Taxes</v>
          </cell>
          <cell r="C387">
            <v>357179</v>
          </cell>
          <cell r="D387">
            <v>295968</v>
          </cell>
          <cell r="E387">
            <v>357179</v>
          </cell>
          <cell r="G387">
            <v>357179</v>
          </cell>
          <cell r="H387">
            <v>295968</v>
          </cell>
        </row>
        <row r="388">
          <cell r="A388">
            <v>413704</v>
          </cell>
          <cell r="B388" t="str">
            <v>Filing Fees</v>
          </cell>
          <cell r="C388">
            <v>33845</v>
          </cell>
          <cell r="D388">
            <v>25655</v>
          </cell>
          <cell r="E388">
            <v>33845</v>
          </cell>
          <cell r="G388">
            <v>33845</v>
          </cell>
          <cell r="H388">
            <v>25655</v>
          </cell>
        </row>
        <row r="389">
          <cell r="A389">
            <v>413705</v>
          </cell>
          <cell r="B389" t="str">
            <v>Regulatory Expenses</v>
          </cell>
          <cell r="C389">
            <v>1118800</v>
          </cell>
          <cell r="D389">
            <v>1852478</v>
          </cell>
          <cell r="E389">
            <v>1118800</v>
          </cell>
          <cell r="G389">
            <v>1118800</v>
          </cell>
          <cell r="H389">
            <v>1852478</v>
          </cell>
        </row>
        <row r="390">
          <cell r="A390">
            <v>413706</v>
          </cell>
          <cell r="B390" t="str">
            <v>Professional Tax Registration</v>
          </cell>
          <cell r="C390">
            <v>10230</v>
          </cell>
          <cell r="D390">
            <v>15658</v>
          </cell>
          <cell r="E390">
            <v>10230</v>
          </cell>
          <cell r="G390">
            <v>10230</v>
          </cell>
          <cell r="H390">
            <v>15658</v>
          </cell>
        </row>
        <row r="391">
          <cell r="A391">
            <v>413707</v>
          </cell>
          <cell r="B391" t="str">
            <v>Service Tax Expenses</v>
          </cell>
          <cell r="C391">
            <v>285787</v>
          </cell>
          <cell r="D391">
            <v>73793</v>
          </cell>
          <cell r="E391">
            <v>285787</v>
          </cell>
          <cell r="G391">
            <v>285787</v>
          </cell>
          <cell r="H391">
            <v>73793</v>
          </cell>
        </row>
        <row r="392">
          <cell r="A392">
            <v>413801</v>
          </cell>
          <cell r="B392" t="str">
            <v>Loss on Sale of Fixed Assets</v>
          </cell>
          <cell r="C392">
            <v>404170</v>
          </cell>
          <cell r="D392">
            <v>15780</v>
          </cell>
          <cell r="E392">
            <v>404170.12</v>
          </cell>
          <cell r="G392">
            <v>404170.12</v>
          </cell>
          <cell r="H392">
            <v>15780.48</v>
          </cell>
        </row>
        <row r="393">
          <cell r="A393">
            <v>413901</v>
          </cell>
          <cell r="B393" t="str">
            <v>Technical Consultancy to HNS</v>
          </cell>
          <cell r="C393">
            <v>11287175</v>
          </cell>
          <cell r="D393">
            <v>0</v>
          </cell>
          <cell r="E393">
            <v>11287175</v>
          </cell>
          <cell r="G393">
            <v>11287175</v>
          </cell>
          <cell r="H393">
            <v>0</v>
          </cell>
        </row>
        <row r="394">
          <cell r="A394">
            <v>414001</v>
          </cell>
          <cell r="B394" t="str">
            <v>Security Services</v>
          </cell>
          <cell r="C394">
            <v>729916</v>
          </cell>
          <cell r="D394">
            <v>865362</v>
          </cell>
          <cell r="E394">
            <v>729916.44</v>
          </cell>
          <cell r="G394">
            <v>729916.44</v>
          </cell>
          <cell r="H394">
            <v>865362</v>
          </cell>
        </row>
        <row r="395">
          <cell r="A395">
            <v>414002</v>
          </cell>
          <cell r="B395" t="str">
            <v>Housekeeping Expenses</v>
          </cell>
          <cell r="C395">
            <v>8046044</v>
          </cell>
          <cell r="D395">
            <v>7936203</v>
          </cell>
          <cell r="E395">
            <v>8046044</v>
          </cell>
          <cell r="G395">
            <v>8046044</v>
          </cell>
          <cell r="H395">
            <v>7936202.8600000003</v>
          </cell>
        </row>
        <row r="396">
          <cell r="A396">
            <v>414003</v>
          </cell>
          <cell r="B396" t="str">
            <v>Guest House Expenses</v>
          </cell>
          <cell r="C396">
            <v>457025</v>
          </cell>
          <cell r="D396">
            <v>345603</v>
          </cell>
          <cell r="E396">
            <v>457025</v>
          </cell>
          <cell r="G396">
            <v>457025</v>
          </cell>
          <cell r="H396">
            <v>345603.48</v>
          </cell>
        </row>
        <row r="397">
          <cell r="A397">
            <v>414004</v>
          </cell>
          <cell r="B397" t="str">
            <v>Eqpt Hire Charges</v>
          </cell>
          <cell r="C397">
            <v>545880</v>
          </cell>
          <cell r="D397">
            <v>238252</v>
          </cell>
          <cell r="E397">
            <v>545879.5</v>
          </cell>
          <cell r="G397">
            <v>545879.5</v>
          </cell>
          <cell r="H397">
            <v>238252</v>
          </cell>
        </row>
        <row r="398">
          <cell r="A398">
            <v>414005</v>
          </cell>
          <cell r="B398" t="str">
            <v>Water Charges</v>
          </cell>
          <cell r="C398">
            <v>417555</v>
          </cell>
          <cell r="D398">
            <v>830020</v>
          </cell>
          <cell r="E398">
            <v>417555</v>
          </cell>
          <cell r="G398">
            <v>417555</v>
          </cell>
          <cell r="H398">
            <v>830020</v>
          </cell>
        </row>
        <row r="399">
          <cell r="A399">
            <v>414011</v>
          </cell>
          <cell r="B399" t="str">
            <v>Octroi Stock Transfer</v>
          </cell>
          <cell r="C399">
            <v>2194099</v>
          </cell>
          <cell r="D399">
            <v>1376272</v>
          </cell>
          <cell r="E399">
            <v>2194099</v>
          </cell>
          <cell r="G399">
            <v>2194099</v>
          </cell>
          <cell r="H399">
            <v>1376272</v>
          </cell>
        </row>
        <row r="400">
          <cell r="A400">
            <v>414012</v>
          </cell>
          <cell r="B400" t="str">
            <v>Octroi Non recoverable</v>
          </cell>
          <cell r="C400">
            <v>-653179</v>
          </cell>
          <cell r="D400">
            <v>1692330</v>
          </cell>
          <cell r="E400">
            <v>-653178.75</v>
          </cell>
          <cell r="G400">
            <v>-653178.75</v>
          </cell>
          <cell r="H400">
            <v>1692330</v>
          </cell>
        </row>
        <row r="401">
          <cell r="A401">
            <v>414015</v>
          </cell>
          <cell r="B401" t="str">
            <v>Freight outwards - Stock Transfer</v>
          </cell>
          <cell r="C401">
            <v>4130501</v>
          </cell>
          <cell r="D401">
            <v>5062729</v>
          </cell>
          <cell r="E401">
            <v>4130501</v>
          </cell>
          <cell r="G401">
            <v>4130501</v>
          </cell>
          <cell r="H401">
            <v>5062729</v>
          </cell>
        </row>
        <row r="402">
          <cell r="A402">
            <v>414016</v>
          </cell>
          <cell r="B402" t="str">
            <v>Freight outwards non recoverable</v>
          </cell>
          <cell r="C402">
            <v>11203667</v>
          </cell>
          <cell r="D402">
            <v>3161218</v>
          </cell>
          <cell r="E402">
            <v>11203667</v>
          </cell>
          <cell r="G402">
            <v>11203667</v>
          </cell>
          <cell r="H402">
            <v>3161217.67</v>
          </cell>
        </row>
        <row r="403">
          <cell r="A403">
            <v>414021</v>
          </cell>
          <cell r="B403" t="str">
            <v>Recruitment Health Check up.</v>
          </cell>
          <cell r="C403">
            <v>123870</v>
          </cell>
          <cell r="D403">
            <v>109850</v>
          </cell>
          <cell r="E403">
            <v>123870</v>
          </cell>
          <cell r="G403">
            <v>123870</v>
          </cell>
          <cell r="H403">
            <v>109850</v>
          </cell>
        </row>
        <row r="404">
          <cell r="A404">
            <v>414022</v>
          </cell>
          <cell r="B404" t="str">
            <v>Recruitment  Fare Reimbursement</v>
          </cell>
          <cell r="C404">
            <v>55810</v>
          </cell>
          <cell r="D404">
            <v>68504</v>
          </cell>
          <cell r="E404">
            <v>55810</v>
          </cell>
          <cell r="G404">
            <v>55810</v>
          </cell>
          <cell r="H404">
            <v>68504</v>
          </cell>
        </row>
        <row r="405">
          <cell r="A405">
            <v>414023</v>
          </cell>
          <cell r="B405" t="str">
            <v>Training  &amp; Seminar Expenses</v>
          </cell>
          <cell r="C405">
            <v>1453295</v>
          </cell>
          <cell r="D405">
            <v>912757</v>
          </cell>
          <cell r="E405">
            <v>1453295</v>
          </cell>
          <cell r="G405">
            <v>1453295</v>
          </cell>
          <cell r="H405">
            <v>912757.25</v>
          </cell>
        </row>
        <row r="406">
          <cell r="A406">
            <v>414031</v>
          </cell>
          <cell r="B406" t="str">
            <v>Corporate Membership fee</v>
          </cell>
          <cell r="C406">
            <v>323000</v>
          </cell>
          <cell r="D406">
            <v>246843</v>
          </cell>
          <cell r="E406">
            <v>323000</v>
          </cell>
          <cell r="G406">
            <v>323000</v>
          </cell>
          <cell r="H406">
            <v>246842.94</v>
          </cell>
        </row>
        <row r="407">
          <cell r="A407">
            <v>414032</v>
          </cell>
          <cell r="B407" t="str">
            <v>Books &amp; Periodicals</v>
          </cell>
          <cell r="C407">
            <v>193470</v>
          </cell>
          <cell r="D407">
            <v>123764</v>
          </cell>
          <cell r="E407">
            <v>193469.5</v>
          </cell>
          <cell r="G407">
            <v>193469.5</v>
          </cell>
          <cell r="H407">
            <v>123764</v>
          </cell>
        </row>
        <row r="408">
          <cell r="A408">
            <v>414033</v>
          </cell>
          <cell r="B408" t="str">
            <v>Tender fee</v>
          </cell>
          <cell r="C408">
            <v>131899</v>
          </cell>
          <cell r="D408">
            <v>110460</v>
          </cell>
          <cell r="E408">
            <v>131899</v>
          </cell>
          <cell r="G408">
            <v>131899</v>
          </cell>
          <cell r="H408">
            <v>110460</v>
          </cell>
        </row>
        <row r="409">
          <cell r="A409">
            <v>414034</v>
          </cell>
          <cell r="B409" t="str">
            <v>Donations</v>
          </cell>
          <cell r="C409">
            <v>0</v>
          </cell>
          <cell r="D409">
            <v>266722</v>
          </cell>
          <cell r="E409">
            <v>0</v>
          </cell>
          <cell r="G409">
            <v>0</v>
          </cell>
          <cell r="H409">
            <v>266722</v>
          </cell>
        </row>
        <row r="410">
          <cell r="A410">
            <v>414035</v>
          </cell>
          <cell r="B410" t="str">
            <v>Interest on Others</v>
          </cell>
          <cell r="C410">
            <v>1145441</v>
          </cell>
          <cell r="D410">
            <v>1444755</v>
          </cell>
          <cell r="E410">
            <v>1145441</v>
          </cell>
          <cell r="G410">
            <v>1145441</v>
          </cell>
          <cell r="H410">
            <v>1444755</v>
          </cell>
        </row>
        <row r="411">
          <cell r="A411">
            <v>414036</v>
          </cell>
          <cell r="B411" t="str">
            <v>Credit Card Subscription</v>
          </cell>
          <cell r="C411">
            <v>75617</v>
          </cell>
          <cell r="D411">
            <v>116168</v>
          </cell>
          <cell r="E411">
            <v>75617</v>
          </cell>
          <cell r="G411">
            <v>75617</v>
          </cell>
          <cell r="H411">
            <v>116168</v>
          </cell>
        </row>
        <row r="412">
          <cell r="A412">
            <v>414037</v>
          </cell>
          <cell r="B412" t="str">
            <v>Warehouse Ser. Chrgs</v>
          </cell>
          <cell r="C412">
            <v>1774841</v>
          </cell>
          <cell r="D412">
            <v>1784500</v>
          </cell>
          <cell r="E412">
            <v>1774841</v>
          </cell>
          <cell r="G412">
            <v>1774841</v>
          </cell>
          <cell r="H412">
            <v>1784500</v>
          </cell>
        </row>
        <row r="413">
          <cell r="A413">
            <v>414038</v>
          </cell>
          <cell r="B413" t="str">
            <v>Domain Registration Charges</v>
          </cell>
          <cell r="C413">
            <v>3000</v>
          </cell>
          <cell r="D413">
            <v>9625</v>
          </cell>
          <cell r="E413">
            <v>3000</v>
          </cell>
          <cell r="G413">
            <v>3000</v>
          </cell>
          <cell r="H413">
            <v>9625</v>
          </cell>
        </row>
        <row r="414">
          <cell r="A414">
            <v>414039</v>
          </cell>
          <cell r="B414" t="str">
            <v>Liquidated Damages</v>
          </cell>
          <cell r="C414">
            <v>9252496</v>
          </cell>
          <cell r="D414">
            <v>3799661</v>
          </cell>
          <cell r="E414">
            <v>9252495.8800000008</v>
          </cell>
          <cell r="G414">
            <v>9252495.8800000008</v>
          </cell>
          <cell r="H414">
            <v>3799661.15</v>
          </cell>
        </row>
        <row r="415">
          <cell r="A415">
            <v>414040</v>
          </cell>
          <cell r="B415" t="str">
            <v>Investments W/Off</v>
          </cell>
          <cell r="C415">
            <v>0</v>
          </cell>
          <cell r="D415">
            <v>0</v>
          </cell>
          <cell r="E415">
            <v>0</v>
          </cell>
          <cell r="G415">
            <v>0</v>
          </cell>
          <cell r="H415">
            <v>0</v>
          </cell>
        </row>
        <row r="416">
          <cell r="A416">
            <v>414099</v>
          </cell>
          <cell r="B416" t="str">
            <v>Miscellaneous Expenses</v>
          </cell>
          <cell r="C416">
            <v>19450</v>
          </cell>
          <cell r="D416">
            <v>39211</v>
          </cell>
          <cell r="E416">
            <v>19452.07</v>
          </cell>
          <cell r="G416">
            <v>19452.07</v>
          </cell>
          <cell r="H416">
            <v>39215.4</v>
          </cell>
        </row>
        <row r="417">
          <cell r="A417">
            <v>415001</v>
          </cell>
          <cell r="B417" t="str">
            <v>Diminution of Ceycom Investments w/off</v>
          </cell>
          <cell r="C417">
            <v>0</v>
          </cell>
          <cell r="D417">
            <v>0</v>
          </cell>
          <cell r="E417">
            <v>0</v>
          </cell>
          <cell r="G417">
            <v>0</v>
          </cell>
          <cell r="H417">
            <v>0</v>
          </cell>
        </row>
        <row r="418">
          <cell r="A418">
            <v>420001</v>
          </cell>
          <cell r="B418" t="str">
            <v>Interest on Term Loan - ABN Amro Bank</v>
          </cell>
          <cell r="C418">
            <v>16785587</v>
          </cell>
          <cell r="D418">
            <v>16529156</v>
          </cell>
          <cell r="E418">
            <v>16785586.870000001</v>
          </cell>
          <cell r="G418">
            <v>16785586.870000001</v>
          </cell>
          <cell r="H418">
            <v>16529156.02</v>
          </cell>
        </row>
        <row r="419">
          <cell r="A419">
            <v>420002</v>
          </cell>
          <cell r="B419" t="str">
            <v>Interest on Term Loan - Credit Lyonnais</v>
          </cell>
          <cell r="C419">
            <v>9401534</v>
          </cell>
          <cell r="D419">
            <v>5356575</v>
          </cell>
          <cell r="E419">
            <v>9401534.2899999991</v>
          </cell>
          <cell r="G419">
            <v>9401534.2899999991</v>
          </cell>
          <cell r="H419">
            <v>5356574.8600000003</v>
          </cell>
        </row>
        <row r="420">
          <cell r="A420">
            <v>420003</v>
          </cell>
          <cell r="B420" t="str">
            <v>Interest on Term Loan - Bank of Maharshtra</v>
          </cell>
          <cell r="C420">
            <v>6213144</v>
          </cell>
          <cell r="D420">
            <v>0</v>
          </cell>
          <cell r="E420">
            <v>6213144.04</v>
          </cell>
          <cell r="G420">
            <v>6213144.04</v>
          </cell>
          <cell r="H420">
            <v>0</v>
          </cell>
        </row>
        <row r="421">
          <cell r="A421">
            <v>420101</v>
          </cell>
          <cell r="B421" t="str">
            <v>Interest on CC - Citi Bank</v>
          </cell>
          <cell r="C421">
            <v>315791</v>
          </cell>
          <cell r="D421">
            <v>49240</v>
          </cell>
          <cell r="E421">
            <v>315791.37</v>
          </cell>
          <cell r="G421">
            <v>315791.37</v>
          </cell>
          <cell r="H421">
            <v>49239.99</v>
          </cell>
        </row>
        <row r="422">
          <cell r="A422">
            <v>420102</v>
          </cell>
          <cell r="B422" t="str">
            <v>Interest on CC - Credit Lyonnais- Delhi</v>
          </cell>
          <cell r="C422">
            <v>176474</v>
          </cell>
          <cell r="D422">
            <v>34682</v>
          </cell>
          <cell r="E422">
            <v>176474.46</v>
          </cell>
          <cell r="G422">
            <v>176474.46</v>
          </cell>
          <cell r="H422">
            <v>34682.11</v>
          </cell>
        </row>
        <row r="423">
          <cell r="A423">
            <v>420103</v>
          </cell>
          <cell r="B423" t="str">
            <v>Interest on CC - ANZ Grindlays, Delhi.</v>
          </cell>
          <cell r="C423">
            <v>1276360</v>
          </cell>
          <cell r="D423">
            <v>48759</v>
          </cell>
          <cell r="E423">
            <v>1276360.1499999999</v>
          </cell>
          <cell r="G423">
            <v>1276360.1499999999</v>
          </cell>
          <cell r="H423">
            <v>48758.96</v>
          </cell>
        </row>
        <row r="424">
          <cell r="A424">
            <v>420104</v>
          </cell>
          <cell r="B424" t="str">
            <v>Interest on CC - ICICI Bank,  Delhi</v>
          </cell>
          <cell r="C424">
            <v>2424405</v>
          </cell>
          <cell r="D424">
            <v>1538121</v>
          </cell>
          <cell r="E424">
            <v>2424405</v>
          </cell>
          <cell r="G424">
            <v>2424405</v>
          </cell>
          <cell r="H424">
            <v>1538121</v>
          </cell>
        </row>
        <row r="425">
          <cell r="A425">
            <v>420105</v>
          </cell>
          <cell r="B425" t="str">
            <v>Interest on WCL - ANZ Grindlays Bank,  New Delhi</v>
          </cell>
          <cell r="C425">
            <v>1640514</v>
          </cell>
          <cell r="D425">
            <v>3520959</v>
          </cell>
          <cell r="E425">
            <v>1640513.67</v>
          </cell>
          <cell r="G425">
            <v>1640513.67</v>
          </cell>
          <cell r="H425">
            <v>3520958.91</v>
          </cell>
        </row>
        <row r="426">
          <cell r="A426">
            <v>420106</v>
          </cell>
          <cell r="B426" t="str">
            <v>Interest on WCL - ICICI Bank,  Delhi</v>
          </cell>
          <cell r="C426">
            <v>0</v>
          </cell>
          <cell r="D426">
            <v>0</v>
          </cell>
          <cell r="E426">
            <v>0</v>
          </cell>
          <cell r="G426">
            <v>0</v>
          </cell>
          <cell r="H426">
            <v>0</v>
          </cell>
        </row>
        <row r="427">
          <cell r="A427">
            <v>420107</v>
          </cell>
          <cell r="B427" t="str">
            <v>Interest on WCL - Credit Lyonnais, Delhi</v>
          </cell>
          <cell r="C427">
            <v>3381773</v>
          </cell>
          <cell r="D427">
            <v>3349692</v>
          </cell>
          <cell r="E427">
            <v>3381772.83</v>
          </cell>
          <cell r="G427">
            <v>3381772.83</v>
          </cell>
          <cell r="H427">
            <v>3349691.7</v>
          </cell>
        </row>
        <row r="428">
          <cell r="A428">
            <v>420108</v>
          </cell>
          <cell r="B428" t="str">
            <v>Interest on WCL - ABN AMRO, Delhi</v>
          </cell>
          <cell r="C428">
            <v>0</v>
          </cell>
          <cell r="D428">
            <v>2916018</v>
          </cell>
          <cell r="E428">
            <v>0</v>
          </cell>
          <cell r="G428">
            <v>0</v>
          </cell>
          <cell r="H428">
            <v>2916017.68</v>
          </cell>
        </row>
        <row r="429">
          <cell r="A429">
            <v>420109</v>
          </cell>
          <cell r="B429" t="str">
            <v>Interest on WCL - Citi Bank, Delhi</v>
          </cell>
          <cell r="C429">
            <v>1167021</v>
          </cell>
          <cell r="D429">
            <v>45205</v>
          </cell>
          <cell r="E429">
            <v>1167020.55</v>
          </cell>
          <cell r="G429">
            <v>1167020.55</v>
          </cell>
          <cell r="H429">
            <v>45205.48</v>
          </cell>
        </row>
        <row r="430">
          <cell r="A430">
            <v>420110</v>
          </cell>
          <cell r="B430" t="str">
            <v>Interest on CC - ABN AMRO,  Delhi</v>
          </cell>
          <cell r="C430">
            <v>6814</v>
          </cell>
          <cell r="D430">
            <v>269051</v>
          </cell>
          <cell r="E430">
            <v>6814.27</v>
          </cell>
          <cell r="G430">
            <v>6814.27</v>
          </cell>
          <cell r="H430">
            <v>269051.03999999998</v>
          </cell>
        </row>
        <row r="431">
          <cell r="A431">
            <v>420111</v>
          </cell>
          <cell r="B431" t="str">
            <v>Interest on CC - Bank of Maharashtra</v>
          </cell>
          <cell r="C431">
            <v>3401193</v>
          </cell>
          <cell r="D431">
            <v>0</v>
          </cell>
          <cell r="E431">
            <v>3401192.71</v>
          </cell>
          <cell r="G431">
            <v>3401192.71</v>
          </cell>
          <cell r="H431">
            <v>0</v>
          </cell>
        </row>
        <row r="432">
          <cell r="A432">
            <v>420201</v>
          </cell>
          <cell r="B432" t="str">
            <v>Bank Charges</v>
          </cell>
          <cell r="C432">
            <v>1320418</v>
          </cell>
          <cell r="D432">
            <v>1328788</v>
          </cell>
          <cell r="E432">
            <v>1320417.73</v>
          </cell>
          <cell r="G432">
            <v>1320417.73</v>
          </cell>
          <cell r="H432">
            <v>1328788.02</v>
          </cell>
        </row>
        <row r="433">
          <cell r="A433">
            <v>420202</v>
          </cell>
          <cell r="B433" t="str">
            <v>Bank  Guarantee Commission</v>
          </cell>
          <cell r="C433">
            <v>4948140</v>
          </cell>
          <cell r="D433">
            <v>4792793</v>
          </cell>
          <cell r="E433">
            <v>4948140</v>
          </cell>
          <cell r="G433">
            <v>4948140</v>
          </cell>
          <cell r="H433">
            <v>4792793.0199999996</v>
          </cell>
        </row>
        <row r="434">
          <cell r="A434">
            <v>430001</v>
          </cell>
          <cell r="B434" t="str">
            <v>Depreciation - Buildings</v>
          </cell>
          <cell r="C434">
            <v>1137566</v>
          </cell>
          <cell r="D434">
            <v>1137566</v>
          </cell>
          <cell r="E434">
            <v>1137566.23</v>
          </cell>
          <cell r="G434">
            <v>1137566.23</v>
          </cell>
          <cell r="H434">
            <v>1137566.24</v>
          </cell>
        </row>
        <row r="435">
          <cell r="A435">
            <v>430002</v>
          </cell>
          <cell r="B435" t="str">
            <v>Depreciation - Leasehold Land</v>
          </cell>
          <cell r="C435">
            <v>56387</v>
          </cell>
          <cell r="D435">
            <v>56387</v>
          </cell>
          <cell r="E435">
            <v>56387.29</v>
          </cell>
          <cell r="G435">
            <v>56387.29</v>
          </cell>
          <cell r="H435">
            <v>56387.29</v>
          </cell>
        </row>
        <row r="436">
          <cell r="A436">
            <v>430003</v>
          </cell>
          <cell r="B436" t="str">
            <v>Depreciation - Plant &amp; Machinery</v>
          </cell>
          <cell r="C436">
            <v>74990425</v>
          </cell>
          <cell r="D436">
            <v>71073808</v>
          </cell>
          <cell r="E436">
            <v>74990424.969999999</v>
          </cell>
          <cell r="G436">
            <v>74990424.969999999</v>
          </cell>
          <cell r="H436">
            <v>71073808.140000001</v>
          </cell>
        </row>
        <row r="437">
          <cell r="A437">
            <v>430004</v>
          </cell>
          <cell r="B437" t="str">
            <v>Depreciation - Office Equipment</v>
          </cell>
          <cell r="C437">
            <v>3438813</v>
          </cell>
          <cell r="D437">
            <v>3010920</v>
          </cell>
          <cell r="E437">
            <v>3438812.96</v>
          </cell>
          <cell r="G437">
            <v>3438812.96</v>
          </cell>
          <cell r="H437">
            <v>3010920.33</v>
          </cell>
        </row>
        <row r="438">
          <cell r="A438">
            <v>430005</v>
          </cell>
          <cell r="B438" t="str">
            <v>Depreciation - Computers</v>
          </cell>
          <cell r="C438">
            <v>11970749</v>
          </cell>
          <cell r="D438">
            <v>10559612</v>
          </cell>
          <cell r="E438">
            <v>11970748.6</v>
          </cell>
          <cell r="G438">
            <v>11970748.6</v>
          </cell>
          <cell r="H438">
            <v>10559611.810000001</v>
          </cell>
        </row>
        <row r="439">
          <cell r="A439">
            <v>430006</v>
          </cell>
          <cell r="B439" t="str">
            <v>Depreciation - Furniture &amp; Fixtures</v>
          </cell>
          <cell r="C439">
            <v>4410613</v>
          </cell>
          <cell r="D439">
            <v>4200039</v>
          </cell>
          <cell r="E439">
            <v>4410613.13</v>
          </cell>
          <cell r="G439">
            <v>4410613.13</v>
          </cell>
          <cell r="H439">
            <v>4200038.8499999996</v>
          </cell>
        </row>
        <row r="440">
          <cell r="A440">
            <v>430007</v>
          </cell>
          <cell r="B440" t="str">
            <v>Depreciation - L.easehold Improvements</v>
          </cell>
          <cell r="C440">
            <v>4313111</v>
          </cell>
          <cell r="D440">
            <v>1986350</v>
          </cell>
          <cell r="E440">
            <v>4313111.2</v>
          </cell>
          <cell r="G440">
            <v>4313111.2</v>
          </cell>
          <cell r="H440">
            <v>1986349.67</v>
          </cell>
        </row>
        <row r="441">
          <cell r="A441">
            <v>430008</v>
          </cell>
          <cell r="B441" t="str">
            <v>Depreciation - Vehicles</v>
          </cell>
          <cell r="C441">
            <v>1136399</v>
          </cell>
          <cell r="D441">
            <v>1044649</v>
          </cell>
          <cell r="E441">
            <v>1136399.3799999999</v>
          </cell>
          <cell r="G441">
            <v>1136399.3799999999</v>
          </cell>
          <cell r="H441">
            <v>1044648.93</v>
          </cell>
        </row>
        <row r="442">
          <cell r="A442">
            <v>430009</v>
          </cell>
          <cell r="B442" t="str">
            <v>Depreciation - Computer SW</v>
          </cell>
          <cell r="C442">
            <v>6030038</v>
          </cell>
          <cell r="D442">
            <v>3490647</v>
          </cell>
          <cell r="E442">
            <v>6030038.1699999999</v>
          </cell>
          <cell r="G442">
            <v>6030038.1699999999</v>
          </cell>
          <cell r="H442">
            <v>3490647.19</v>
          </cell>
        </row>
        <row r="443">
          <cell r="A443">
            <v>430010</v>
          </cell>
          <cell r="B443" t="str">
            <v>Depreciation - Equipment on rental</v>
          </cell>
          <cell r="C443">
            <v>2035472</v>
          </cell>
          <cell r="D443">
            <v>2664011</v>
          </cell>
          <cell r="E443">
            <v>2035471.51</v>
          </cell>
          <cell r="G443">
            <v>2035471.51</v>
          </cell>
          <cell r="H443">
            <v>2664011</v>
          </cell>
        </row>
        <row r="444">
          <cell r="A444">
            <v>431001</v>
          </cell>
          <cell r="B444" t="str">
            <v>OQPSK Expenditure written off</v>
          </cell>
          <cell r="C444">
            <v>2914308</v>
          </cell>
          <cell r="D444">
            <v>2914308</v>
          </cell>
          <cell r="E444">
            <v>2914308</v>
          </cell>
          <cell r="G444">
            <v>2914308</v>
          </cell>
          <cell r="H444">
            <v>2914308</v>
          </cell>
        </row>
        <row r="445">
          <cell r="A445">
            <v>440001</v>
          </cell>
          <cell r="B445" t="str">
            <v>Prior Period Items</v>
          </cell>
          <cell r="C445">
            <v>3128744</v>
          </cell>
          <cell r="D445">
            <v>0</v>
          </cell>
          <cell r="E445">
            <v>3128744</v>
          </cell>
          <cell r="G445">
            <v>3128744</v>
          </cell>
          <cell r="H445">
            <v>0</v>
          </cell>
        </row>
        <row r="446">
          <cell r="A446">
            <v>450001</v>
          </cell>
          <cell r="B446" t="str">
            <v>Income Tax Expense</v>
          </cell>
          <cell r="C446">
            <v>35000000</v>
          </cell>
          <cell r="D446">
            <v>31000000</v>
          </cell>
          <cell r="E446">
            <v>0</v>
          </cell>
          <cell r="G446">
            <v>35000000</v>
          </cell>
          <cell r="H446">
            <v>31000000</v>
          </cell>
        </row>
        <row r="447">
          <cell r="A447">
            <v>451001</v>
          </cell>
          <cell r="B447" t="str">
            <v>Prior period tax adjustment</v>
          </cell>
          <cell r="C447">
            <v>714637</v>
          </cell>
          <cell r="D447">
            <v>0</v>
          </cell>
          <cell r="E447">
            <v>714637</v>
          </cell>
          <cell r="G447">
            <v>714637</v>
          </cell>
          <cell r="H447">
            <v>0</v>
          </cell>
        </row>
        <row r="448">
          <cell r="A448">
            <v>460001</v>
          </cell>
          <cell r="B448" t="str">
            <v>Dividend</v>
          </cell>
          <cell r="C448">
            <v>0</v>
          </cell>
          <cell r="D448">
            <v>7500000</v>
          </cell>
          <cell r="E448">
            <v>0</v>
          </cell>
          <cell r="G448">
            <v>0</v>
          </cell>
          <cell r="H448">
            <v>7500000</v>
          </cell>
        </row>
        <row r="449">
          <cell r="A449">
            <v>499909</v>
          </cell>
          <cell r="B449" t="str">
            <v>Price difference a/c</v>
          </cell>
          <cell r="C449">
            <v>724623</v>
          </cell>
          <cell r="D449">
            <v>-33753</v>
          </cell>
          <cell r="E449">
            <v>724622.5</v>
          </cell>
          <cell r="G449">
            <v>724622.5</v>
          </cell>
          <cell r="H449">
            <v>-33753.440000000002</v>
          </cell>
        </row>
        <row r="451">
          <cell r="E451">
            <v>1.3038516044616699E-7</v>
          </cell>
        </row>
        <row r="453">
          <cell r="A453">
            <v>199992</v>
          </cell>
          <cell r="B453" t="str">
            <v>Deferred Tax Adjustment</v>
          </cell>
          <cell r="C453">
            <v>0</v>
          </cell>
          <cell r="D453">
            <v>0</v>
          </cell>
          <cell r="H453">
            <v>0</v>
          </cell>
        </row>
        <row r="454">
          <cell r="A454">
            <v>199991</v>
          </cell>
          <cell r="B454" t="str">
            <v>Deferred Tax Liability</v>
          </cell>
          <cell r="C454">
            <v>0</v>
          </cell>
          <cell r="D454">
            <v>0</v>
          </cell>
          <cell r="H454">
            <v>0</v>
          </cell>
        </row>
        <row r="455">
          <cell r="A455">
            <v>299992</v>
          </cell>
          <cell r="B455" t="str">
            <v>Deferred Tax Adjustment</v>
          </cell>
          <cell r="C455">
            <v>0</v>
          </cell>
          <cell r="D455">
            <v>0</v>
          </cell>
          <cell r="H455">
            <v>0</v>
          </cell>
        </row>
      </sheetData>
      <sheetData sheetId="4" refreshError="1">
        <row r="1">
          <cell r="D1">
            <v>3</v>
          </cell>
          <cell r="E1">
            <v>4</v>
          </cell>
        </row>
        <row r="2">
          <cell r="A2" t="str">
            <v>Groupings for the year ended March 31, 2003</v>
          </cell>
          <cell r="D2" t="str">
            <v>FINAL (31.3.2003)</v>
          </cell>
          <cell r="E2" t="str">
            <v>Audited (31.3.2002)</v>
          </cell>
        </row>
        <row r="4">
          <cell r="A4" t="str">
            <v>Account Code</v>
          </cell>
          <cell r="B4" t="str">
            <v xml:space="preserve">Schedule </v>
          </cell>
          <cell r="C4" t="str">
            <v>Account Head</v>
          </cell>
          <cell r="D4" t="str">
            <v xml:space="preserve">Amount </v>
          </cell>
          <cell r="E4" t="str">
            <v xml:space="preserve">Amount </v>
          </cell>
        </row>
        <row r="6">
          <cell r="B6" t="str">
            <v>Schedule A</v>
          </cell>
          <cell r="C6" t="str">
            <v>SHARE CAPITAL</v>
          </cell>
        </row>
        <row r="7">
          <cell r="A7">
            <v>100001</v>
          </cell>
          <cell r="C7" t="str">
            <v>100001 Issued, Subscribed &amp; Paid up Equity Share Capital.</v>
          </cell>
          <cell r="D7">
            <v>-150000000</v>
          </cell>
          <cell r="E7">
            <v>-150000000</v>
          </cell>
        </row>
        <row r="9">
          <cell r="C9" t="str">
            <v>Schedule Total</v>
          </cell>
          <cell r="D9">
            <v>-150000000</v>
          </cell>
          <cell r="E9">
            <v>-150000000</v>
          </cell>
        </row>
        <row r="11">
          <cell r="B11" t="str">
            <v>Schedule B</v>
          </cell>
          <cell r="C11" t="str">
            <v>RESERVES AND SURPLUS</v>
          </cell>
        </row>
        <row r="12">
          <cell r="A12">
            <v>101101</v>
          </cell>
          <cell r="C12" t="str">
            <v>101101 Profit &amp; Loss A/c.- Opening Balance</v>
          </cell>
          <cell r="D12">
            <v>-269316400</v>
          </cell>
          <cell r="E12">
            <v>-220448484</v>
          </cell>
        </row>
        <row r="13">
          <cell r="C13" t="str">
            <v>Add: Profit during the year</v>
          </cell>
        </row>
        <row r="14">
          <cell r="A14">
            <v>130001</v>
          </cell>
          <cell r="C14" t="str">
            <v>Add : Deferred Tax Asset of earlier years</v>
          </cell>
          <cell r="D14">
            <v>0</v>
          </cell>
          <cell r="E14">
            <v>0</v>
          </cell>
        </row>
        <row r="16">
          <cell r="C16" t="str">
            <v>Schedule Total</v>
          </cell>
          <cell r="D16">
            <v>-269316400</v>
          </cell>
          <cell r="E16">
            <v>-220448484</v>
          </cell>
        </row>
        <row r="18">
          <cell r="B18" t="str">
            <v>Schedule C</v>
          </cell>
          <cell r="C18" t="str">
            <v>SECURED LOANS</v>
          </cell>
        </row>
        <row r="19">
          <cell r="C19" t="str">
            <v>Rupee Term Loan</v>
          </cell>
        </row>
        <row r="20">
          <cell r="A20">
            <v>110001</v>
          </cell>
          <cell r="C20" t="str">
            <v>110001 ABN Amro Term Loan Account</v>
          </cell>
          <cell r="D20">
            <v>-118000000</v>
          </cell>
          <cell r="E20">
            <v>-150000000</v>
          </cell>
        </row>
        <row r="21">
          <cell r="A21">
            <v>110002</v>
          </cell>
          <cell r="C21" t="str">
            <v>Credit Lyonnais Term Loan</v>
          </cell>
          <cell r="D21">
            <v>-66666667</v>
          </cell>
          <cell r="E21">
            <v>-80000000</v>
          </cell>
        </row>
        <row r="22">
          <cell r="A22">
            <v>110003</v>
          </cell>
          <cell r="C22" t="str">
            <v>Bank of Maharashtra -  Term Loan</v>
          </cell>
          <cell r="D22">
            <v>-95000000</v>
          </cell>
          <cell r="E22">
            <v>0</v>
          </cell>
        </row>
        <row r="23">
          <cell r="D23">
            <v>-279666667</v>
          </cell>
          <cell r="E23">
            <v>-230000000</v>
          </cell>
        </row>
        <row r="24">
          <cell r="C24" t="str">
            <v>Working Capital Loan</v>
          </cell>
        </row>
        <row r="25">
          <cell r="A25">
            <v>110201</v>
          </cell>
          <cell r="C25" t="str">
            <v>110201 Cash Credit - Citi Bank, New Delhi</v>
          </cell>
          <cell r="D25">
            <v>0</v>
          </cell>
          <cell r="E25">
            <v>0</v>
          </cell>
        </row>
        <row r="26">
          <cell r="A26">
            <v>110202</v>
          </cell>
          <cell r="C26" t="str">
            <v>110202 Cash Credit - Credit Lyonias, New Delhi</v>
          </cell>
          <cell r="D26">
            <v>0</v>
          </cell>
          <cell r="E26">
            <v>-23700574</v>
          </cell>
        </row>
        <row r="27">
          <cell r="A27">
            <v>110203</v>
          </cell>
          <cell r="C27" t="str">
            <v>110203 Cash Credit - ANZ Grindlays, New Delhi.</v>
          </cell>
          <cell r="D27">
            <v>-2133931</v>
          </cell>
          <cell r="E27">
            <v>-12227380</v>
          </cell>
        </row>
        <row r="28">
          <cell r="A28">
            <v>110204</v>
          </cell>
          <cell r="C28" t="str">
            <v>110204 Cash Credit - ICICI Bank, New Delhi.</v>
          </cell>
          <cell r="D28">
            <v>0</v>
          </cell>
          <cell r="E28">
            <v>0</v>
          </cell>
        </row>
        <row r="29">
          <cell r="A29">
            <v>110205</v>
          </cell>
          <cell r="C29" t="str">
            <v>Cash Credit - Bank of Maharashtra, Gurgaon</v>
          </cell>
          <cell r="D29">
            <v>-1625210</v>
          </cell>
          <cell r="E29">
            <v>0</v>
          </cell>
        </row>
        <row r="30">
          <cell r="A30">
            <v>110226</v>
          </cell>
          <cell r="C30" t="str">
            <v>110226 Working Capital Loan - ANZ Grindlays Bank,  Delhi.</v>
          </cell>
          <cell r="D30">
            <v>0</v>
          </cell>
          <cell r="E30">
            <v>0</v>
          </cell>
        </row>
        <row r="31">
          <cell r="A31">
            <v>110228</v>
          </cell>
          <cell r="C31" t="str">
            <v>110228 Working Capital Loan - Credit Lyonnais,  Delhi.</v>
          </cell>
          <cell r="D31">
            <v>0</v>
          </cell>
          <cell r="E31">
            <v>-20000000</v>
          </cell>
        </row>
        <row r="32">
          <cell r="A32">
            <v>110229</v>
          </cell>
          <cell r="C32" t="str">
            <v>110229 ABN AMRO - Working Capital Demand Loan A/c</v>
          </cell>
          <cell r="D32">
            <v>0</v>
          </cell>
          <cell r="E32">
            <v>0</v>
          </cell>
        </row>
        <row r="33">
          <cell r="A33">
            <v>110230</v>
          </cell>
          <cell r="C33" t="str">
            <v>Citi Bank - Working Capital Demand Loan A/c</v>
          </cell>
          <cell r="D33">
            <v>0</v>
          </cell>
          <cell r="E33">
            <v>0</v>
          </cell>
        </row>
        <row r="34">
          <cell r="A34">
            <v>110401</v>
          </cell>
          <cell r="C34" t="str">
            <v>110401 Citi Bank, New Delhi Clearing A/c. (CC)</v>
          </cell>
          <cell r="D34">
            <v>-15600721</v>
          </cell>
          <cell r="E34">
            <v>-10962617</v>
          </cell>
        </row>
        <row r="35">
          <cell r="A35">
            <v>110404</v>
          </cell>
          <cell r="C35" t="str">
            <v>110404 ICICI, New Delhi Clearing A/c. (CC)</v>
          </cell>
          <cell r="D35">
            <v>-25455256</v>
          </cell>
          <cell r="E35">
            <v>-28931643</v>
          </cell>
        </row>
        <row r="36">
          <cell r="A36">
            <v>222201</v>
          </cell>
          <cell r="C36" t="str">
            <v>222201 Credit Lyonnais, Mumbai.</v>
          </cell>
          <cell r="D36">
            <v>0</v>
          </cell>
          <cell r="E36">
            <v>0</v>
          </cell>
        </row>
        <row r="37">
          <cell r="A37">
            <v>222203</v>
          </cell>
          <cell r="C37" t="str">
            <v>222203 ANZ Grindlays Delhi</v>
          </cell>
          <cell r="D37">
            <v>0</v>
          </cell>
          <cell r="E37">
            <v>0</v>
          </cell>
        </row>
        <row r="39">
          <cell r="C39" t="str">
            <v>Sub Total</v>
          </cell>
          <cell r="D39">
            <v>-44815118</v>
          </cell>
          <cell r="E39">
            <v>-95822214</v>
          </cell>
        </row>
        <row r="41">
          <cell r="C41" t="str">
            <v>Add : Interest accrued and due on CC Citi Bank</v>
          </cell>
          <cell r="D41">
            <v>-890889.04</v>
          </cell>
          <cell r="E41">
            <v>-49240</v>
          </cell>
        </row>
        <row r="43">
          <cell r="C43" t="str">
            <v>Schedule Total</v>
          </cell>
          <cell r="D43">
            <v>-325372674.04000002</v>
          </cell>
          <cell r="E43">
            <v>-325871454</v>
          </cell>
        </row>
        <row r="45">
          <cell r="B45" t="str">
            <v>Schedule D</v>
          </cell>
          <cell r="C45" t="str">
            <v>UNSECURED LOANS</v>
          </cell>
        </row>
        <row r="46">
          <cell r="A46">
            <v>222202</v>
          </cell>
          <cell r="C46" t="str">
            <v>222202 Centurion Bank, Delhi.</v>
          </cell>
          <cell r="D46">
            <v>0</v>
          </cell>
          <cell r="E46">
            <v>0</v>
          </cell>
        </row>
        <row r="47">
          <cell r="A47">
            <v>222206</v>
          </cell>
          <cell r="C47" t="str">
            <v>222206 Syndicate Bank, Delhi</v>
          </cell>
          <cell r="D47">
            <v>-34311</v>
          </cell>
          <cell r="E47">
            <v>0</v>
          </cell>
        </row>
        <row r="48">
          <cell r="A48">
            <v>224601</v>
          </cell>
          <cell r="C48" t="str">
            <v>224601 Credit Lyonnais, Mumbai, Clearing A/c.</v>
          </cell>
          <cell r="D48">
            <v>-931596</v>
          </cell>
          <cell r="E48">
            <v>0</v>
          </cell>
        </row>
        <row r="50">
          <cell r="C50" t="str">
            <v>Schedule Total</v>
          </cell>
          <cell r="D50">
            <v>-965907</v>
          </cell>
          <cell r="E50">
            <v>0</v>
          </cell>
        </row>
        <row r="52">
          <cell r="B52" t="str">
            <v>Schedule E</v>
          </cell>
          <cell r="C52" t="str">
            <v>FIXED ASSETS</v>
          </cell>
        </row>
        <row r="54">
          <cell r="C54" t="str">
            <v>Gross Block</v>
          </cell>
        </row>
        <row r="55">
          <cell r="A55">
            <v>200101</v>
          </cell>
          <cell r="C55" t="str">
            <v>200101 Buildings</v>
          </cell>
          <cell r="D55">
            <v>34130400</v>
          </cell>
          <cell r="E55">
            <v>34130400</v>
          </cell>
        </row>
        <row r="56">
          <cell r="A56">
            <v>200201</v>
          </cell>
          <cell r="C56" t="str">
            <v>200201 LEASEHOLD LAND</v>
          </cell>
          <cell r="D56">
            <v>5582900</v>
          </cell>
          <cell r="E56">
            <v>5582900</v>
          </cell>
        </row>
        <row r="57">
          <cell r="A57">
            <v>200301</v>
          </cell>
          <cell r="C57" t="str">
            <v>200301 Plant &amp; Machinery</v>
          </cell>
          <cell r="D57">
            <v>573437541</v>
          </cell>
          <cell r="E57">
            <v>548721341</v>
          </cell>
        </row>
        <row r="58">
          <cell r="A58">
            <v>200401</v>
          </cell>
          <cell r="C58" t="str">
            <v>200401 Office Equipment</v>
          </cell>
          <cell r="D58">
            <v>20441025</v>
          </cell>
          <cell r="E58">
            <v>19657955</v>
          </cell>
        </row>
        <row r="59">
          <cell r="A59">
            <v>200501</v>
          </cell>
          <cell r="C59" t="str">
            <v>200501 Computers</v>
          </cell>
          <cell r="D59">
            <v>76817693</v>
          </cell>
          <cell r="E59">
            <v>68491625</v>
          </cell>
        </row>
        <row r="60">
          <cell r="A60">
            <v>200601</v>
          </cell>
          <cell r="C60" t="str">
            <v>200601 Furniture &amp; Fixtures</v>
          </cell>
          <cell r="D60">
            <v>25678420</v>
          </cell>
          <cell r="E60">
            <v>22871198</v>
          </cell>
        </row>
        <row r="61">
          <cell r="A61">
            <v>200701</v>
          </cell>
          <cell r="C61" t="str">
            <v>200701 Leasehold Improvements.</v>
          </cell>
          <cell r="D61">
            <v>24359670</v>
          </cell>
          <cell r="E61">
            <v>24265178</v>
          </cell>
        </row>
        <row r="62">
          <cell r="A62">
            <v>200801</v>
          </cell>
          <cell r="C62" t="str">
            <v>200801 Vehicles</v>
          </cell>
          <cell r="D62">
            <v>6890285</v>
          </cell>
          <cell r="E62">
            <v>6439010</v>
          </cell>
        </row>
        <row r="63">
          <cell r="A63">
            <v>200901</v>
          </cell>
          <cell r="C63" t="str">
            <v>200901 Capitalised Software</v>
          </cell>
          <cell r="D63">
            <v>38182866</v>
          </cell>
          <cell r="E63">
            <v>21962330</v>
          </cell>
        </row>
        <row r="64">
          <cell r="A64">
            <v>202002</v>
          </cell>
          <cell r="C64" t="str">
            <v>202002 Plant &amp; Machinery - Additional</v>
          </cell>
          <cell r="D64">
            <v>4232133</v>
          </cell>
          <cell r="E64">
            <v>4676165</v>
          </cell>
        </row>
        <row r="65">
          <cell r="A65">
            <v>202003</v>
          </cell>
          <cell r="C65" t="str">
            <v>202003 Office Equipment - Additional</v>
          </cell>
          <cell r="D65">
            <v>1797137</v>
          </cell>
          <cell r="E65">
            <v>1890588</v>
          </cell>
        </row>
        <row r="66">
          <cell r="A66">
            <v>202004</v>
          </cell>
          <cell r="C66" t="str">
            <v>Computers  - Additional</v>
          </cell>
          <cell r="D66">
            <v>-5130435</v>
          </cell>
          <cell r="E66">
            <v>-5023035</v>
          </cell>
        </row>
        <row r="67">
          <cell r="A67">
            <v>202006</v>
          </cell>
          <cell r="B67" t="str">
            <v>As at 31.03.2003</v>
          </cell>
          <cell r="C67" t="str">
            <v>Furniture &amp; Fixtures - Additional</v>
          </cell>
          <cell r="D67">
            <v>93451</v>
          </cell>
          <cell r="E67">
            <v>0</v>
          </cell>
        </row>
        <row r="68">
          <cell r="A68">
            <v>202005</v>
          </cell>
          <cell r="C68" t="str">
            <v>Equipment given on rent</v>
          </cell>
          <cell r="D68">
            <v>10280400</v>
          </cell>
          <cell r="E68">
            <v>10156749</v>
          </cell>
        </row>
        <row r="70">
          <cell r="C70" t="str">
            <v>Total Gross Block</v>
          </cell>
          <cell r="D70">
            <v>816793486</v>
          </cell>
          <cell r="E70">
            <v>763822404</v>
          </cell>
        </row>
        <row r="72">
          <cell r="A72">
            <v>201001</v>
          </cell>
          <cell r="C72" t="str">
            <v>201001 Accumulated Depreciation Buildings</v>
          </cell>
          <cell r="D72">
            <v>-2638754</v>
          </cell>
          <cell r="E72">
            <v>-1501188</v>
          </cell>
        </row>
        <row r="73">
          <cell r="A73">
            <v>201101</v>
          </cell>
          <cell r="C73" t="str">
            <v>201101 Accumulated Depreciation Leasehold Land</v>
          </cell>
          <cell r="D73">
            <v>-343161</v>
          </cell>
          <cell r="E73">
            <v>-286774</v>
          </cell>
        </row>
        <row r="74">
          <cell r="A74">
            <v>201201</v>
          </cell>
          <cell r="C74" t="str">
            <v>201201 Accumulated Depreciation Plant &amp; Machinery.</v>
          </cell>
          <cell r="D74">
            <v>-386406994</v>
          </cell>
          <cell r="E74">
            <v>-311799636</v>
          </cell>
        </row>
        <row r="75">
          <cell r="A75">
            <v>201301</v>
          </cell>
          <cell r="C75" t="str">
            <v>201301 Accumulated Depreciation Office Equipment</v>
          </cell>
          <cell r="D75">
            <v>-12686923</v>
          </cell>
          <cell r="E75">
            <v>-9374693</v>
          </cell>
        </row>
        <row r="76">
          <cell r="A76">
            <v>201401</v>
          </cell>
          <cell r="C76" t="str">
            <v>201401 Accumulated Depreciation Furniture &amp; Fixtures</v>
          </cell>
          <cell r="D76">
            <v>-12161000</v>
          </cell>
          <cell r="E76">
            <v>-7750387</v>
          </cell>
        </row>
        <row r="77">
          <cell r="A77">
            <v>201501</v>
          </cell>
          <cell r="C77" t="str">
            <v>201501 Accumulated Depreciation Computers</v>
          </cell>
          <cell r="D77">
            <v>-45973500</v>
          </cell>
          <cell r="E77">
            <v>-34002752</v>
          </cell>
        </row>
        <row r="78">
          <cell r="A78">
            <v>201601</v>
          </cell>
          <cell r="C78" t="str">
            <v>201601 Accumulated Depreciation Leasehold Improvements</v>
          </cell>
          <cell r="D78">
            <v>-9829349</v>
          </cell>
          <cell r="E78">
            <v>-5516237</v>
          </cell>
        </row>
        <row r="79">
          <cell r="A79">
            <v>201701</v>
          </cell>
          <cell r="C79" t="str">
            <v>201701 Accumulated Depreciation Vehicles</v>
          </cell>
          <cell r="D79">
            <v>-4757073</v>
          </cell>
          <cell r="E79">
            <v>-4930194</v>
          </cell>
        </row>
        <row r="80">
          <cell r="A80">
            <v>201801</v>
          </cell>
          <cell r="C80" t="str">
            <v>201801 Accumulated Depreciation Computer Software</v>
          </cell>
          <cell r="D80">
            <v>-9631862</v>
          </cell>
          <cell r="E80">
            <v>-3601824</v>
          </cell>
        </row>
        <row r="81">
          <cell r="A81">
            <v>203001</v>
          </cell>
          <cell r="C81" t="str">
            <v>Accumulated  Depreciation - Adjustment</v>
          </cell>
          <cell r="D81">
            <v>-198086</v>
          </cell>
          <cell r="E81">
            <v>-198086</v>
          </cell>
        </row>
        <row r="82">
          <cell r="A82">
            <v>203002</v>
          </cell>
          <cell r="C82" t="str">
            <v>Accumulated  Depreciation - Computers Adjustment</v>
          </cell>
          <cell r="D82">
            <v>733299</v>
          </cell>
          <cell r="E82">
            <v>733299</v>
          </cell>
        </row>
        <row r="83">
          <cell r="A83">
            <v>203003</v>
          </cell>
          <cell r="C83" t="str">
            <v>Accumulated  Depreciation - Office equipment Adjustment</v>
          </cell>
          <cell r="D83">
            <v>-1236578</v>
          </cell>
          <cell r="E83">
            <v>-1236578</v>
          </cell>
        </row>
        <row r="84">
          <cell r="A84">
            <v>203004</v>
          </cell>
          <cell r="C84" t="str">
            <v>Accumulated  Deprn. - Adjustment Leasehold Improve</v>
          </cell>
          <cell r="D84">
            <v>1</v>
          </cell>
          <cell r="E84">
            <v>1</v>
          </cell>
        </row>
        <row r="85">
          <cell r="A85">
            <v>203006</v>
          </cell>
          <cell r="C85" t="str">
            <v>Accumulated  Deprn. - Adjustment Furniture &amp; Fixtu</v>
          </cell>
          <cell r="D85">
            <v>1</v>
          </cell>
          <cell r="E85">
            <v>1</v>
          </cell>
        </row>
        <row r="86">
          <cell r="A86">
            <v>203007</v>
          </cell>
          <cell r="C86" t="str">
            <v>Accumulated Depreciation Rental equipment</v>
          </cell>
          <cell r="D86">
            <v>-4699483</v>
          </cell>
          <cell r="E86">
            <v>-2664011</v>
          </cell>
        </row>
        <row r="88">
          <cell r="C88" t="str">
            <v>Total accumulated Dep</v>
          </cell>
          <cell r="D88">
            <v>-489829462</v>
          </cell>
          <cell r="E88">
            <v>-382129059</v>
          </cell>
        </row>
        <row r="90">
          <cell r="C90" t="str">
            <v>Net Block</v>
          </cell>
          <cell r="D90">
            <v>326964024</v>
          </cell>
          <cell r="E90">
            <v>381693345</v>
          </cell>
        </row>
        <row r="92">
          <cell r="A92">
            <v>202001</v>
          </cell>
          <cell r="C92" t="str">
            <v>202001 Capital Work in Progress</v>
          </cell>
          <cell r="D92">
            <v>0</v>
          </cell>
          <cell r="E92">
            <v>0</v>
          </cell>
        </row>
        <row r="94">
          <cell r="C94" t="str">
            <v>Capital goods in transit</v>
          </cell>
          <cell r="D94">
            <v>1834808</v>
          </cell>
        </row>
        <row r="95">
          <cell r="C95">
            <v>121640976</v>
          </cell>
        </row>
        <row r="96">
          <cell r="C96" t="str">
            <v>Capital Advances</v>
          </cell>
        </row>
        <row r="97">
          <cell r="A97">
            <v>224108</v>
          </cell>
          <cell r="C97" t="str">
            <v>224108 Vendor Down Payment  Capital Special GL</v>
          </cell>
          <cell r="D97">
            <v>2204970</v>
          </cell>
          <cell r="E97">
            <v>717925</v>
          </cell>
        </row>
        <row r="98">
          <cell r="C98" t="str">
            <v>Contra to revenue spl GL</v>
          </cell>
          <cell r="D98">
            <v>1748301</v>
          </cell>
        </row>
        <row r="100">
          <cell r="C100" t="str">
            <v xml:space="preserve"> Capital Advances (Sub Total)</v>
          </cell>
          <cell r="D100">
            <v>3953271</v>
          </cell>
          <cell r="E100">
            <v>717925</v>
          </cell>
        </row>
        <row r="103">
          <cell r="C103" t="str">
            <v>Schedule Total</v>
          </cell>
          <cell r="D103">
            <v>330917295</v>
          </cell>
          <cell r="E103">
            <v>382411270</v>
          </cell>
        </row>
        <row r="105">
          <cell r="B105" t="str">
            <v>Schedule F</v>
          </cell>
          <cell r="C105" t="str">
            <v>INVESTMENTS</v>
          </cell>
        </row>
        <row r="106">
          <cell r="C106">
            <v>33262566</v>
          </cell>
        </row>
        <row r="107">
          <cell r="A107">
            <v>210001</v>
          </cell>
          <cell r="C107" t="str">
            <v>210001 Equity Investment in Ceycom - SriLanka.</v>
          </cell>
          <cell r="D107">
            <v>17425141</v>
          </cell>
          <cell r="E107">
            <v>17425141</v>
          </cell>
        </row>
        <row r="108">
          <cell r="A108">
            <v>210002</v>
          </cell>
          <cell r="C108" t="str">
            <v>Provision for Impairment of Investment</v>
          </cell>
          <cell r="D108">
            <v>-17425141</v>
          </cell>
          <cell r="E108">
            <v>-17425141</v>
          </cell>
        </row>
        <row r="109">
          <cell r="C109">
            <v>524207170</v>
          </cell>
        </row>
        <row r="110">
          <cell r="C110" t="str">
            <v>Schedule Total</v>
          </cell>
          <cell r="D110">
            <v>0</v>
          </cell>
          <cell r="E110">
            <v>0</v>
          </cell>
        </row>
        <row r="112">
          <cell r="B112" t="str">
            <v>Schedule G</v>
          </cell>
          <cell r="C112" t="str">
            <v>CURRENT ASSETS, LOANS &amp; ADVANCES</v>
          </cell>
        </row>
        <row r="113">
          <cell r="C113">
            <v>28490449</v>
          </cell>
        </row>
        <row r="114">
          <cell r="C114" t="str">
            <v>A. CURRENT ASSETS</v>
          </cell>
        </row>
        <row r="116">
          <cell r="B116">
            <v>1</v>
          </cell>
          <cell r="C116" t="str">
            <v>Inventory</v>
          </cell>
        </row>
        <row r="118">
          <cell r="A118">
            <v>220101</v>
          </cell>
          <cell r="C118" t="str">
            <v>220101 Finished Goods in Transit</v>
          </cell>
          <cell r="D118">
            <v>10974266</v>
          </cell>
          <cell r="E118">
            <v>23378670</v>
          </cell>
        </row>
        <row r="119">
          <cell r="C119">
            <v>310067</v>
          </cell>
        </row>
        <row r="120">
          <cell r="D120">
            <v>10974266</v>
          </cell>
          <cell r="E120">
            <v>23378670</v>
          </cell>
        </row>
        <row r="121">
          <cell r="C121" t="str">
            <v>Finished Goods</v>
          </cell>
        </row>
        <row r="123">
          <cell r="A123">
            <v>220001</v>
          </cell>
          <cell r="C123" t="str">
            <v>220001 Finished goods</v>
          </cell>
          <cell r="D123">
            <v>195149778</v>
          </cell>
          <cell r="E123">
            <v>176902221</v>
          </cell>
        </row>
        <row r="124">
          <cell r="A124">
            <v>220102</v>
          </cell>
          <cell r="C124" t="str">
            <v>220102 Finished Goods Adjustment</v>
          </cell>
          <cell r="D124">
            <v>-85045997</v>
          </cell>
          <cell r="E124">
            <v>-65187211</v>
          </cell>
        </row>
        <row r="126">
          <cell r="D126">
            <v>110103781</v>
          </cell>
          <cell r="E126">
            <v>111715010</v>
          </cell>
        </row>
        <row r="128">
          <cell r="A128">
            <v>220201</v>
          </cell>
          <cell r="C128" t="str">
            <v>220201 Loose Tools</v>
          </cell>
          <cell r="D128">
            <v>562929</v>
          </cell>
          <cell r="E128">
            <v>562929</v>
          </cell>
        </row>
        <row r="129">
          <cell r="A129">
            <v>220202</v>
          </cell>
          <cell r="C129" t="str">
            <v>Provision for Loose Tools</v>
          </cell>
          <cell r="D129">
            <v>-562929</v>
          </cell>
          <cell r="E129">
            <v>-562929</v>
          </cell>
        </row>
        <row r="130">
          <cell r="D130">
            <v>0</v>
          </cell>
          <cell r="E130">
            <v>0</v>
          </cell>
        </row>
        <row r="131">
          <cell r="B131" t="str">
            <v>As at 31.03.2003</v>
          </cell>
        </row>
        <row r="132">
          <cell r="C132" t="str">
            <v>Sub Total</v>
          </cell>
          <cell r="D132">
            <v>121078047</v>
          </cell>
          <cell r="E132">
            <v>135093680</v>
          </cell>
        </row>
        <row r="134">
          <cell r="B134">
            <v>2</v>
          </cell>
          <cell r="C134" t="str">
            <v>Debtors</v>
          </cell>
        </row>
        <row r="135">
          <cell r="A135">
            <v>221003</v>
          </cell>
          <cell r="C135" t="str">
            <v>IDL- Course Fee Recoverable from Students</v>
          </cell>
          <cell r="D135">
            <v>27859468</v>
          </cell>
          <cell r="E135">
            <v>-3000000</v>
          </cell>
        </row>
        <row r="136">
          <cell r="A136">
            <v>120356</v>
          </cell>
          <cell r="C136" t="str">
            <v>IDL - Advance Billing to Students</v>
          </cell>
          <cell r="D136">
            <v>-27371960</v>
          </cell>
          <cell r="E136">
            <v>-462797</v>
          </cell>
        </row>
        <row r="137">
          <cell r="A137">
            <v>221001</v>
          </cell>
          <cell r="C137" t="str">
            <v>221001 Customers Reconciliation Account</v>
          </cell>
        </row>
        <row r="138">
          <cell r="C138" t="str">
            <v xml:space="preserve">         Greater Than six Months: Considered Good</v>
          </cell>
          <cell r="D138">
            <v>193634410</v>
          </cell>
          <cell r="E138">
            <v>191227907</v>
          </cell>
        </row>
        <row r="139">
          <cell r="C139" t="str">
            <v xml:space="preserve">         Greater Than six Months: Considered doubtful</v>
          </cell>
          <cell r="D139">
            <v>33262566</v>
          </cell>
          <cell r="E139">
            <v>28737450</v>
          </cell>
        </row>
        <row r="140">
          <cell r="C140" t="str">
            <v xml:space="preserve">         Less Than six Months</v>
          </cell>
          <cell r="D140">
            <v>294886901</v>
          </cell>
          <cell r="E140">
            <v>291364100</v>
          </cell>
        </row>
        <row r="141">
          <cell r="C141" t="str">
            <v>Grossing up of debtors</v>
          </cell>
          <cell r="D141">
            <v>1935785</v>
          </cell>
        </row>
        <row r="143">
          <cell r="C143">
            <v>495844551</v>
          </cell>
          <cell r="D143">
            <v>524207170</v>
          </cell>
          <cell r="E143">
            <v>507866660</v>
          </cell>
        </row>
        <row r="144">
          <cell r="C144">
            <v>4716957</v>
          </cell>
        </row>
        <row r="145">
          <cell r="A145">
            <v>221002</v>
          </cell>
          <cell r="C145" t="str">
            <v>221002 Provision for Doubtful Debts</v>
          </cell>
          <cell r="D145">
            <v>-33262566</v>
          </cell>
          <cell r="E145">
            <v>-28737450</v>
          </cell>
        </row>
        <row r="147">
          <cell r="C147" t="str">
            <v>Sub Total</v>
          </cell>
          <cell r="D147">
            <v>490944604</v>
          </cell>
          <cell r="E147">
            <v>479129210</v>
          </cell>
        </row>
        <row r="149">
          <cell r="B149">
            <v>3</v>
          </cell>
          <cell r="C149" t="str">
            <v>Cash and Bank Balances</v>
          </cell>
        </row>
        <row r="151">
          <cell r="A151">
            <v>222001</v>
          </cell>
          <cell r="C151" t="str">
            <v>222001 Cash at Delhi Office</v>
          </cell>
          <cell r="D151">
            <v>124791</v>
          </cell>
          <cell r="E151">
            <v>13090</v>
          </cell>
        </row>
        <row r="152">
          <cell r="A152">
            <v>222301</v>
          </cell>
          <cell r="C152" t="str">
            <v>222301 Cheques in hand</v>
          </cell>
          <cell r="D152">
            <v>28365658</v>
          </cell>
          <cell r="E152">
            <v>17243118</v>
          </cell>
        </row>
        <row r="153">
          <cell r="D153">
            <v>28490449</v>
          </cell>
          <cell r="E153">
            <v>17256208</v>
          </cell>
        </row>
        <row r="154">
          <cell r="C154">
            <v>244616381</v>
          </cell>
        </row>
        <row r="155">
          <cell r="A155">
            <v>222101</v>
          </cell>
          <cell r="C155" t="str">
            <v>222101 FD with Scheduled Banks</v>
          </cell>
          <cell r="D155">
            <v>310067</v>
          </cell>
          <cell r="E155">
            <v>310067</v>
          </cell>
        </row>
        <row r="156">
          <cell r="C156">
            <v>7446130.96</v>
          </cell>
          <cell r="D156">
            <v>310067</v>
          </cell>
          <cell r="E156">
            <v>310067</v>
          </cell>
        </row>
        <row r="157">
          <cell r="C157">
            <v>136624938</v>
          </cell>
        </row>
        <row r="158">
          <cell r="A158">
            <v>222204</v>
          </cell>
          <cell r="C158" t="str">
            <v>222204 HSBC, Calcutta.</v>
          </cell>
          <cell r="D158">
            <v>98875</v>
          </cell>
          <cell r="E158">
            <v>26875</v>
          </cell>
        </row>
        <row r="159">
          <cell r="A159">
            <v>222205</v>
          </cell>
          <cell r="C159" t="str">
            <v>222205 ANZ Grindlays Bangalore</v>
          </cell>
          <cell r="D159">
            <v>60820</v>
          </cell>
          <cell r="E159">
            <v>36820</v>
          </cell>
        </row>
        <row r="160">
          <cell r="A160">
            <v>222206</v>
          </cell>
          <cell r="C160" t="str">
            <v>222206 Syndicate Bank, Delhi</v>
          </cell>
          <cell r="D160">
            <v>0</v>
          </cell>
          <cell r="E160">
            <v>526318</v>
          </cell>
        </row>
        <row r="161">
          <cell r="A161">
            <v>222207</v>
          </cell>
          <cell r="C161" t="str">
            <v>222207 Credit Lyonnais, Service Billing, New Delhi.</v>
          </cell>
          <cell r="D161">
            <v>2124</v>
          </cell>
          <cell r="E161">
            <v>2124</v>
          </cell>
        </row>
        <row r="162">
          <cell r="A162">
            <v>222208</v>
          </cell>
          <cell r="C162" t="str">
            <v>222208 Credit Lyonnais - Unpaid Dividend A/c</v>
          </cell>
          <cell r="D162">
            <v>26</v>
          </cell>
          <cell r="E162">
            <v>10</v>
          </cell>
        </row>
        <row r="163">
          <cell r="A163">
            <v>222209</v>
          </cell>
          <cell r="C163" t="str">
            <v>222209 ABN Amro Bank Current A/c</v>
          </cell>
          <cell r="D163">
            <v>0</v>
          </cell>
          <cell r="E163">
            <v>0</v>
          </cell>
        </row>
        <row r="164">
          <cell r="A164">
            <v>222210</v>
          </cell>
          <cell r="C164" t="str">
            <v>Bank Of Maharashtra Current A/c</v>
          </cell>
          <cell r="D164">
            <v>0</v>
          </cell>
          <cell r="E164">
            <v>1737180</v>
          </cell>
        </row>
        <row r="165">
          <cell r="A165">
            <v>222211</v>
          </cell>
          <cell r="C165" t="str">
            <v>Credit Lyonnais - Dividend Current A/c</v>
          </cell>
          <cell r="D165">
            <v>0</v>
          </cell>
          <cell r="E165">
            <v>0</v>
          </cell>
        </row>
        <row r="166">
          <cell r="A166">
            <v>224601</v>
          </cell>
          <cell r="C166" t="str">
            <v>224601 Credit Lyonnais, Mumbai, Clearing A/c.</v>
          </cell>
          <cell r="D166">
            <v>0</v>
          </cell>
          <cell r="E166">
            <v>108839</v>
          </cell>
        </row>
        <row r="167">
          <cell r="A167">
            <v>110202</v>
          </cell>
          <cell r="C167" t="str">
            <v>110202 Cash Credit - Credit Lyonias, New Delhi</v>
          </cell>
          <cell r="D167">
            <v>9459453</v>
          </cell>
          <cell r="E167">
            <v>0</v>
          </cell>
        </row>
        <row r="168">
          <cell r="A168">
            <v>224602</v>
          </cell>
          <cell r="C168" t="str">
            <v>224602 Centurion Bank, Delhi, Clearing A/c. (Current)</v>
          </cell>
          <cell r="D168">
            <v>4334850</v>
          </cell>
          <cell r="E168">
            <v>5943731</v>
          </cell>
        </row>
        <row r="169">
          <cell r="A169">
            <v>224604</v>
          </cell>
          <cell r="C169" t="str">
            <v>224604 Hongkong Bank, Cal, Clearing A/c. (Current A/c.)</v>
          </cell>
          <cell r="D169">
            <v>0</v>
          </cell>
          <cell r="E169">
            <v>0</v>
          </cell>
        </row>
        <row r="170">
          <cell r="A170">
            <v>224605</v>
          </cell>
          <cell r="C170" t="str">
            <v>224605 ANZ Grindlays, Bangalore, Clearing A/c. (Current)</v>
          </cell>
          <cell r="D170">
            <v>0</v>
          </cell>
          <cell r="E170">
            <v>0</v>
          </cell>
        </row>
        <row r="171">
          <cell r="A171">
            <v>224606</v>
          </cell>
          <cell r="C171" t="str">
            <v>ABN Amro Bank Clearing A/c (Current A/C)</v>
          </cell>
          <cell r="D171">
            <v>394620</v>
          </cell>
          <cell r="E171">
            <v>257465</v>
          </cell>
        </row>
        <row r="173">
          <cell r="D173">
            <v>14350768</v>
          </cell>
          <cell r="E173">
            <v>8639362</v>
          </cell>
        </row>
        <row r="175">
          <cell r="A175">
            <v>222102</v>
          </cell>
          <cell r="C175" t="str">
            <v>222102 Margin Money with ABN for Letter of Credit</v>
          </cell>
          <cell r="D175">
            <v>0</v>
          </cell>
          <cell r="E175">
            <v>0</v>
          </cell>
        </row>
        <row r="176">
          <cell r="D176">
            <v>0</v>
          </cell>
          <cell r="E176">
            <v>0</v>
          </cell>
        </row>
        <row r="178">
          <cell r="C178" t="str">
            <v>Sub Total</v>
          </cell>
          <cell r="D178">
            <v>43151284</v>
          </cell>
          <cell r="E178">
            <v>26205637</v>
          </cell>
        </row>
        <row r="180">
          <cell r="B180">
            <v>4</v>
          </cell>
          <cell r="C180" t="str">
            <v xml:space="preserve">Other Current Assets </v>
          </cell>
        </row>
        <row r="182">
          <cell r="A182">
            <v>223001</v>
          </cell>
          <cell r="C182" t="str">
            <v>223001 Interest accrued on Fixed Deposit</v>
          </cell>
          <cell r="D182">
            <v>90060</v>
          </cell>
          <cell r="E182">
            <v>68475</v>
          </cell>
        </row>
        <row r="184">
          <cell r="C184" t="str">
            <v>Claims Recoverable</v>
          </cell>
        </row>
        <row r="185">
          <cell r="A185">
            <v>223101</v>
          </cell>
          <cell r="C185" t="str">
            <v>223101 Insurance claim recoverable - VEHICLES</v>
          </cell>
          <cell r="D185">
            <v>128912</v>
          </cell>
          <cell r="E185">
            <v>4019</v>
          </cell>
        </row>
        <row r="186">
          <cell r="A186">
            <v>223102</v>
          </cell>
          <cell r="C186" t="str">
            <v>223102 Insurance claim recoverable - Laptops / Cellphones</v>
          </cell>
          <cell r="D186">
            <v>60061</v>
          </cell>
          <cell r="E186">
            <v>48191</v>
          </cell>
        </row>
        <row r="187">
          <cell r="A187">
            <v>223103</v>
          </cell>
          <cell r="C187" t="str">
            <v>223103 Insurance claim recoverable - MARINE</v>
          </cell>
          <cell r="D187">
            <v>0</v>
          </cell>
          <cell r="E187">
            <v>49730</v>
          </cell>
        </row>
        <row r="188">
          <cell r="A188">
            <v>223105</v>
          </cell>
          <cell r="C188" t="str">
            <v>223105 Miscellaneous  claims recoverable</v>
          </cell>
          <cell r="D188">
            <v>2204393</v>
          </cell>
          <cell r="E188">
            <v>2204393</v>
          </cell>
        </row>
        <row r="190">
          <cell r="D190">
            <v>2393366</v>
          </cell>
          <cell r="E190">
            <v>2306333</v>
          </cell>
        </row>
        <row r="192">
          <cell r="C192" t="str">
            <v>Sub Total</v>
          </cell>
          <cell r="D192">
            <v>2483426</v>
          </cell>
          <cell r="E192">
            <v>2374808</v>
          </cell>
        </row>
        <row r="194">
          <cell r="C194" t="str">
            <v>B. LOANS &amp; ADVANCES (Unsecured)</v>
          </cell>
        </row>
        <row r="196">
          <cell r="B196">
            <v>1</v>
          </cell>
          <cell r="C196" t="str">
            <v xml:space="preserve">Advances recoverable in cash or in kind </v>
          </cell>
        </row>
        <row r="197">
          <cell r="A197">
            <v>224001</v>
          </cell>
          <cell r="C197" t="str">
            <v>224001 Employee Expense Advance Special GL</v>
          </cell>
          <cell r="D197">
            <v>58022</v>
          </cell>
          <cell r="E197">
            <v>1187718</v>
          </cell>
        </row>
        <row r="198">
          <cell r="A198">
            <v>224002</v>
          </cell>
          <cell r="C198" t="str">
            <v>224002 Employee Travel Advance Special GL</v>
          </cell>
          <cell r="D198">
            <v>1100472</v>
          </cell>
          <cell r="E198">
            <v>2857019</v>
          </cell>
        </row>
        <row r="199">
          <cell r="A199">
            <v>224003</v>
          </cell>
          <cell r="C199" t="str">
            <v>224003 Employee Imprest  Advance Special GL</v>
          </cell>
          <cell r="D199">
            <v>311422</v>
          </cell>
          <cell r="E199">
            <v>69579</v>
          </cell>
        </row>
        <row r="200">
          <cell r="A200">
            <v>224006</v>
          </cell>
          <cell r="C200" t="str">
            <v>224006 Employee Ticket Advance Special GL</v>
          </cell>
          <cell r="D200">
            <v>631096</v>
          </cell>
          <cell r="E200">
            <v>3862494</v>
          </cell>
        </row>
        <row r="201">
          <cell r="A201">
            <v>224007</v>
          </cell>
          <cell r="C201" t="str">
            <v>224007 Employee Salary  Advance Special GL</v>
          </cell>
          <cell r="D201">
            <v>64244</v>
          </cell>
          <cell r="E201">
            <v>82718</v>
          </cell>
        </row>
        <row r="202">
          <cell r="A202">
            <v>224021</v>
          </cell>
          <cell r="C202" t="str">
            <v>224021 Rent Paid in Advance - Office Leases</v>
          </cell>
          <cell r="D202">
            <v>644012</v>
          </cell>
          <cell r="E202">
            <v>1458340</v>
          </cell>
        </row>
        <row r="203">
          <cell r="A203">
            <v>224022</v>
          </cell>
          <cell r="B203" t="str">
            <v>Year ended 31.03.2003</v>
          </cell>
          <cell r="C203" t="str">
            <v>224022 Rent Paid in Advance - Residential Leases</v>
          </cell>
          <cell r="D203">
            <v>482200</v>
          </cell>
          <cell r="E203">
            <v>135786</v>
          </cell>
        </row>
        <row r="204">
          <cell r="A204">
            <v>224031</v>
          </cell>
          <cell r="C204" t="str">
            <v>224031 Prepaid Expenses</v>
          </cell>
          <cell r="D204">
            <v>9642802</v>
          </cell>
          <cell r="E204">
            <v>5179291</v>
          </cell>
        </row>
        <row r="205">
          <cell r="A205">
            <v>224032</v>
          </cell>
          <cell r="C205" t="str">
            <v>224032 Prepaid Insurance</v>
          </cell>
          <cell r="D205">
            <v>7599747</v>
          </cell>
          <cell r="E205">
            <v>7069833</v>
          </cell>
        </row>
        <row r="206">
          <cell r="A206">
            <v>224033</v>
          </cell>
          <cell r="C206" t="str">
            <v>224033 PRE PAID TRANSPONDER FEE</v>
          </cell>
          <cell r="D206">
            <v>59681950</v>
          </cell>
          <cell r="E206">
            <v>11081361</v>
          </cell>
        </row>
        <row r="207">
          <cell r="A207">
            <v>224041</v>
          </cell>
          <cell r="C207" t="str">
            <v>224041 Sales Tax Deposit</v>
          </cell>
          <cell r="D207">
            <v>6692621</v>
          </cell>
          <cell r="E207">
            <v>3042478</v>
          </cell>
        </row>
        <row r="208">
          <cell r="A208">
            <v>224042</v>
          </cell>
          <cell r="C208" t="str">
            <v>224042 Customs Duty Recoverable</v>
          </cell>
          <cell r="D208">
            <v>2500000</v>
          </cell>
          <cell r="E208">
            <v>2500000</v>
          </cell>
        </row>
        <row r="209">
          <cell r="A209">
            <v>224051</v>
          </cell>
          <cell r="C209" t="str">
            <v>224051 Freight recoverable - Customers</v>
          </cell>
          <cell r="D209">
            <v>772207</v>
          </cell>
          <cell r="E209">
            <v>0</v>
          </cell>
        </row>
        <row r="210">
          <cell r="A210">
            <v>224052</v>
          </cell>
          <cell r="C210" t="str">
            <v>224052 Octroi recoverable - Customers</v>
          </cell>
          <cell r="D210">
            <v>1387377</v>
          </cell>
          <cell r="E210">
            <v>-257732</v>
          </cell>
        </row>
        <row r="211">
          <cell r="A211">
            <v>224053</v>
          </cell>
          <cell r="C211" t="str">
            <v>224053 Expenses  recoverable - Customers</v>
          </cell>
          <cell r="D211">
            <v>1823611</v>
          </cell>
          <cell r="E211">
            <v>3278127</v>
          </cell>
        </row>
        <row r="212">
          <cell r="A212">
            <v>224054</v>
          </cell>
          <cell r="C212" t="str">
            <v>IDL - Expenses recoverable from customers</v>
          </cell>
          <cell r="D212">
            <v>0</v>
          </cell>
          <cell r="E212">
            <v>0</v>
          </cell>
        </row>
        <row r="213">
          <cell r="A213">
            <v>224061</v>
          </cell>
          <cell r="C213" t="str">
            <v>224061 Advance Wealth Tax</v>
          </cell>
          <cell r="D213">
            <v>85163</v>
          </cell>
          <cell r="E213">
            <v>67443</v>
          </cell>
        </row>
        <row r="214">
          <cell r="A214">
            <v>224106</v>
          </cell>
          <cell r="C214" t="str">
            <v>224106 Advance for  Loading</v>
          </cell>
          <cell r="D214">
            <v>0</v>
          </cell>
          <cell r="E214">
            <v>6189</v>
          </cell>
        </row>
        <row r="215">
          <cell r="A215">
            <v>224109</v>
          </cell>
          <cell r="C215" t="str">
            <v>224109 HECL Employees Stock Options Trust</v>
          </cell>
          <cell r="D215">
            <v>1000</v>
          </cell>
          <cell r="E215">
            <v>1000</v>
          </cell>
        </row>
        <row r="216">
          <cell r="A216">
            <v>290000</v>
          </cell>
          <cell r="C216" t="str">
            <v>290000 Vendor Advance Contra</v>
          </cell>
          <cell r="D216">
            <v>0</v>
          </cell>
          <cell r="E216">
            <v>1</v>
          </cell>
        </row>
        <row r="217">
          <cell r="C217" t="str">
            <v>Debit balance of TDS payable a/c</v>
          </cell>
          <cell r="D217">
            <v>326398</v>
          </cell>
        </row>
        <row r="219">
          <cell r="C219" t="str">
            <v>Sub Total</v>
          </cell>
          <cell r="D219">
            <v>93804344</v>
          </cell>
          <cell r="E219">
            <v>41621645</v>
          </cell>
        </row>
        <row r="222">
          <cell r="B222">
            <v>2</v>
          </cell>
          <cell r="C222" t="str">
            <v>Balance with Department of Telecommunication</v>
          </cell>
        </row>
        <row r="224">
          <cell r="A224">
            <v>224701</v>
          </cell>
          <cell r="C224" t="str">
            <v>Balance with Department of Telecommunication</v>
          </cell>
          <cell r="D224">
            <v>100938660</v>
          </cell>
          <cell r="E224">
            <v>100938660</v>
          </cell>
        </row>
        <row r="225">
          <cell r="C225">
            <v>111715010</v>
          </cell>
        </row>
        <row r="226">
          <cell r="C226" t="str">
            <v>Sub Total</v>
          </cell>
          <cell r="D226">
            <v>100938660</v>
          </cell>
          <cell r="E226">
            <v>100938660</v>
          </cell>
        </row>
        <row r="227">
          <cell r="C227">
            <v>110103781</v>
          </cell>
        </row>
        <row r="228">
          <cell r="B228">
            <v>3</v>
          </cell>
          <cell r="C228" t="str">
            <v>Loan to employees</v>
          </cell>
        </row>
        <row r="230">
          <cell r="A230">
            <v>224004</v>
          </cell>
          <cell r="C230" t="str">
            <v>224004 Employee Soft Loan Special GL</v>
          </cell>
          <cell r="D230">
            <v>162685</v>
          </cell>
          <cell r="E230">
            <v>272000</v>
          </cell>
        </row>
        <row r="231">
          <cell r="A231">
            <v>224005</v>
          </cell>
          <cell r="C231" t="str">
            <v>224005 Employee Loan (Confidential) Special GL</v>
          </cell>
          <cell r="D231">
            <v>568750</v>
          </cell>
          <cell r="E231">
            <v>1043250</v>
          </cell>
        </row>
        <row r="233">
          <cell r="C233" t="str">
            <v>Sub Total</v>
          </cell>
          <cell r="D233">
            <v>731435</v>
          </cell>
          <cell r="E233">
            <v>1315250</v>
          </cell>
        </row>
        <row r="236">
          <cell r="B236">
            <v>4</v>
          </cell>
          <cell r="C236" t="str">
            <v>Advance paid to suppliers</v>
          </cell>
        </row>
        <row r="237">
          <cell r="A237">
            <v>224101</v>
          </cell>
          <cell r="C237" t="str">
            <v>Vendor Down Payment  Revenue Special GL</v>
          </cell>
          <cell r="D237">
            <v>12678886</v>
          </cell>
          <cell r="E237">
            <v>6604212</v>
          </cell>
        </row>
        <row r="238">
          <cell r="C238" t="str">
            <v>Contra to Capital spl GL</v>
          </cell>
          <cell r="D238">
            <v>-1748301</v>
          </cell>
        </row>
        <row r="239">
          <cell r="C239" t="str">
            <v>Add : Debit Balances in A/C No.120001</v>
          </cell>
          <cell r="D239">
            <v>-1169481</v>
          </cell>
          <cell r="E239">
            <v>1042710</v>
          </cell>
        </row>
        <row r="240">
          <cell r="A240">
            <v>224501</v>
          </cell>
          <cell r="C240" t="str">
            <v>Provision for Doubtful advances</v>
          </cell>
          <cell r="D240">
            <v>-4716957</v>
          </cell>
          <cell r="E240">
            <v>-586353</v>
          </cell>
        </row>
        <row r="242">
          <cell r="C242" t="str">
            <v>Sub Total</v>
          </cell>
          <cell r="D242">
            <v>5044147</v>
          </cell>
          <cell r="E242">
            <v>7060569</v>
          </cell>
        </row>
        <row r="244">
          <cell r="B244">
            <v>5</v>
          </cell>
          <cell r="C244" t="str">
            <v>Balance with Customs Authorities</v>
          </cell>
        </row>
        <row r="246">
          <cell r="A246">
            <v>224102</v>
          </cell>
          <cell r="B246" t="str">
            <v>Year ended 31.03.2003</v>
          </cell>
          <cell r="C246" t="str">
            <v>224102 Advance for Customs Duty</v>
          </cell>
          <cell r="D246">
            <v>1528545</v>
          </cell>
          <cell r="E246">
            <v>5184699</v>
          </cell>
        </row>
        <row r="247">
          <cell r="A247">
            <v>224104</v>
          </cell>
          <cell r="C247" t="str">
            <v>224104 Advance for  Additional Duty</v>
          </cell>
          <cell r="D247">
            <v>0</v>
          </cell>
          <cell r="E247">
            <v>0</v>
          </cell>
        </row>
        <row r="248">
          <cell r="A248">
            <v>224105</v>
          </cell>
          <cell r="C248" t="str">
            <v>224105 Advance for  SAD</v>
          </cell>
          <cell r="D248">
            <v>0</v>
          </cell>
          <cell r="E248">
            <v>0</v>
          </cell>
        </row>
        <row r="249">
          <cell r="A249">
            <v>224201</v>
          </cell>
          <cell r="C249" t="str">
            <v>224201 Deposit with Customs - SVB Deposits.</v>
          </cell>
          <cell r="D249">
            <v>20617649</v>
          </cell>
          <cell r="E249">
            <v>20150671</v>
          </cell>
        </row>
        <row r="251">
          <cell r="C251" t="str">
            <v>Sub Total</v>
          </cell>
          <cell r="D251">
            <v>22146194</v>
          </cell>
          <cell r="E251">
            <v>25335370</v>
          </cell>
        </row>
        <row r="253">
          <cell r="B253">
            <v>6</v>
          </cell>
          <cell r="C253" t="str">
            <v>Earnest money and Security Deposit</v>
          </cell>
        </row>
        <row r="255">
          <cell r="A255">
            <v>224301</v>
          </cell>
          <cell r="C255" t="str">
            <v>224301 Earnest Money with Customers</v>
          </cell>
          <cell r="D255">
            <v>7378750</v>
          </cell>
          <cell r="E255">
            <v>12310750</v>
          </cell>
        </row>
        <row r="256">
          <cell r="A256">
            <v>224302</v>
          </cell>
          <cell r="C256" t="str">
            <v>224302 Security  Deposit - Office Leases</v>
          </cell>
          <cell r="D256">
            <v>10560136</v>
          </cell>
          <cell r="E256">
            <v>10222136</v>
          </cell>
        </row>
        <row r="257">
          <cell r="A257">
            <v>224303</v>
          </cell>
          <cell r="C257" t="str">
            <v>224303 Security  Deposit - Employee Residences</v>
          </cell>
          <cell r="D257">
            <v>2489450</v>
          </cell>
          <cell r="E257">
            <v>2788200</v>
          </cell>
        </row>
        <row r="258">
          <cell r="A258">
            <v>224304</v>
          </cell>
          <cell r="C258" t="str">
            <v>224304 Security  Deposit - Others</v>
          </cell>
          <cell r="D258">
            <v>1936345</v>
          </cell>
          <cell r="E258">
            <v>2626057</v>
          </cell>
        </row>
        <row r="259">
          <cell r="A259">
            <v>224305</v>
          </cell>
          <cell r="C259" t="str">
            <v>224305 Telephone Deposit</v>
          </cell>
          <cell r="D259">
            <v>71523</v>
          </cell>
          <cell r="E259">
            <v>1086023</v>
          </cell>
        </row>
        <row r="261">
          <cell r="C261" t="str">
            <v>Sub Total</v>
          </cell>
          <cell r="D261">
            <v>22436204</v>
          </cell>
          <cell r="E261">
            <v>29033166</v>
          </cell>
        </row>
        <row r="263">
          <cell r="B263">
            <v>7</v>
          </cell>
          <cell r="C263" t="str">
            <v xml:space="preserve">Advance Income Tax </v>
          </cell>
        </row>
        <row r="264">
          <cell r="C264">
            <v>3643557</v>
          </cell>
        </row>
        <row r="265">
          <cell r="A265">
            <v>224401</v>
          </cell>
          <cell r="C265" t="str">
            <v>224401 Advance Income Tax</v>
          </cell>
          <cell r="D265">
            <v>167519402</v>
          </cell>
          <cell r="E265">
            <v>162627758</v>
          </cell>
        </row>
        <row r="266">
          <cell r="A266">
            <v>224402</v>
          </cell>
          <cell r="C266" t="str">
            <v>224402 Income Tax Refund</v>
          </cell>
          <cell r="D266">
            <v>-2163459</v>
          </cell>
          <cell r="E266">
            <v>-2163459</v>
          </cell>
        </row>
        <row r="267">
          <cell r="A267">
            <v>224403</v>
          </cell>
          <cell r="C267" t="str">
            <v>224403 TDS BY CUSTOMERS</v>
          </cell>
          <cell r="D267">
            <v>79719900</v>
          </cell>
          <cell r="E267">
            <v>53522519</v>
          </cell>
        </row>
        <row r="268">
          <cell r="A268">
            <v>224404</v>
          </cell>
          <cell r="C268" t="str">
            <v>WORK CONTRACT TAX DEDUCTED AT SOURCE BY CUSTOMERS</v>
          </cell>
          <cell r="D268">
            <v>950767</v>
          </cell>
          <cell r="E268">
            <v>0</v>
          </cell>
        </row>
        <row r="270">
          <cell r="C270" t="str">
            <v>Sub Total</v>
          </cell>
          <cell r="D270">
            <v>246026610</v>
          </cell>
          <cell r="E270">
            <v>213986818</v>
          </cell>
        </row>
        <row r="271">
          <cell r="C271">
            <v>250000</v>
          </cell>
        </row>
        <row r="272">
          <cell r="C272" t="str">
            <v>Schedule Total</v>
          </cell>
          <cell r="D272">
            <v>1148784955</v>
          </cell>
          <cell r="E272">
            <v>1062094813</v>
          </cell>
        </row>
        <row r="273">
          <cell r="C273">
            <v>122358</v>
          </cell>
        </row>
        <row r="274">
          <cell r="B274" t="str">
            <v>Schedule H</v>
          </cell>
          <cell r="C274" t="str">
            <v>CURRENT LIABILITIES AND PROVISIONS</v>
          </cell>
        </row>
        <row r="276">
          <cell r="C276" t="str">
            <v>A. CURRENT LIABILITIES</v>
          </cell>
        </row>
        <row r="278">
          <cell r="B278">
            <v>1</v>
          </cell>
          <cell r="C278" t="str">
            <v>Sundry Creditors</v>
          </cell>
        </row>
        <row r="280">
          <cell r="A280">
            <v>120001</v>
          </cell>
          <cell r="C280" t="str">
            <v>120001 Vendors Reconciliation Account</v>
          </cell>
          <cell r="D280">
            <v>-241531280</v>
          </cell>
          <cell r="E280">
            <v>-247248603</v>
          </cell>
        </row>
        <row r="281">
          <cell r="A281">
            <v>120002</v>
          </cell>
          <cell r="C281" t="str">
            <v>120002 GR/IR-clearing - external procurement</v>
          </cell>
          <cell r="D281">
            <v>-1735156</v>
          </cell>
          <cell r="E281">
            <v>-10602064</v>
          </cell>
        </row>
        <row r="282">
          <cell r="A282">
            <v>120003</v>
          </cell>
          <cell r="C282" t="str">
            <v>120003 Asset acquisition - contra account</v>
          </cell>
          <cell r="D282">
            <v>0</v>
          </cell>
          <cell r="E282">
            <v>0</v>
          </cell>
        </row>
        <row r="283">
          <cell r="A283">
            <v>120005</v>
          </cell>
          <cell r="C283" t="str">
            <v>120005 VENDORS GENERAL A/C</v>
          </cell>
          <cell r="D283">
            <v>-2519426</v>
          </cell>
          <cell r="E283">
            <v>-23378670</v>
          </cell>
        </row>
        <row r="284">
          <cell r="C284" t="str">
            <v>Grossing up of vendors</v>
          </cell>
          <cell r="D284">
            <v>1169481</v>
          </cell>
          <cell r="E284">
            <v>-1042710</v>
          </cell>
        </row>
        <row r="285">
          <cell r="C285" t="str">
            <v>Less : Non Trade Creditors in GR/IR account</v>
          </cell>
          <cell r="D285">
            <v>0</v>
          </cell>
          <cell r="E285">
            <v>1020751</v>
          </cell>
        </row>
        <row r="287">
          <cell r="C287" t="str">
            <v>Sub Total</v>
          </cell>
          <cell r="D287">
            <v>-244616381</v>
          </cell>
          <cell r="E287">
            <v>-281251296</v>
          </cell>
        </row>
        <row r="289">
          <cell r="B289">
            <v>2</v>
          </cell>
          <cell r="C289" t="str">
            <v xml:space="preserve"> Advance from customers</v>
          </cell>
        </row>
        <row r="290">
          <cell r="A290">
            <v>120101</v>
          </cell>
          <cell r="C290" t="str">
            <v>120101 Customers Down Payment Special GL</v>
          </cell>
          <cell r="D290">
            <v>-22888178</v>
          </cell>
          <cell r="E290">
            <v>-35842577</v>
          </cell>
        </row>
        <row r="291">
          <cell r="C291" t="str">
            <v>Grossing up of vendors</v>
          </cell>
          <cell r="D291">
            <v>-1935785</v>
          </cell>
        </row>
        <row r="292">
          <cell r="D292">
            <v>-24823963</v>
          </cell>
          <cell r="E292">
            <v>-35842577</v>
          </cell>
        </row>
        <row r="295">
          <cell r="B295">
            <v>3</v>
          </cell>
          <cell r="C295" t="str">
            <v>Interest accrued but not due</v>
          </cell>
          <cell r="D295">
            <v>-7446130.96</v>
          </cell>
          <cell r="E295">
            <v>-9898310</v>
          </cell>
        </row>
        <row r="297">
          <cell r="B297">
            <v>4</v>
          </cell>
          <cell r="C297" t="str">
            <v>Other Liabilities</v>
          </cell>
        </row>
        <row r="298">
          <cell r="A298">
            <v>120004</v>
          </cell>
          <cell r="C298" t="str">
            <v>120004 Employees Reconciliation Account</v>
          </cell>
          <cell r="D298">
            <v>-117036</v>
          </cell>
          <cell r="E298">
            <v>-108111</v>
          </cell>
        </row>
        <row r="299">
          <cell r="A299">
            <v>120103</v>
          </cell>
          <cell r="C299" t="str">
            <v>IDL-Course Fee Advance</v>
          </cell>
          <cell r="D299">
            <v>0</v>
          </cell>
          <cell r="E299">
            <v>-10000</v>
          </cell>
        </row>
        <row r="300">
          <cell r="A300">
            <v>120301</v>
          </cell>
          <cell r="C300" t="str">
            <v>120301 Salaries Payable</v>
          </cell>
          <cell r="D300">
            <v>-42798</v>
          </cell>
          <cell r="E300">
            <v>-4533870</v>
          </cell>
        </row>
        <row r="301">
          <cell r="A301">
            <v>120302</v>
          </cell>
          <cell r="C301" t="str">
            <v>120302 Rent  Payable (Salaries)</v>
          </cell>
          <cell r="D301">
            <v>0</v>
          </cell>
          <cell r="E301">
            <v>-8490</v>
          </cell>
        </row>
        <row r="302">
          <cell r="A302">
            <v>120303</v>
          </cell>
          <cell r="C302" t="str">
            <v>120303 Monthly Reimbursement Payable (Travel)</v>
          </cell>
          <cell r="D302">
            <v>-479</v>
          </cell>
          <cell r="E302">
            <v>-269102</v>
          </cell>
        </row>
        <row r="303">
          <cell r="A303">
            <v>120304</v>
          </cell>
          <cell r="C303" t="str">
            <v>120304 Monthly Reimbursement Payable (Other than Travel)</v>
          </cell>
          <cell r="D303">
            <v>-702022</v>
          </cell>
          <cell r="E303">
            <v>555</v>
          </cell>
        </row>
        <row r="304">
          <cell r="A304">
            <v>120305</v>
          </cell>
          <cell r="C304" t="str">
            <v>120305 PF Payable - Employer's contribution</v>
          </cell>
          <cell r="D304">
            <v>-180918</v>
          </cell>
          <cell r="E304">
            <v>-229409</v>
          </cell>
        </row>
        <row r="305">
          <cell r="A305">
            <v>120306</v>
          </cell>
          <cell r="C305" t="str">
            <v>120306 FPF Payable - Employer's contribution</v>
          </cell>
          <cell r="D305">
            <v>1123</v>
          </cell>
          <cell r="E305">
            <v>-126195</v>
          </cell>
        </row>
        <row r="306">
          <cell r="A306">
            <v>120307</v>
          </cell>
          <cell r="C306" t="str">
            <v>120307 PF Payable - Employee's contribution</v>
          </cell>
          <cell r="D306">
            <v>-297761</v>
          </cell>
          <cell r="E306">
            <v>-353427</v>
          </cell>
        </row>
        <row r="307">
          <cell r="A307">
            <v>120308</v>
          </cell>
          <cell r="C307" t="str">
            <v>120308 PF Admn. Charges Payable</v>
          </cell>
          <cell r="D307">
            <v>0</v>
          </cell>
          <cell r="E307">
            <v>0</v>
          </cell>
        </row>
        <row r="308">
          <cell r="A308">
            <v>120309</v>
          </cell>
          <cell r="C308" t="str">
            <v>120309 DLI  Payable</v>
          </cell>
          <cell r="D308">
            <v>0</v>
          </cell>
          <cell r="E308">
            <v>0</v>
          </cell>
        </row>
        <row r="309">
          <cell r="A309">
            <v>120310</v>
          </cell>
          <cell r="C309" t="str">
            <v>120310 DLI  Admn Chrgs Payable</v>
          </cell>
          <cell r="D309">
            <v>0</v>
          </cell>
          <cell r="E309">
            <v>0</v>
          </cell>
        </row>
        <row r="310">
          <cell r="A310">
            <v>120311</v>
          </cell>
          <cell r="C310" t="str">
            <v>120311 Voluntary PF Payable</v>
          </cell>
          <cell r="D310">
            <v>-60069</v>
          </cell>
          <cell r="E310">
            <v>-21000</v>
          </cell>
        </row>
        <row r="311">
          <cell r="A311">
            <v>120312</v>
          </cell>
          <cell r="C311" t="str">
            <v>120312 Prof. Tax  Payable</v>
          </cell>
          <cell r="D311">
            <v>-4740</v>
          </cell>
          <cell r="E311">
            <v>-18060</v>
          </cell>
        </row>
        <row r="312">
          <cell r="A312">
            <v>120313</v>
          </cell>
          <cell r="C312" t="str">
            <v>120313 TDS Payable - Section 192.</v>
          </cell>
          <cell r="D312">
            <v>-1241738</v>
          </cell>
          <cell r="E312">
            <v>-1312954</v>
          </cell>
        </row>
        <row r="313">
          <cell r="A313">
            <v>120314</v>
          </cell>
          <cell r="C313" t="str">
            <v>120314 HECL Employees' Provident Fund Trust</v>
          </cell>
          <cell r="D313">
            <v>0</v>
          </cell>
          <cell r="E313">
            <v>0</v>
          </cell>
        </row>
        <row r="314">
          <cell r="A314">
            <v>120315</v>
          </cell>
          <cell r="C314" t="str">
            <v>120315 Regional Provident Fund Commissioner</v>
          </cell>
          <cell r="D314">
            <v>-129654</v>
          </cell>
          <cell r="E314">
            <v>0</v>
          </cell>
        </row>
        <row r="315">
          <cell r="A315">
            <v>120321</v>
          </cell>
          <cell r="C315" t="str">
            <v>120321 Works Contract Tax Payable.</v>
          </cell>
          <cell r="D315">
            <v>-6385</v>
          </cell>
          <cell r="E315">
            <v>0</v>
          </cell>
        </row>
        <row r="316">
          <cell r="A316">
            <v>120322</v>
          </cell>
          <cell r="C316" t="str">
            <v>120322 Local Sales Tax Payable.</v>
          </cell>
          <cell r="D316">
            <v>-296879</v>
          </cell>
          <cell r="E316">
            <v>-120200</v>
          </cell>
        </row>
        <row r="317">
          <cell r="A317">
            <v>120323</v>
          </cell>
          <cell r="C317" t="str">
            <v>120323 Central Sales Tax Payable.</v>
          </cell>
          <cell r="D317">
            <v>-1623251</v>
          </cell>
          <cell r="E317">
            <v>-1035630</v>
          </cell>
        </row>
        <row r="318">
          <cell r="A318">
            <v>120326</v>
          </cell>
          <cell r="C318" t="str">
            <v>120326 TDS Payable - Section 194 C.</v>
          </cell>
          <cell r="D318">
            <v>-402900</v>
          </cell>
          <cell r="E318">
            <v>-122442</v>
          </cell>
        </row>
        <row r="319">
          <cell r="A319">
            <v>120327</v>
          </cell>
          <cell r="C319" t="str">
            <v>TDS Payable - Section 194 - H</v>
          </cell>
          <cell r="D319">
            <v>4570</v>
          </cell>
          <cell r="E319">
            <v>-1033394</v>
          </cell>
        </row>
        <row r="320">
          <cell r="A320">
            <v>120329</v>
          </cell>
          <cell r="C320" t="str">
            <v>120329 TDS Payable - Section 194 I.</v>
          </cell>
          <cell r="D320">
            <v>1721</v>
          </cell>
          <cell r="E320">
            <v>-370642</v>
          </cell>
        </row>
        <row r="321">
          <cell r="A321">
            <v>120330</v>
          </cell>
          <cell r="C321" t="str">
            <v>120330 TDS Payable - Section 194 J.</v>
          </cell>
          <cell r="D321">
            <v>-1261417</v>
          </cell>
          <cell r="E321">
            <v>-852338</v>
          </cell>
        </row>
        <row r="322">
          <cell r="A322">
            <v>120331</v>
          </cell>
          <cell r="C322" t="str">
            <v>TDS Payable - Section 195..</v>
          </cell>
          <cell r="D322">
            <v>320107</v>
          </cell>
          <cell r="E322">
            <v>-771143</v>
          </cell>
        </row>
        <row r="323">
          <cell r="A323">
            <v>120332</v>
          </cell>
          <cell r="C323" t="str">
            <v>120332 TDS Payable - Foreign Remittances - USA.</v>
          </cell>
          <cell r="D323">
            <v>-1373272</v>
          </cell>
          <cell r="E323">
            <v>0</v>
          </cell>
        </row>
        <row r="324">
          <cell r="A324">
            <v>120333</v>
          </cell>
          <cell r="C324" t="str">
            <v>120333 Works Contract Tax Payable - 2% Haryana.</v>
          </cell>
          <cell r="D324">
            <v>-45653</v>
          </cell>
          <cell r="E324">
            <v>-74549</v>
          </cell>
        </row>
        <row r="325">
          <cell r="A325">
            <v>120334</v>
          </cell>
          <cell r="C325" t="str">
            <v>120334 Works Contract Tax Payable - 2% Delhi</v>
          </cell>
          <cell r="D325">
            <v>-2867</v>
          </cell>
          <cell r="E325">
            <v>-689</v>
          </cell>
        </row>
        <row r="326">
          <cell r="A326">
            <v>120335</v>
          </cell>
          <cell r="C326" t="str">
            <v>Works Contract Tax Payable - 4% UP.</v>
          </cell>
          <cell r="D326">
            <v>0</v>
          </cell>
          <cell r="E326">
            <v>0</v>
          </cell>
        </row>
        <row r="327">
          <cell r="A327">
            <v>120336</v>
          </cell>
          <cell r="C327" t="str">
            <v>Work Contract Tax Payable - Maharashtra</v>
          </cell>
          <cell r="D327">
            <v>-3220</v>
          </cell>
          <cell r="E327">
            <v>0</v>
          </cell>
        </row>
        <row r="328">
          <cell r="A328">
            <v>120338</v>
          </cell>
          <cell r="C328" t="str">
            <v>Service Tax Payable</v>
          </cell>
          <cell r="D328">
            <v>-7801242</v>
          </cell>
          <cell r="E328">
            <v>-602486</v>
          </cell>
        </row>
        <row r="329">
          <cell r="A329">
            <v>120341</v>
          </cell>
          <cell r="C329" t="str">
            <v>120341 Freight Inwards Payable</v>
          </cell>
          <cell r="D329">
            <v>0</v>
          </cell>
          <cell r="E329">
            <v>-27515</v>
          </cell>
        </row>
        <row r="330">
          <cell r="A330">
            <v>120342</v>
          </cell>
          <cell r="C330" t="str">
            <v>120342 Insurance  Payable</v>
          </cell>
          <cell r="D330">
            <v>-46449</v>
          </cell>
          <cell r="E330">
            <v>0</v>
          </cell>
        </row>
        <row r="331">
          <cell r="A331">
            <v>120343</v>
          </cell>
          <cell r="C331" t="str">
            <v>120343 Customs Duty Payable</v>
          </cell>
          <cell r="D331">
            <v>-80169</v>
          </cell>
          <cell r="E331">
            <v>0</v>
          </cell>
        </row>
        <row r="332">
          <cell r="A332">
            <v>120344</v>
          </cell>
          <cell r="C332" t="str">
            <v>120344 C&amp;F charges  Payable</v>
          </cell>
          <cell r="D332">
            <v>0</v>
          </cell>
          <cell r="E332">
            <v>-1012201</v>
          </cell>
        </row>
        <row r="333">
          <cell r="A333">
            <v>120352</v>
          </cell>
          <cell r="C333" t="str">
            <v>120352 Advance Billing to Customers</v>
          </cell>
          <cell r="D333">
            <v>-22103965</v>
          </cell>
          <cell r="E333">
            <v>-22404390</v>
          </cell>
        </row>
        <row r="334">
          <cell r="A334">
            <v>120353</v>
          </cell>
          <cell r="C334" t="str">
            <v>120353 Stale Cheques</v>
          </cell>
          <cell r="D334">
            <v>-1161162</v>
          </cell>
          <cell r="E334">
            <v>-822049</v>
          </cell>
        </row>
        <row r="335">
          <cell r="A335">
            <v>120355</v>
          </cell>
          <cell r="C335" t="str">
            <v>120355 Unpaid Dividend</v>
          </cell>
          <cell r="D335">
            <v>-26</v>
          </cell>
          <cell r="E335">
            <v>-16</v>
          </cell>
        </row>
        <row r="336">
          <cell r="A336">
            <v>120357</v>
          </cell>
          <cell r="C336" t="str">
            <v>Revenue billed but not accrued</v>
          </cell>
          <cell r="D336">
            <v>-2751328</v>
          </cell>
          <cell r="E336">
            <v>0</v>
          </cell>
        </row>
        <row r="337">
          <cell r="A337">
            <v>120361</v>
          </cell>
          <cell r="C337" t="str">
            <v>120361 Expenses  Payable</v>
          </cell>
          <cell r="D337">
            <v>-99295391</v>
          </cell>
          <cell r="E337">
            <v>-105993612</v>
          </cell>
        </row>
        <row r="338">
          <cell r="A338">
            <v>120362</v>
          </cell>
          <cell r="C338" t="str">
            <v>120362 Freight Outwards Payable</v>
          </cell>
          <cell r="D338">
            <v>0</v>
          </cell>
          <cell r="E338">
            <v>3887</v>
          </cell>
        </row>
        <row r="339">
          <cell r="A339">
            <v>120363</v>
          </cell>
          <cell r="C339" t="str">
            <v>120363 DOT Charges  Payable</v>
          </cell>
          <cell r="D339">
            <v>0</v>
          </cell>
          <cell r="E339">
            <v>-3400000</v>
          </cell>
        </row>
        <row r="340">
          <cell r="A340">
            <v>120366</v>
          </cell>
          <cell r="C340" t="str">
            <v>120366 Security Deposit Received</v>
          </cell>
          <cell r="D340">
            <v>-3864254</v>
          </cell>
          <cell r="E340">
            <v>-250000</v>
          </cell>
        </row>
        <row r="341">
          <cell r="A341">
            <v>120367</v>
          </cell>
          <cell r="C341" t="str">
            <v>120367 WPC Charges Payable</v>
          </cell>
          <cell r="D341">
            <v>0</v>
          </cell>
          <cell r="E341">
            <v>-2812710</v>
          </cell>
        </row>
        <row r="342">
          <cell r="A342">
            <v>120368</v>
          </cell>
          <cell r="C342" t="str">
            <v>120368 SECURITY DEPOSIT  RECIEVED- CO.CAR SCHEME</v>
          </cell>
          <cell r="D342">
            <v>-66036</v>
          </cell>
          <cell r="E342">
            <v>-817203</v>
          </cell>
        </row>
        <row r="344">
          <cell r="C344" t="str">
            <v>Less : TDS Payable debit balances</v>
          </cell>
          <cell r="D344">
            <v>-326398</v>
          </cell>
          <cell r="E344">
            <v>0</v>
          </cell>
        </row>
        <row r="345">
          <cell r="C345" t="str">
            <v>Less : Interest accrued and due</v>
          </cell>
          <cell r="D345">
            <v>890889.04</v>
          </cell>
          <cell r="E345">
            <v>49240</v>
          </cell>
        </row>
        <row r="346">
          <cell r="C346" t="str">
            <v>Less : Interest accrued but not due</v>
          </cell>
          <cell r="D346">
            <v>7446130.96</v>
          </cell>
          <cell r="E346">
            <v>9898310</v>
          </cell>
        </row>
        <row r="347">
          <cell r="C347" t="str">
            <v>Add : Non Trade Creditors in GR/IR account</v>
          </cell>
          <cell r="D347">
            <v>0</v>
          </cell>
          <cell r="E347">
            <v>-1020751</v>
          </cell>
        </row>
        <row r="349">
          <cell r="C349" t="str">
            <v>Sub Total</v>
          </cell>
          <cell r="D349">
            <v>-136624938</v>
          </cell>
          <cell r="E349">
            <v>-140582586</v>
          </cell>
        </row>
        <row r="351">
          <cell r="C351" t="str">
            <v>PROVISIONS</v>
          </cell>
        </row>
        <row r="352">
          <cell r="B352">
            <v>1</v>
          </cell>
          <cell r="C352" t="str">
            <v>Provision for Taxation</v>
          </cell>
        </row>
        <row r="353">
          <cell r="A353">
            <v>121001</v>
          </cell>
          <cell r="C353" t="str">
            <v>121001 Provision for Taxation</v>
          </cell>
          <cell r="D353">
            <v>-259792065</v>
          </cell>
          <cell r="E353">
            <v>-213603180</v>
          </cell>
        </row>
        <row r="354">
          <cell r="A354">
            <v>199992</v>
          </cell>
          <cell r="C354" t="str">
            <v>Prior Period Tax Adjustment</v>
          </cell>
          <cell r="D354">
            <v>0</v>
          </cell>
          <cell r="E354">
            <v>0</v>
          </cell>
        </row>
        <row r="356">
          <cell r="D356">
            <v>-259792065</v>
          </cell>
          <cell r="E356">
            <v>-213603180</v>
          </cell>
        </row>
        <row r="358">
          <cell r="A358">
            <v>121101</v>
          </cell>
          <cell r="C358" t="str">
            <v>121101 Proposed Dividend</v>
          </cell>
          <cell r="D358">
            <v>0</v>
          </cell>
          <cell r="E358">
            <v>-7500000</v>
          </cell>
        </row>
        <row r="359">
          <cell r="B359">
            <v>2</v>
          </cell>
          <cell r="C359" t="str">
            <v>Provision for Dividend Tax</v>
          </cell>
          <cell r="D359">
            <v>0</v>
          </cell>
          <cell r="E359">
            <v>0</v>
          </cell>
        </row>
        <row r="360">
          <cell r="A360">
            <v>121301</v>
          </cell>
          <cell r="B360">
            <v>3</v>
          </cell>
          <cell r="C360" t="str">
            <v>Provision for Warranties</v>
          </cell>
          <cell r="D360">
            <v>-3732707</v>
          </cell>
          <cell r="E360">
            <v>-6870000</v>
          </cell>
        </row>
        <row r="361">
          <cell r="B361">
            <v>4</v>
          </cell>
          <cell r="C361" t="str">
            <v xml:space="preserve"> Proposed/ Interim dividend</v>
          </cell>
          <cell r="D361">
            <v>0</v>
          </cell>
          <cell r="E361">
            <v>0</v>
          </cell>
        </row>
        <row r="362">
          <cell r="D362">
            <v>-3732707</v>
          </cell>
          <cell r="E362">
            <v>-14370000</v>
          </cell>
        </row>
        <row r="364">
          <cell r="C364" t="str">
            <v>Provision for Employee Retirement Benefits</v>
          </cell>
        </row>
        <row r="365">
          <cell r="A365">
            <v>121401</v>
          </cell>
          <cell r="C365" t="str">
            <v>Provision for Gratuity</v>
          </cell>
          <cell r="D365">
            <v>-3664236</v>
          </cell>
          <cell r="E365">
            <v>-3976564</v>
          </cell>
        </row>
        <row r="366">
          <cell r="A366">
            <v>121402</v>
          </cell>
          <cell r="C366" t="str">
            <v>Provision for Bonus</v>
          </cell>
          <cell r="D366">
            <v>-13560774</v>
          </cell>
          <cell r="E366">
            <v>-7690000</v>
          </cell>
        </row>
        <row r="367">
          <cell r="A367">
            <v>121403</v>
          </cell>
          <cell r="C367" t="str">
            <v>Provision for Leave Encashment</v>
          </cell>
          <cell r="D367">
            <v>-1377316</v>
          </cell>
          <cell r="E367">
            <v>-1179421</v>
          </cell>
        </row>
        <row r="369">
          <cell r="D369">
            <v>-18602326</v>
          </cell>
          <cell r="E369">
            <v>-12845985</v>
          </cell>
        </row>
        <row r="371">
          <cell r="C371" t="str">
            <v>Sub Total</v>
          </cell>
          <cell r="D371">
            <v>-282127098</v>
          </cell>
          <cell r="E371">
            <v>-240819165</v>
          </cell>
        </row>
        <row r="373">
          <cell r="C373" t="str">
            <v>Schedule Total</v>
          </cell>
          <cell r="D373">
            <v>-695638510.96000004</v>
          </cell>
          <cell r="E373">
            <v>-708393934</v>
          </cell>
        </row>
        <row r="375">
          <cell r="B375" t="str">
            <v>Schedule I</v>
          </cell>
          <cell r="C375" t="str">
            <v>MISCELLANEOUS EXPENDITURE</v>
          </cell>
        </row>
        <row r="377">
          <cell r="A377">
            <v>230001</v>
          </cell>
          <cell r="C377" t="str">
            <v>230001 OQPSF Expenses not written off</v>
          </cell>
          <cell r="D377">
            <v>14571538</v>
          </cell>
          <cell r="E377">
            <v>14571538</v>
          </cell>
        </row>
        <row r="378">
          <cell r="A378">
            <v>230002</v>
          </cell>
          <cell r="C378" t="str">
            <v>230002 EBS Expenditure not written off</v>
          </cell>
          <cell r="D378">
            <v>0</v>
          </cell>
          <cell r="E378">
            <v>0</v>
          </cell>
        </row>
        <row r="379">
          <cell r="A379">
            <v>230101</v>
          </cell>
          <cell r="C379" t="str">
            <v>230101 Accumulated OQPSK expenses written off</v>
          </cell>
          <cell r="D379">
            <v>-13842963</v>
          </cell>
          <cell r="E379">
            <v>-10928655</v>
          </cell>
        </row>
        <row r="381">
          <cell r="C381" t="str">
            <v>Schedule Total</v>
          </cell>
          <cell r="D381">
            <v>728575</v>
          </cell>
          <cell r="E381">
            <v>3642883</v>
          </cell>
        </row>
        <row r="383">
          <cell r="B383" t="str">
            <v>Schedule J</v>
          </cell>
        </row>
        <row r="385">
          <cell r="B385" t="str">
            <v>DEFERRED TAX ASSETS/(LIABILITIES)</v>
          </cell>
        </row>
        <row r="387">
          <cell r="A387">
            <v>240001</v>
          </cell>
          <cell r="C387" t="str">
            <v>Deferred Tax Asset</v>
          </cell>
          <cell r="D387">
            <v>17448108</v>
          </cell>
          <cell r="E387">
            <v>5432824</v>
          </cell>
        </row>
        <row r="388">
          <cell r="A388">
            <v>299992</v>
          </cell>
          <cell r="C388" t="str">
            <v>Deferred Tax Adjustment</v>
          </cell>
          <cell r="D388">
            <v>0</v>
          </cell>
          <cell r="E388">
            <v>0</v>
          </cell>
        </row>
        <row r="390">
          <cell r="C390" t="str">
            <v>Schedule Total</v>
          </cell>
          <cell r="D390">
            <v>17448108</v>
          </cell>
          <cell r="E390">
            <v>5432824</v>
          </cell>
        </row>
        <row r="392">
          <cell r="C392" t="str">
            <v>Contra Accounts</v>
          </cell>
        </row>
        <row r="394">
          <cell r="A394">
            <v>120369</v>
          </cell>
          <cell r="C394" t="str">
            <v>120369 Bank Guarantees Issued to Customers</v>
          </cell>
          <cell r="D394">
            <v>1445735370</v>
          </cell>
          <cell r="E394">
            <v>1347748222</v>
          </cell>
        </row>
        <row r="395">
          <cell r="A395">
            <v>120370</v>
          </cell>
          <cell r="C395" t="str">
            <v>120370 Letter of Credit Issued to Suppliers</v>
          </cell>
          <cell r="D395">
            <v>0</v>
          </cell>
          <cell r="E395">
            <v>0</v>
          </cell>
        </row>
        <row r="396">
          <cell r="A396">
            <v>120371</v>
          </cell>
          <cell r="C396" t="str">
            <v>120371 Bank Guarantee - Centurion Bank Ltd</v>
          </cell>
          <cell r="D396">
            <v>-15036367</v>
          </cell>
          <cell r="E396">
            <v>-15118867</v>
          </cell>
        </row>
        <row r="397">
          <cell r="A397">
            <v>120372</v>
          </cell>
          <cell r="C397" t="str">
            <v>120372 Bank Guarantee - Credit Lyonnais Ltd</v>
          </cell>
          <cell r="D397">
            <v>-139054162</v>
          </cell>
          <cell r="E397">
            <v>-78439999</v>
          </cell>
        </row>
        <row r="398">
          <cell r="A398">
            <v>120373</v>
          </cell>
          <cell r="C398" t="str">
            <v>120373 Bank Guarantee - Grindlays Bank Ltd</v>
          </cell>
          <cell r="D398">
            <v>-144710721</v>
          </cell>
          <cell r="E398">
            <v>-129710721</v>
          </cell>
        </row>
        <row r="399">
          <cell r="A399">
            <v>120374</v>
          </cell>
          <cell r="C399" t="str">
            <v>120374 Letter of Credit  - Credit Lyonnais Ltd</v>
          </cell>
          <cell r="D399">
            <v>0</v>
          </cell>
          <cell r="E399">
            <v>0</v>
          </cell>
        </row>
        <row r="400">
          <cell r="A400">
            <v>120377</v>
          </cell>
          <cell r="C400" t="str">
            <v>120377 Bank Guarantee - ABN Amro Bank</v>
          </cell>
          <cell r="D400">
            <v>-39020360</v>
          </cell>
          <cell r="E400">
            <v>-41786480</v>
          </cell>
        </row>
        <row r="401">
          <cell r="A401">
            <v>120378</v>
          </cell>
          <cell r="C401" t="str">
            <v>120378 Letter of Credit - ABN Amro Bank</v>
          </cell>
          <cell r="D401">
            <v>0</v>
          </cell>
          <cell r="E401">
            <v>0</v>
          </cell>
        </row>
        <row r="402">
          <cell r="A402">
            <v>120379</v>
          </cell>
          <cell r="C402" t="str">
            <v>120379 ICICI - Bank Guarantees</v>
          </cell>
          <cell r="D402">
            <v>-1000000000</v>
          </cell>
          <cell r="E402">
            <v>-1000000000</v>
          </cell>
        </row>
        <row r="403">
          <cell r="A403">
            <v>120380</v>
          </cell>
          <cell r="C403" t="str">
            <v>Bank Guarantee - Bank of Maharashtra</v>
          </cell>
          <cell r="D403">
            <v>-107913760</v>
          </cell>
          <cell r="E403">
            <v>-82692155</v>
          </cell>
        </row>
        <row r="405">
          <cell r="C405" t="str">
            <v>Schedule Total</v>
          </cell>
          <cell r="D405">
            <v>0</v>
          </cell>
          <cell r="E405">
            <v>0</v>
          </cell>
        </row>
        <row r="407">
          <cell r="B407" t="str">
            <v>Groupings - P&amp;L Schedules</v>
          </cell>
        </row>
        <row r="409">
          <cell r="B409" t="str">
            <v>Direct To P&amp;L</v>
          </cell>
          <cell r="C409" t="str">
            <v>Sales- bought out items</v>
          </cell>
        </row>
        <row r="411">
          <cell r="A411">
            <v>300001</v>
          </cell>
          <cell r="C411" t="str">
            <v>300001 Hardware Sales-Domestic-Networking</v>
          </cell>
          <cell r="D411">
            <v>-373270680</v>
          </cell>
          <cell r="E411">
            <v>-451681467</v>
          </cell>
        </row>
        <row r="412">
          <cell r="A412">
            <v>300002</v>
          </cell>
          <cell r="C412" t="str">
            <v>300002 Hardware Sales-Exports-Networking</v>
          </cell>
          <cell r="D412">
            <v>0</v>
          </cell>
          <cell r="E412">
            <v>-2019449</v>
          </cell>
        </row>
        <row r="413">
          <cell r="A413">
            <v>300101</v>
          </cell>
          <cell r="C413" t="str">
            <v>Hardware Sales-Domestic-Internet Services</v>
          </cell>
          <cell r="D413">
            <v>0</v>
          </cell>
          <cell r="E413">
            <v>-404000</v>
          </cell>
        </row>
        <row r="415">
          <cell r="C415" t="str">
            <v>Sub Total</v>
          </cell>
          <cell r="D415">
            <v>-373270680</v>
          </cell>
          <cell r="E415">
            <v>-454104916</v>
          </cell>
        </row>
        <row r="417">
          <cell r="B417" t="str">
            <v>Direct To P&amp;L</v>
          </cell>
          <cell r="C417" t="str">
            <v>Service Income</v>
          </cell>
        </row>
        <row r="419">
          <cell r="A419">
            <v>301001</v>
          </cell>
          <cell r="C419" t="str">
            <v>301001 Bandwidth-Networking</v>
          </cell>
          <cell r="D419">
            <v>-53521992</v>
          </cell>
          <cell r="E419">
            <v>-144513795</v>
          </cell>
        </row>
        <row r="420">
          <cell r="A420">
            <v>301002</v>
          </cell>
          <cell r="C420" t="str">
            <v>301002 Annual Maintenance Charges-Networking</v>
          </cell>
          <cell r="D420">
            <v>-155194820</v>
          </cell>
          <cell r="E420">
            <v>-130110515</v>
          </cell>
        </row>
        <row r="421">
          <cell r="A421">
            <v>301003</v>
          </cell>
          <cell r="C421" t="str">
            <v>301003 One time Charges-Networking</v>
          </cell>
          <cell r="D421">
            <v>-57813230</v>
          </cell>
          <cell r="E421">
            <v>-84742759</v>
          </cell>
        </row>
        <row r="422">
          <cell r="A422">
            <v>301004</v>
          </cell>
          <cell r="C422" t="str">
            <v>301004 Network Monitoring - Networking.</v>
          </cell>
          <cell r="D422">
            <v>-29977750</v>
          </cell>
          <cell r="E422">
            <v>-20284282</v>
          </cell>
        </row>
        <row r="423">
          <cell r="A423">
            <v>301005</v>
          </cell>
          <cell r="C423" t="str">
            <v>301005 Shifting Charges-Networking</v>
          </cell>
          <cell r="D423">
            <v>-2536960</v>
          </cell>
          <cell r="E423">
            <v>-540000</v>
          </cell>
        </row>
        <row r="424">
          <cell r="A424">
            <v>301006</v>
          </cell>
          <cell r="C424" t="str">
            <v>301006 Rental Income-Networking</v>
          </cell>
          <cell r="D424">
            <v>-8731156</v>
          </cell>
          <cell r="E424">
            <v>-8829877</v>
          </cell>
        </row>
        <row r="425">
          <cell r="A425">
            <v>301007</v>
          </cell>
          <cell r="C425" t="str">
            <v>301007 Manage Network Services - Networking</v>
          </cell>
          <cell r="D425">
            <v>-1712353</v>
          </cell>
          <cell r="E425">
            <v>-1821457</v>
          </cell>
        </row>
        <row r="426">
          <cell r="A426">
            <v>301008</v>
          </cell>
          <cell r="C426" t="str">
            <v>Security Services</v>
          </cell>
          <cell r="D426">
            <v>-929174</v>
          </cell>
          <cell r="E426">
            <v>-401288</v>
          </cell>
        </row>
        <row r="427">
          <cell r="A427">
            <v>301012</v>
          </cell>
          <cell r="C427" t="str">
            <v>301012 Global Support-Networking</v>
          </cell>
          <cell r="D427">
            <v>-403044</v>
          </cell>
          <cell r="E427">
            <v>-21581221</v>
          </cell>
        </row>
        <row r="428">
          <cell r="A428">
            <v>301013</v>
          </cell>
          <cell r="C428" t="str">
            <v>301013 Warranty Repairs</v>
          </cell>
          <cell r="D428">
            <v>-7081969</v>
          </cell>
          <cell r="E428">
            <v>-8507322</v>
          </cell>
        </row>
        <row r="429">
          <cell r="A429">
            <v>301014</v>
          </cell>
          <cell r="C429" t="str">
            <v>301014 Others-Networking</v>
          </cell>
          <cell r="D429">
            <v>-9742938</v>
          </cell>
          <cell r="E429">
            <v>-650416</v>
          </cell>
        </row>
        <row r="430">
          <cell r="A430">
            <v>301015</v>
          </cell>
          <cell r="C430" t="str">
            <v>301015 Satellite Access Charges-Networking</v>
          </cell>
          <cell r="D430">
            <v>-41412854</v>
          </cell>
          <cell r="E430">
            <v>-75389212</v>
          </cell>
        </row>
        <row r="431">
          <cell r="A431">
            <v>301016</v>
          </cell>
          <cell r="C431" t="str">
            <v>SCPC Links Bandwidth - Networking</v>
          </cell>
          <cell r="D431">
            <v>-329862088</v>
          </cell>
          <cell r="E431">
            <v>-172935630</v>
          </cell>
        </row>
        <row r="432">
          <cell r="A432">
            <v>301101</v>
          </cell>
          <cell r="C432" t="str">
            <v>One time Charges-Internet</v>
          </cell>
          <cell r="D432">
            <v>-4321990</v>
          </cell>
          <cell r="E432">
            <v>-2345115</v>
          </cell>
        </row>
        <row r="433">
          <cell r="A433">
            <v>301102</v>
          </cell>
          <cell r="C433" t="str">
            <v>301102 Rental Income-Internet</v>
          </cell>
          <cell r="D433">
            <v>-78000</v>
          </cell>
          <cell r="E433">
            <v>-88897</v>
          </cell>
        </row>
        <row r="434">
          <cell r="A434">
            <v>301103</v>
          </cell>
          <cell r="C434" t="str">
            <v>Net Access Charges-Internet</v>
          </cell>
          <cell r="D434">
            <v>-6575588</v>
          </cell>
          <cell r="E434">
            <v>-3381007</v>
          </cell>
        </row>
        <row r="435">
          <cell r="A435">
            <v>301104</v>
          </cell>
          <cell r="C435" t="str">
            <v>Satellite Access Charges-Internet</v>
          </cell>
          <cell r="D435">
            <v>0</v>
          </cell>
          <cell r="E435">
            <v>0</v>
          </cell>
        </row>
        <row r="436">
          <cell r="A436">
            <v>301105</v>
          </cell>
          <cell r="C436" t="str">
            <v>301105 Hosting Charges-Internet</v>
          </cell>
          <cell r="D436">
            <v>-1056715</v>
          </cell>
          <cell r="E436">
            <v>-563176</v>
          </cell>
        </row>
        <row r="437">
          <cell r="A437">
            <v>301106</v>
          </cell>
          <cell r="C437" t="str">
            <v>Annual Maintenance Charges-Internet</v>
          </cell>
          <cell r="D437">
            <v>0</v>
          </cell>
          <cell r="E437">
            <v>-3266</v>
          </cell>
        </row>
        <row r="438">
          <cell r="A438">
            <v>301107</v>
          </cell>
          <cell r="C438" t="str">
            <v>Bandwidth-Internet</v>
          </cell>
          <cell r="D438">
            <v>-172833</v>
          </cell>
          <cell r="E438">
            <v>0</v>
          </cell>
        </row>
        <row r="439">
          <cell r="A439">
            <v>301108</v>
          </cell>
          <cell r="C439" t="str">
            <v>Co Location Charges</v>
          </cell>
          <cell r="D439">
            <v>-5996310</v>
          </cell>
          <cell r="E439">
            <v>-1412361</v>
          </cell>
        </row>
        <row r="440">
          <cell r="A440">
            <v>301109</v>
          </cell>
          <cell r="C440" t="str">
            <v>Internet - Dial up charges</v>
          </cell>
          <cell r="D440">
            <v>0</v>
          </cell>
          <cell r="E440">
            <v>-3000</v>
          </cell>
        </row>
        <row r="441">
          <cell r="A441">
            <v>301112</v>
          </cell>
          <cell r="C441" t="str">
            <v>301112 Internet - Transactions.</v>
          </cell>
          <cell r="D441">
            <v>-2238583</v>
          </cell>
          <cell r="E441">
            <v>-10427874</v>
          </cell>
        </row>
        <row r="442">
          <cell r="A442">
            <v>301114</v>
          </cell>
          <cell r="C442" t="str">
            <v>Internet - Administration Services</v>
          </cell>
          <cell r="D442">
            <v>-45733</v>
          </cell>
          <cell r="E442">
            <v>0</v>
          </cell>
        </row>
        <row r="443">
          <cell r="A443">
            <v>301202</v>
          </cell>
          <cell r="C443" t="str">
            <v>IDL - Corporate Training Fees</v>
          </cell>
          <cell r="D443">
            <v>-2854277</v>
          </cell>
          <cell r="E443">
            <v>0</v>
          </cell>
        </row>
        <row r="444">
          <cell r="A444">
            <v>301203</v>
          </cell>
          <cell r="C444" t="str">
            <v>IDL - Course Fee Revenue</v>
          </cell>
          <cell r="D444">
            <v>-26520737</v>
          </cell>
          <cell r="E444">
            <v>-153036</v>
          </cell>
        </row>
        <row r="445">
          <cell r="A445">
            <v>301204</v>
          </cell>
          <cell r="C445" t="str">
            <v>IDL - License Fee Revenue</v>
          </cell>
          <cell r="D445">
            <v>-7400000</v>
          </cell>
          <cell r="E445">
            <v>-1600000</v>
          </cell>
        </row>
        <row r="446">
          <cell r="A446">
            <v>301207</v>
          </cell>
          <cell r="C446" t="str">
            <v>IDL - Other Income</v>
          </cell>
          <cell r="D446">
            <v>-1537355</v>
          </cell>
          <cell r="E446">
            <v>-190000</v>
          </cell>
        </row>
        <row r="447">
          <cell r="A447">
            <v>301218</v>
          </cell>
          <cell r="C447" t="str">
            <v>IDL - seminal Fees</v>
          </cell>
          <cell r="D447">
            <v>-154110</v>
          </cell>
          <cell r="E447">
            <v>0</v>
          </cell>
        </row>
        <row r="448">
          <cell r="A448">
            <v>301301</v>
          </cell>
          <cell r="C448" t="str">
            <v>CONSUMER - Jogger 1 Way</v>
          </cell>
          <cell r="D448">
            <v>-8320</v>
          </cell>
          <cell r="E448">
            <v>0</v>
          </cell>
        </row>
        <row r="449">
          <cell r="A449">
            <v>301302</v>
          </cell>
          <cell r="C449" t="str">
            <v>CONSUMER - Jogger 2 Way</v>
          </cell>
          <cell r="D449">
            <v>-2079715</v>
          </cell>
          <cell r="E449">
            <v>0</v>
          </cell>
        </row>
        <row r="450">
          <cell r="A450">
            <v>301303</v>
          </cell>
          <cell r="C450" t="str">
            <v>CONSUMER - Runner 1 Way</v>
          </cell>
          <cell r="D450">
            <v>-66394</v>
          </cell>
          <cell r="E450">
            <v>0</v>
          </cell>
        </row>
        <row r="451">
          <cell r="A451">
            <v>301304</v>
          </cell>
          <cell r="C451" t="str">
            <v>CONSUMER - Runner 2 Way</v>
          </cell>
          <cell r="D451">
            <v>-582381</v>
          </cell>
          <cell r="E451">
            <v>0</v>
          </cell>
        </row>
        <row r="452">
          <cell r="A452">
            <v>301305</v>
          </cell>
          <cell r="C452" t="str">
            <v>CONSUMER - Sprinter 1 Way</v>
          </cell>
          <cell r="D452">
            <v>129362</v>
          </cell>
          <cell r="E452">
            <v>0</v>
          </cell>
        </row>
        <row r="453">
          <cell r="A453">
            <v>301306</v>
          </cell>
          <cell r="C453" t="str">
            <v>CONSUMER - Sprinter 2 Way</v>
          </cell>
          <cell r="D453">
            <v>-343400</v>
          </cell>
          <cell r="E453">
            <v>0</v>
          </cell>
        </row>
        <row r="454">
          <cell r="A454">
            <v>310004</v>
          </cell>
          <cell r="C454" t="str">
            <v>Income from Warranty Support</v>
          </cell>
          <cell r="D454">
            <v>-8405516</v>
          </cell>
          <cell r="E454">
            <v>-3325502</v>
          </cell>
        </row>
        <row r="455">
          <cell r="A455">
            <v>310005</v>
          </cell>
          <cell r="C455" t="str">
            <v>Income from Logistics Support</v>
          </cell>
          <cell r="D455">
            <v>-3600000</v>
          </cell>
          <cell r="E455">
            <v>-3900000</v>
          </cell>
        </row>
        <row r="456">
          <cell r="A456">
            <v>310304</v>
          </cell>
          <cell r="C456" t="str">
            <v>Income from coordinator charges</v>
          </cell>
          <cell r="D456">
            <v>-1400000</v>
          </cell>
          <cell r="E456">
            <v>0</v>
          </cell>
        </row>
        <row r="457">
          <cell r="A457">
            <v>310305</v>
          </cell>
          <cell r="C457" t="str">
            <v>Income from coordinator charges</v>
          </cell>
          <cell r="D457">
            <v>-133534</v>
          </cell>
          <cell r="E457">
            <v>0</v>
          </cell>
        </row>
        <row r="459">
          <cell r="C459" t="str">
            <v>Less: Adjustemt made in P/Y</v>
          </cell>
        </row>
        <row r="461">
          <cell r="C461" t="str">
            <v>Sub Total</v>
          </cell>
          <cell r="D461">
            <v>-774362457</v>
          </cell>
          <cell r="E461">
            <v>-697701008</v>
          </cell>
        </row>
        <row r="463">
          <cell r="B463" t="str">
            <v>Schedule J</v>
          </cell>
          <cell r="C463" t="str">
            <v>Other Income</v>
          </cell>
        </row>
        <row r="465">
          <cell r="A465">
            <v>310001</v>
          </cell>
          <cell r="B465">
            <v>1</v>
          </cell>
          <cell r="C465" t="str">
            <v>310001 Commission - Networking</v>
          </cell>
          <cell r="D465">
            <v>-27518815</v>
          </cell>
          <cell r="E465">
            <v>-8728206</v>
          </cell>
        </row>
        <row r="467">
          <cell r="C467" t="str">
            <v>Sub Total</v>
          </cell>
          <cell r="D467">
            <v>-27518815</v>
          </cell>
          <cell r="E467">
            <v>-8728206</v>
          </cell>
        </row>
        <row r="469">
          <cell r="A469">
            <v>310101</v>
          </cell>
          <cell r="B469">
            <v>2</v>
          </cell>
          <cell r="C469" t="str">
            <v>310101 Interest on FD with Banks.</v>
          </cell>
          <cell r="D469">
            <v>-49218</v>
          </cell>
          <cell r="E469">
            <v>-17665</v>
          </cell>
        </row>
        <row r="471">
          <cell r="C471" t="str">
            <v>Profit on Sale of Fixed Asset  (Net)</v>
          </cell>
        </row>
        <row r="472">
          <cell r="A472">
            <v>310201</v>
          </cell>
          <cell r="B472">
            <v>3</v>
          </cell>
          <cell r="C472" t="str">
            <v>310201 Profit on Sale of Assets.</v>
          </cell>
          <cell r="D472">
            <v>-972325</v>
          </cell>
          <cell r="E472">
            <v>-7034700</v>
          </cell>
        </row>
        <row r="473">
          <cell r="A473">
            <v>413801</v>
          </cell>
          <cell r="C473" t="str">
            <v>413801 Loss on Sale of Fixed Assets</v>
          </cell>
          <cell r="D473">
            <v>404170</v>
          </cell>
          <cell r="E473">
            <v>15780</v>
          </cell>
        </row>
        <row r="474">
          <cell r="A474">
            <v>202201</v>
          </cell>
          <cell r="C474" t="str">
            <v>202201 Revenue on Sale of Fixed Assets.</v>
          </cell>
          <cell r="D474">
            <v>0</v>
          </cell>
          <cell r="E474">
            <v>0</v>
          </cell>
        </row>
        <row r="476">
          <cell r="D476">
            <v>-568155</v>
          </cell>
          <cell r="E476">
            <v>-7018920</v>
          </cell>
        </row>
        <row r="477">
          <cell r="C477" t="str">
            <v>Miscellaneous  Income</v>
          </cell>
        </row>
        <row r="478">
          <cell r="A478">
            <v>310301</v>
          </cell>
          <cell r="C478" t="str">
            <v>Misc. Income - Scrap Sales</v>
          </cell>
          <cell r="D478">
            <v>-35100</v>
          </cell>
          <cell r="E478">
            <v>-23181</v>
          </cell>
        </row>
        <row r="479">
          <cell r="A479">
            <v>310302</v>
          </cell>
          <cell r="B479">
            <v>4</v>
          </cell>
          <cell r="C479" t="str">
            <v>310302 Miscellaneous  Income</v>
          </cell>
          <cell r="D479">
            <v>-92151</v>
          </cell>
          <cell r="E479">
            <v>-927326</v>
          </cell>
        </row>
        <row r="480">
          <cell r="D480">
            <v>-127251</v>
          </cell>
          <cell r="E480">
            <v>-950507</v>
          </cell>
        </row>
        <row r="482">
          <cell r="A482">
            <v>310401</v>
          </cell>
          <cell r="B482">
            <v>5</v>
          </cell>
          <cell r="C482" t="str">
            <v>Excess Provision written Back</v>
          </cell>
          <cell r="D482">
            <v>-3720158</v>
          </cell>
          <cell r="E482">
            <v>-3590804</v>
          </cell>
        </row>
        <row r="484">
          <cell r="C484" t="str">
            <v>Schedule Total</v>
          </cell>
          <cell r="D484">
            <v>-31983597</v>
          </cell>
          <cell r="E484">
            <v>-20306102</v>
          </cell>
        </row>
        <row r="486">
          <cell r="B486" t="str">
            <v>Schedule K</v>
          </cell>
          <cell r="C486" t="str">
            <v>COST OF MATERIALS</v>
          </cell>
        </row>
        <row r="488">
          <cell r="A488">
            <v>400001</v>
          </cell>
          <cell r="C488" t="str">
            <v>400001 Cost of Goods Sold</v>
          </cell>
          <cell r="D488">
            <v>295495095</v>
          </cell>
          <cell r="E488">
            <v>355725156</v>
          </cell>
        </row>
        <row r="489">
          <cell r="A489">
            <v>400003</v>
          </cell>
          <cell r="C489" t="str">
            <v>C&amp;F Expenses - Imports</v>
          </cell>
          <cell r="D489">
            <v>90090</v>
          </cell>
          <cell r="E489">
            <v>678209</v>
          </cell>
        </row>
        <row r="490">
          <cell r="A490">
            <v>400004</v>
          </cell>
          <cell r="C490" t="str">
            <v>400004 Cost of Goods Sold Inventory Adjustment</v>
          </cell>
          <cell r="D490">
            <v>19904107</v>
          </cell>
          <cell r="E490">
            <v>25069034</v>
          </cell>
        </row>
        <row r="491">
          <cell r="A491">
            <v>413701</v>
          </cell>
          <cell r="C491" t="str">
            <v>413701 Customs Duty</v>
          </cell>
          <cell r="D491">
            <v>440027</v>
          </cell>
          <cell r="E491">
            <v>4553448</v>
          </cell>
        </row>
        <row r="492">
          <cell r="A492">
            <v>499909</v>
          </cell>
          <cell r="C492" t="str">
            <v>499909 Price difference a/c</v>
          </cell>
          <cell r="D492">
            <v>724623</v>
          </cell>
          <cell r="E492">
            <v>-33753</v>
          </cell>
        </row>
        <row r="496">
          <cell r="C496" t="str">
            <v>Schedule Total</v>
          </cell>
          <cell r="D496">
            <v>316653942</v>
          </cell>
          <cell r="E496">
            <v>385992094</v>
          </cell>
        </row>
        <row r="498">
          <cell r="B498" t="str">
            <v>Schedule L</v>
          </cell>
          <cell r="C498" t="str">
            <v>EMPLOYEES REMUNERATION &amp; BENEFITS</v>
          </cell>
        </row>
        <row r="500">
          <cell r="B500">
            <v>1</v>
          </cell>
          <cell r="C500" t="str">
            <v>Salaries &amp; Wages</v>
          </cell>
        </row>
        <row r="501">
          <cell r="A501">
            <v>410001</v>
          </cell>
          <cell r="C501" t="str">
            <v>410001 Basic Salary</v>
          </cell>
          <cell r="D501">
            <v>30057016</v>
          </cell>
          <cell r="E501">
            <v>36176802</v>
          </cell>
        </row>
        <row r="502">
          <cell r="A502">
            <v>410002</v>
          </cell>
          <cell r="C502" t="str">
            <v>410002 House Rent Allowance</v>
          </cell>
          <cell r="D502">
            <v>17275397</v>
          </cell>
          <cell r="E502">
            <v>20509808</v>
          </cell>
        </row>
        <row r="503">
          <cell r="A503">
            <v>410003</v>
          </cell>
          <cell r="C503" t="str">
            <v>410003 Flexible Benefit Plan</v>
          </cell>
          <cell r="D503">
            <v>23332385</v>
          </cell>
          <cell r="E503">
            <v>26751019</v>
          </cell>
        </row>
        <row r="504">
          <cell r="A504">
            <v>410004</v>
          </cell>
          <cell r="C504" t="str">
            <v>410004 Bonus</v>
          </cell>
          <cell r="D504">
            <v>3754827</v>
          </cell>
          <cell r="E504">
            <v>2941067</v>
          </cell>
        </row>
        <row r="505">
          <cell r="A505">
            <v>410005</v>
          </cell>
          <cell r="C505" t="str">
            <v>410005 Night Shift Allowance</v>
          </cell>
          <cell r="D505">
            <v>188558</v>
          </cell>
          <cell r="E505">
            <v>182400</v>
          </cell>
        </row>
        <row r="506">
          <cell r="A506">
            <v>411019</v>
          </cell>
          <cell r="C506" t="str">
            <v>411019 Car Allowance</v>
          </cell>
          <cell r="D506">
            <v>1271015</v>
          </cell>
          <cell r="E506">
            <v>1719755</v>
          </cell>
        </row>
        <row r="507">
          <cell r="A507">
            <v>410006</v>
          </cell>
          <cell r="C507" t="str">
            <v>410006 24 Hour Allowance</v>
          </cell>
          <cell r="D507">
            <v>454500</v>
          </cell>
          <cell r="E507">
            <v>412500</v>
          </cell>
        </row>
        <row r="508">
          <cell r="A508">
            <v>410007</v>
          </cell>
          <cell r="C508" t="str">
            <v>410007 Interest Subsidy</v>
          </cell>
          <cell r="D508">
            <v>274864</v>
          </cell>
          <cell r="E508">
            <v>574784</v>
          </cell>
        </row>
        <row r="509">
          <cell r="A509">
            <v>410008</v>
          </cell>
          <cell r="C509" t="str">
            <v>410008 Ex-gratia</v>
          </cell>
          <cell r="D509">
            <v>615000</v>
          </cell>
          <cell r="E509">
            <v>2299720</v>
          </cell>
        </row>
        <row r="510">
          <cell r="A510">
            <v>410009</v>
          </cell>
          <cell r="C510" t="str">
            <v>410009 Joining Bonus</v>
          </cell>
          <cell r="D510">
            <v>116185</v>
          </cell>
          <cell r="E510">
            <v>182660</v>
          </cell>
        </row>
        <row r="511">
          <cell r="A511">
            <v>410010</v>
          </cell>
          <cell r="C511" t="str">
            <v>410010 Leave Encashment</v>
          </cell>
          <cell r="D511">
            <v>1047564</v>
          </cell>
          <cell r="E511">
            <v>0</v>
          </cell>
        </row>
        <row r="512">
          <cell r="A512">
            <v>410011</v>
          </cell>
          <cell r="C512" t="str">
            <v>410011 Gratuity</v>
          </cell>
          <cell r="D512">
            <v>1753699</v>
          </cell>
          <cell r="E512">
            <v>1961305</v>
          </cell>
        </row>
        <row r="513">
          <cell r="A513">
            <v>410012</v>
          </cell>
          <cell r="C513" t="str">
            <v>410012 Management Incentive Plan</v>
          </cell>
          <cell r="D513">
            <v>13263859</v>
          </cell>
          <cell r="E513">
            <v>3005535</v>
          </cell>
        </row>
        <row r="514">
          <cell r="A514">
            <v>410013</v>
          </cell>
          <cell r="C514" t="str">
            <v>410013 Stipend</v>
          </cell>
          <cell r="D514">
            <v>968922</v>
          </cell>
          <cell r="E514">
            <v>174248</v>
          </cell>
        </row>
        <row r="515">
          <cell r="A515">
            <v>410014</v>
          </cell>
          <cell r="C515" t="str">
            <v>410014 Transfer Allowance</v>
          </cell>
          <cell r="D515">
            <v>117844</v>
          </cell>
          <cell r="E515">
            <v>116811</v>
          </cell>
        </row>
        <row r="516">
          <cell r="A516">
            <v>410015</v>
          </cell>
          <cell r="C516" t="str">
            <v>410015 Professional Development  Allowance</v>
          </cell>
          <cell r="D516">
            <v>18951</v>
          </cell>
          <cell r="E516">
            <v>17580</v>
          </cell>
        </row>
        <row r="517">
          <cell r="A517">
            <v>410016</v>
          </cell>
          <cell r="C517" t="str">
            <v>410016 Conveyance Allowance</v>
          </cell>
          <cell r="D517">
            <v>43720</v>
          </cell>
          <cell r="E517">
            <v>40293</v>
          </cell>
        </row>
        <row r="518">
          <cell r="A518">
            <v>410017</v>
          </cell>
          <cell r="C518" t="str">
            <v>410017 Outfit  Allowance</v>
          </cell>
          <cell r="D518">
            <v>9482</v>
          </cell>
          <cell r="E518">
            <v>8796</v>
          </cell>
        </row>
        <row r="519">
          <cell r="A519">
            <v>410018</v>
          </cell>
          <cell r="C519" t="str">
            <v>410018 Special  Allowance</v>
          </cell>
          <cell r="D519">
            <v>3628136</v>
          </cell>
          <cell r="E519">
            <v>4125646</v>
          </cell>
        </row>
        <row r="521">
          <cell r="C521" t="str">
            <v>Sub Total</v>
          </cell>
          <cell r="D521">
            <v>98191924</v>
          </cell>
          <cell r="E521">
            <v>101200729</v>
          </cell>
        </row>
        <row r="523">
          <cell r="B523">
            <v>2</v>
          </cell>
          <cell r="C523" t="str">
            <v>Contribution to Provident Fund &amp; Other Funds</v>
          </cell>
        </row>
        <row r="524">
          <cell r="A524">
            <v>410101</v>
          </cell>
          <cell r="C524" t="str">
            <v>410101 Employer's Contribution to PF</v>
          </cell>
          <cell r="D524">
            <v>2301493</v>
          </cell>
          <cell r="E524">
            <v>2824115</v>
          </cell>
        </row>
        <row r="525">
          <cell r="A525">
            <v>410102</v>
          </cell>
          <cell r="C525" t="str">
            <v>410102 Employer's Contribution to FPF</v>
          </cell>
          <cell r="D525">
            <v>1414045</v>
          </cell>
          <cell r="E525">
            <v>1602399</v>
          </cell>
        </row>
        <row r="526">
          <cell r="A526">
            <v>410103</v>
          </cell>
          <cell r="C526" t="str">
            <v>410103 PF Administration Charges</v>
          </cell>
          <cell r="D526">
            <v>54483</v>
          </cell>
          <cell r="E526">
            <v>70377</v>
          </cell>
        </row>
        <row r="527">
          <cell r="A527">
            <v>410104</v>
          </cell>
          <cell r="C527" t="str">
            <v>410104 DLI Charges</v>
          </cell>
          <cell r="D527">
            <v>85200</v>
          </cell>
          <cell r="E527">
            <v>99394</v>
          </cell>
        </row>
        <row r="528">
          <cell r="A528">
            <v>410105</v>
          </cell>
          <cell r="C528" t="str">
            <v>410105 DLI  Administration Charges</v>
          </cell>
          <cell r="D528">
            <v>1568</v>
          </cell>
          <cell r="E528">
            <v>1987</v>
          </cell>
        </row>
        <row r="529">
          <cell r="A529">
            <v>410106</v>
          </cell>
          <cell r="C529" t="str">
            <v>410106 ESI Expenses</v>
          </cell>
          <cell r="D529">
            <v>0</v>
          </cell>
          <cell r="E529">
            <v>20844</v>
          </cell>
        </row>
        <row r="531">
          <cell r="C531" t="str">
            <v>Sub Total</v>
          </cell>
          <cell r="D531">
            <v>3856789</v>
          </cell>
          <cell r="E531">
            <v>4619116</v>
          </cell>
        </row>
        <row r="533">
          <cell r="B533">
            <v>3</v>
          </cell>
          <cell r="C533" t="str">
            <v>Staff Welfare Expenses</v>
          </cell>
        </row>
        <row r="534">
          <cell r="A534">
            <v>410201</v>
          </cell>
          <cell r="C534" t="str">
            <v>410201 Refreshments</v>
          </cell>
          <cell r="D534">
            <v>612892</v>
          </cell>
          <cell r="E534">
            <v>909923</v>
          </cell>
        </row>
        <row r="535">
          <cell r="A535">
            <v>410202</v>
          </cell>
          <cell r="C535" t="str">
            <v>410202 Relocation Expenses</v>
          </cell>
          <cell r="D535">
            <v>314753</v>
          </cell>
          <cell r="E535">
            <v>382806</v>
          </cell>
        </row>
        <row r="536">
          <cell r="A536">
            <v>410203</v>
          </cell>
          <cell r="C536" t="str">
            <v>410203 Awards &amp; Gifts</v>
          </cell>
          <cell r="D536">
            <v>1547900</v>
          </cell>
          <cell r="E536">
            <v>870969</v>
          </cell>
        </row>
        <row r="537">
          <cell r="A537">
            <v>410204</v>
          </cell>
          <cell r="C537" t="str">
            <v>410204 Pantry Expenses</v>
          </cell>
          <cell r="D537">
            <v>1279092</v>
          </cell>
          <cell r="E537">
            <v>1260549</v>
          </cell>
        </row>
        <row r="538">
          <cell r="A538">
            <v>410205</v>
          </cell>
          <cell r="C538" t="str">
            <v>410205 Cafetaria Expenses</v>
          </cell>
          <cell r="D538">
            <v>152716</v>
          </cell>
          <cell r="E538">
            <v>405414</v>
          </cell>
        </row>
        <row r="539">
          <cell r="A539">
            <v>410206</v>
          </cell>
          <cell r="C539" t="str">
            <v>410206 Lunch Reimbursement</v>
          </cell>
          <cell r="D539">
            <v>3618</v>
          </cell>
          <cell r="E539">
            <v>108978</v>
          </cell>
        </row>
        <row r="540">
          <cell r="A540">
            <v>410207</v>
          </cell>
          <cell r="C540" t="str">
            <v>410207 QSM Expenses</v>
          </cell>
          <cell r="D540">
            <v>1374528</v>
          </cell>
          <cell r="E540">
            <v>1129717</v>
          </cell>
        </row>
        <row r="541">
          <cell r="A541">
            <v>410208</v>
          </cell>
          <cell r="C541" t="str">
            <v>410208 Group Medical Insurance</v>
          </cell>
          <cell r="D541">
            <v>1949176</v>
          </cell>
          <cell r="E541">
            <v>1279726</v>
          </cell>
        </row>
        <row r="542">
          <cell r="A542">
            <v>410209</v>
          </cell>
          <cell r="C542" t="str">
            <v>410209 Personal Accident  Insurance</v>
          </cell>
          <cell r="D542">
            <v>166982</v>
          </cell>
          <cell r="E542">
            <v>189147</v>
          </cell>
        </row>
        <row r="543">
          <cell r="A543">
            <v>410210</v>
          </cell>
          <cell r="C543" t="str">
            <v>410210 Health Check up</v>
          </cell>
          <cell r="D543">
            <v>86850</v>
          </cell>
          <cell r="E543">
            <v>61971</v>
          </cell>
        </row>
        <row r="544">
          <cell r="A544">
            <v>410211</v>
          </cell>
          <cell r="C544" t="str">
            <v>410211 Medical Reimbursement</v>
          </cell>
          <cell r="D544">
            <v>15393</v>
          </cell>
          <cell r="E544">
            <v>21691</v>
          </cell>
        </row>
        <row r="545">
          <cell r="A545">
            <v>410212</v>
          </cell>
          <cell r="C545" t="str">
            <v>410212 Leave Travel Assistance</v>
          </cell>
          <cell r="D545">
            <v>56665</v>
          </cell>
          <cell r="E545">
            <v>152500</v>
          </cell>
        </row>
        <row r="546">
          <cell r="A546">
            <v>410213</v>
          </cell>
          <cell r="C546" t="str">
            <v>410213 Staff Welfare</v>
          </cell>
          <cell r="D546">
            <v>679920</v>
          </cell>
          <cell r="E546">
            <v>777522</v>
          </cell>
        </row>
        <row r="548">
          <cell r="C548" t="str">
            <v>Sub Total</v>
          </cell>
          <cell r="D548">
            <v>8240485</v>
          </cell>
          <cell r="E548">
            <v>7550913</v>
          </cell>
        </row>
        <row r="550">
          <cell r="C550" t="str">
            <v>Schedule Total</v>
          </cell>
          <cell r="D550">
            <v>110289198</v>
          </cell>
          <cell r="E550">
            <v>113370758</v>
          </cell>
        </row>
        <row r="552">
          <cell r="B552" t="str">
            <v>Schedule M</v>
          </cell>
          <cell r="C552" t="str">
            <v>ADMINISTRATIVE &amp; OTHER EXPENSES</v>
          </cell>
        </row>
        <row r="554">
          <cell r="B554">
            <v>1</v>
          </cell>
          <cell r="C554" t="str">
            <v>Rent &amp; Hire Charges</v>
          </cell>
        </row>
        <row r="555">
          <cell r="A555">
            <v>411001</v>
          </cell>
          <cell r="C555" t="str">
            <v>411001 Rent - Offices</v>
          </cell>
          <cell r="D555">
            <v>21497226</v>
          </cell>
          <cell r="E555">
            <v>22114690</v>
          </cell>
        </row>
        <row r="556">
          <cell r="A556">
            <v>411002</v>
          </cell>
          <cell r="C556" t="str">
            <v>411002 Rent - Employee Residences</v>
          </cell>
          <cell r="D556">
            <v>2404000</v>
          </cell>
          <cell r="E556">
            <v>2018867</v>
          </cell>
        </row>
        <row r="557">
          <cell r="A557">
            <v>411003</v>
          </cell>
          <cell r="C557" t="str">
            <v>411003 Rent - Car Parking</v>
          </cell>
          <cell r="D557">
            <v>74505</v>
          </cell>
          <cell r="E557">
            <v>84879</v>
          </cell>
        </row>
        <row r="558">
          <cell r="A558">
            <v>411005</v>
          </cell>
          <cell r="C558" t="str">
            <v>IDL - Rent Classroom &amp; Studios</v>
          </cell>
          <cell r="D558">
            <v>2138999</v>
          </cell>
          <cell r="E558">
            <v>0</v>
          </cell>
        </row>
        <row r="559">
          <cell r="A559">
            <v>411004</v>
          </cell>
          <cell r="C559" t="str">
            <v>411004 Brokerage</v>
          </cell>
          <cell r="D559">
            <v>260651</v>
          </cell>
          <cell r="E559">
            <v>348116</v>
          </cell>
        </row>
        <row r="561">
          <cell r="C561" t="str">
            <v>Sub Total</v>
          </cell>
          <cell r="D561">
            <v>26375381</v>
          </cell>
          <cell r="E561">
            <v>24566552</v>
          </cell>
        </row>
        <row r="563">
          <cell r="B563">
            <v>2</v>
          </cell>
          <cell r="C563" t="str">
            <v>Lease Rent</v>
          </cell>
        </row>
        <row r="564">
          <cell r="A564">
            <v>411101</v>
          </cell>
          <cell r="C564" t="str">
            <v>411101 Lease Rent - Equipment</v>
          </cell>
          <cell r="D564">
            <v>0</v>
          </cell>
          <cell r="E564">
            <v>50341</v>
          </cell>
        </row>
        <row r="565">
          <cell r="A565">
            <v>411102</v>
          </cell>
          <cell r="C565" t="str">
            <v>411102 Lease Rent - Vehicles</v>
          </cell>
          <cell r="D565">
            <v>884270</v>
          </cell>
          <cell r="E565">
            <v>1081272</v>
          </cell>
        </row>
        <row r="567">
          <cell r="C567" t="str">
            <v>Sub Total</v>
          </cell>
          <cell r="D567">
            <v>884270</v>
          </cell>
          <cell r="E567">
            <v>1131613</v>
          </cell>
        </row>
        <row r="569">
          <cell r="B569">
            <v>3</v>
          </cell>
          <cell r="C569" t="str">
            <v>Insurance</v>
          </cell>
        </row>
        <row r="570">
          <cell r="A570">
            <v>411201</v>
          </cell>
          <cell r="C570" t="str">
            <v>411201 Insurance Stock in Transit</v>
          </cell>
          <cell r="D570">
            <v>8644</v>
          </cell>
          <cell r="E570">
            <v>1469776</v>
          </cell>
        </row>
        <row r="571">
          <cell r="A571">
            <v>411202</v>
          </cell>
          <cell r="C571" t="str">
            <v>411202 Insurance Fixed Assets.</v>
          </cell>
          <cell r="D571">
            <v>2722356</v>
          </cell>
          <cell r="E571">
            <v>1812708</v>
          </cell>
        </row>
        <row r="572">
          <cell r="A572">
            <v>411203</v>
          </cell>
          <cell r="C572" t="str">
            <v>411203 Insurance - Stocks</v>
          </cell>
          <cell r="D572">
            <v>1743088</v>
          </cell>
          <cell r="E572">
            <v>535229</v>
          </cell>
        </row>
        <row r="573">
          <cell r="A573">
            <v>411204</v>
          </cell>
          <cell r="C573" t="str">
            <v>411204 Insurance Vehicles</v>
          </cell>
          <cell r="D573">
            <v>235064</v>
          </cell>
          <cell r="E573">
            <v>292879</v>
          </cell>
        </row>
        <row r="574">
          <cell r="A574">
            <v>411205</v>
          </cell>
          <cell r="C574" t="str">
            <v>411205 Insurance  - Cash</v>
          </cell>
          <cell r="D574">
            <v>8168</v>
          </cell>
          <cell r="E574">
            <v>8005</v>
          </cell>
        </row>
        <row r="575">
          <cell r="A575">
            <v>411206</v>
          </cell>
          <cell r="C575" t="str">
            <v>Insurance Fidelity Guarantee</v>
          </cell>
          <cell r="D575">
            <v>369946</v>
          </cell>
          <cell r="E575">
            <v>12468</v>
          </cell>
        </row>
        <row r="576">
          <cell r="A576">
            <v>411207</v>
          </cell>
          <cell r="C576" t="str">
            <v>411207 Insurance Others</v>
          </cell>
          <cell r="D576">
            <v>589838</v>
          </cell>
          <cell r="E576">
            <v>1989599</v>
          </cell>
        </row>
        <row r="578">
          <cell r="C578" t="str">
            <v>Sub Total</v>
          </cell>
          <cell r="D578">
            <v>5677104</v>
          </cell>
          <cell r="E578">
            <v>6120664</v>
          </cell>
        </row>
        <row r="580">
          <cell r="B580">
            <v>4</v>
          </cell>
          <cell r="C580" t="str">
            <v>Travelling Expenses</v>
          </cell>
        </row>
        <row r="581">
          <cell r="A581">
            <v>410214</v>
          </cell>
          <cell r="C581" t="str">
            <v>Staff Bus Charges</v>
          </cell>
          <cell r="D581">
            <v>1642212</v>
          </cell>
          <cell r="E581">
            <v>1564568</v>
          </cell>
        </row>
        <row r="582">
          <cell r="A582">
            <v>411301</v>
          </cell>
          <cell r="C582" t="str">
            <v>411301 Travelling Domestic</v>
          </cell>
          <cell r="D582">
            <v>14777962</v>
          </cell>
          <cell r="E582">
            <v>12994254</v>
          </cell>
        </row>
        <row r="583">
          <cell r="A583">
            <v>411302</v>
          </cell>
          <cell r="C583" t="str">
            <v>411302 Travelling Foreign</v>
          </cell>
          <cell r="D583">
            <v>2384603</v>
          </cell>
          <cell r="E583">
            <v>15830253</v>
          </cell>
        </row>
        <row r="584">
          <cell r="A584">
            <v>411303</v>
          </cell>
          <cell r="C584" t="str">
            <v>411303 Travelling Domestic - Training</v>
          </cell>
          <cell r="D584">
            <v>246891</v>
          </cell>
          <cell r="E584">
            <v>475641</v>
          </cell>
        </row>
        <row r="585">
          <cell r="A585">
            <v>411304</v>
          </cell>
          <cell r="C585" t="str">
            <v>411304 Travelling Foreign  - Training</v>
          </cell>
          <cell r="D585">
            <v>0</v>
          </cell>
          <cell r="E585">
            <v>561347</v>
          </cell>
        </row>
        <row r="586">
          <cell r="A586">
            <v>411305</v>
          </cell>
          <cell r="C586" t="str">
            <v>411305 Local Conveyance</v>
          </cell>
          <cell r="D586">
            <v>2972348</v>
          </cell>
          <cell r="E586">
            <v>2944488</v>
          </cell>
        </row>
        <row r="587">
          <cell r="A587">
            <v>411306</v>
          </cell>
          <cell r="C587" t="str">
            <v>411306 Taxi Hire Charges</v>
          </cell>
          <cell r="D587">
            <v>262517</v>
          </cell>
          <cell r="E587">
            <v>694639</v>
          </cell>
        </row>
        <row r="588">
          <cell r="A588">
            <v>411307</v>
          </cell>
          <cell r="C588" t="str">
            <v>411307 Vehicle Running &amp; Maintainence</v>
          </cell>
          <cell r="D588">
            <v>3176075</v>
          </cell>
          <cell r="E588">
            <v>4012188</v>
          </cell>
        </row>
        <row r="589">
          <cell r="A589">
            <v>411308</v>
          </cell>
          <cell r="C589" t="str">
            <v>411308 Car Rental</v>
          </cell>
          <cell r="D589">
            <v>2996146</v>
          </cell>
          <cell r="E589">
            <v>2065432</v>
          </cell>
        </row>
        <row r="590">
          <cell r="A590">
            <v>411309</v>
          </cell>
          <cell r="C590" t="str">
            <v>Vehicle Running &amp; Maintainence - Employees</v>
          </cell>
          <cell r="D590">
            <v>1067665</v>
          </cell>
          <cell r="E590">
            <v>18906</v>
          </cell>
        </row>
        <row r="591">
          <cell r="A591">
            <v>411310</v>
          </cell>
          <cell r="C591" t="str">
            <v>Travelling Domestic - Promotions</v>
          </cell>
          <cell r="D591">
            <v>0</v>
          </cell>
          <cell r="E591">
            <v>390851</v>
          </cell>
        </row>
        <row r="593">
          <cell r="C593" t="str">
            <v>Sub Total</v>
          </cell>
          <cell r="D593">
            <v>29526419</v>
          </cell>
          <cell r="E593">
            <v>41552567</v>
          </cell>
        </row>
        <row r="595">
          <cell r="B595">
            <v>5</v>
          </cell>
          <cell r="C595" t="str">
            <v>Installation  and shifting Charges</v>
          </cell>
        </row>
        <row r="596">
          <cell r="A596">
            <v>411401</v>
          </cell>
          <cell r="C596" t="str">
            <v>411401 VSAT Installation Costs</v>
          </cell>
          <cell r="D596">
            <v>25818978</v>
          </cell>
          <cell r="E596">
            <v>14106756</v>
          </cell>
        </row>
        <row r="597">
          <cell r="A597">
            <v>411402</v>
          </cell>
          <cell r="C597" t="str">
            <v>VSAT Shifting, Deinstallation &amp; Reinstallation</v>
          </cell>
          <cell r="D597">
            <v>2466384</v>
          </cell>
          <cell r="E597">
            <v>7223994</v>
          </cell>
        </row>
        <row r="598">
          <cell r="A598">
            <v>411403</v>
          </cell>
          <cell r="C598" t="str">
            <v>VSAT Installation Ancillary Costs</v>
          </cell>
          <cell r="D598">
            <v>4087674</v>
          </cell>
          <cell r="E598">
            <v>5539308</v>
          </cell>
        </row>
        <row r="600">
          <cell r="C600" t="str">
            <v>Sub Total</v>
          </cell>
          <cell r="D600">
            <v>32373036</v>
          </cell>
          <cell r="E600">
            <v>26870058</v>
          </cell>
        </row>
        <row r="602">
          <cell r="B602">
            <v>6</v>
          </cell>
          <cell r="C602" t="str">
            <v>Printing &amp; Stationary</v>
          </cell>
        </row>
        <row r="603">
          <cell r="A603">
            <v>411501</v>
          </cell>
          <cell r="C603" t="str">
            <v>411501 Printing &amp; Stationery</v>
          </cell>
          <cell r="D603">
            <v>3001244</v>
          </cell>
          <cell r="E603">
            <v>2959757</v>
          </cell>
        </row>
        <row r="604">
          <cell r="C604" t="str">
            <v>Sub Total</v>
          </cell>
          <cell r="D604">
            <v>3001244</v>
          </cell>
          <cell r="E604">
            <v>2959757</v>
          </cell>
        </row>
        <row r="606">
          <cell r="B606">
            <v>7</v>
          </cell>
          <cell r="C606" t="str">
            <v>Legal &amp; Professional Charges</v>
          </cell>
        </row>
        <row r="607">
          <cell r="A607">
            <v>411601</v>
          </cell>
          <cell r="C607" t="str">
            <v>411601 Professional &amp; Consultancy Services</v>
          </cell>
          <cell r="D607">
            <v>11307887</v>
          </cell>
          <cell r="E607">
            <v>27627052</v>
          </cell>
        </row>
        <row r="608">
          <cell r="A608">
            <v>411602</v>
          </cell>
          <cell r="C608" t="str">
            <v>411602 Legal Expenses</v>
          </cell>
          <cell r="D608">
            <v>231821</v>
          </cell>
          <cell r="E608">
            <v>217715</v>
          </cell>
        </row>
        <row r="609">
          <cell r="A609">
            <v>411603</v>
          </cell>
          <cell r="C609" t="str">
            <v>Internal Audit fee</v>
          </cell>
          <cell r="D609">
            <v>0</v>
          </cell>
          <cell r="E609">
            <v>0</v>
          </cell>
        </row>
        <row r="610">
          <cell r="A610">
            <v>411604</v>
          </cell>
          <cell r="C610" t="str">
            <v>Specialised Services</v>
          </cell>
          <cell r="D610">
            <v>10146022</v>
          </cell>
          <cell r="E610">
            <v>823114</v>
          </cell>
        </row>
        <row r="611">
          <cell r="A611">
            <v>411605</v>
          </cell>
          <cell r="C611" t="str">
            <v>Placement Consultancy Services</v>
          </cell>
          <cell r="D611">
            <v>545419</v>
          </cell>
          <cell r="E611">
            <v>168679</v>
          </cell>
        </row>
        <row r="612">
          <cell r="A612">
            <v>413901</v>
          </cell>
          <cell r="C612" t="str">
            <v>Technical Consultancy to HNS</v>
          </cell>
          <cell r="D612">
            <v>11287175</v>
          </cell>
          <cell r="E612">
            <v>0</v>
          </cell>
        </row>
        <row r="614">
          <cell r="C614" t="str">
            <v>Sub Total</v>
          </cell>
          <cell r="D614">
            <v>33518324</v>
          </cell>
          <cell r="E614">
            <v>28836560</v>
          </cell>
        </row>
        <row r="616">
          <cell r="B616">
            <v>8</v>
          </cell>
          <cell r="C616" t="str">
            <v>Software Development and Consultancy</v>
          </cell>
        </row>
        <row r="618">
          <cell r="C618" t="str">
            <v>Sub Total</v>
          </cell>
          <cell r="D618">
            <v>0</v>
          </cell>
          <cell r="E618">
            <v>0</v>
          </cell>
        </row>
        <row r="620">
          <cell r="B620">
            <v>9</v>
          </cell>
          <cell r="C620" t="str">
            <v>Communication Expenses</v>
          </cell>
        </row>
        <row r="621">
          <cell r="A621">
            <v>411801</v>
          </cell>
          <cell r="C621" t="str">
            <v>411801 Telephone  Expenses</v>
          </cell>
          <cell r="D621">
            <v>9249327</v>
          </cell>
          <cell r="E621">
            <v>13358987</v>
          </cell>
        </row>
        <row r="622">
          <cell r="A622">
            <v>411802</v>
          </cell>
          <cell r="C622" t="str">
            <v>411802 Cellphone  Expenses</v>
          </cell>
          <cell r="D622">
            <v>3229647</v>
          </cell>
          <cell r="E622">
            <v>4068396</v>
          </cell>
        </row>
        <row r="623">
          <cell r="A623">
            <v>411803</v>
          </cell>
          <cell r="C623" t="str">
            <v>411803 Postage &amp; Courier</v>
          </cell>
          <cell r="D623">
            <v>1143177</v>
          </cell>
          <cell r="E623">
            <v>799661</v>
          </cell>
        </row>
        <row r="624">
          <cell r="A624">
            <v>411804</v>
          </cell>
          <cell r="C624" t="str">
            <v>411804 Telephone Residence</v>
          </cell>
          <cell r="D624">
            <v>1601326</v>
          </cell>
          <cell r="E624">
            <v>1733175</v>
          </cell>
        </row>
        <row r="626">
          <cell r="C626" t="str">
            <v>Sub Total</v>
          </cell>
          <cell r="D626">
            <v>15223477</v>
          </cell>
          <cell r="E626">
            <v>19960219</v>
          </cell>
        </row>
        <row r="628">
          <cell r="B628">
            <v>10</v>
          </cell>
          <cell r="C628" t="str">
            <v>Customer Maintenance</v>
          </cell>
        </row>
        <row r="629">
          <cell r="A629">
            <v>411901</v>
          </cell>
          <cell r="C629" t="str">
            <v>411901 CAC Charges to HNS</v>
          </cell>
          <cell r="D629">
            <v>6182475</v>
          </cell>
          <cell r="E629">
            <v>4066575</v>
          </cell>
        </row>
        <row r="630">
          <cell r="A630">
            <v>411902</v>
          </cell>
          <cell r="C630" t="str">
            <v>411902 Franchisee Call Charges - VSAT under warranty</v>
          </cell>
          <cell r="D630">
            <v>27500</v>
          </cell>
          <cell r="E630">
            <v>33500</v>
          </cell>
        </row>
        <row r="631">
          <cell r="A631">
            <v>411903</v>
          </cell>
          <cell r="C631" t="str">
            <v>411903 Franchisee Call Charges - VSAT otherthan warranty</v>
          </cell>
          <cell r="D631">
            <v>1074043</v>
          </cell>
          <cell r="E631">
            <v>818550</v>
          </cell>
        </row>
        <row r="632">
          <cell r="A632">
            <v>411806</v>
          </cell>
          <cell r="C632" t="str">
            <v>411806 Leaseline Charges</v>
          </cell>
          <cell r="D632">
            <v>-513602</v>
          </cell>
          <cell r="E632">
            <v>4563208</v>
          </cell>
        </row>
        <row r="633">
          <cell r="A633">
            <v>411807</v>
          </cell>
          <cell r="C633" t="str">
            <v>411807 Leaseline Charges for Customers</v>
          </cell>
          <cell r="D633">
            <v>9140818</v>
          </cell>
          <cell r="E633">
            <v>3021204</v>
          </cell>
        </row>
        <row r="634">
          <cell r="A634">
            <v>411904</v>
          </cell>
          <cell r="C634" t="str">
            <v>411904 Franchisee AMC  - VSAT under warranty</v>
          </cell>
          <cell r="D634">
            <v>243460</v>
          </cell>
          <cell r="E634">
            <v>232500</v>
          </cell>
        </row>
        <row r="635">
          <cell r="A635">
            <v>411905</v>
          </cell>
          <cell r="C635" t="str">
            <v>411905 Franchisee AMC  - VSAT otherthan warranty</v>
          </cell>
          <cell r="D635">
            <v>14804722</v>
          </cell>
          <cell r="E635">
            <v>8022658</v>
          </cell>
        </row>
        <row r="636">
          <cell r="A636">
            <v>412302</v>
          </cell>
          <cell r="C636" t="str">
            <v>412302 Repairs VSAT Equipment - Imported</v>
          </cell>
          <cell r="D636">
            <v>12067176</v>
          </cell>
          <cell r="E636">
            <v>6120098</v>
          </cell>
        </row>
        <row r="637">
          <cell r="A637">
            <v>412303</v>
          </cell>
          <cell r="C637" t="str">
            <v>412303 Repairs VSAT Equipment - Local</v>
          </cell>
          <cell r="D637">
            <v>418900</v>
          </cell>
          <cell r="E637">
            <v>515200</v>
          </cell>
        </row>
        <row r="638">
          <cell r="A638">
            <v>411906</v>
          </cell>
          <cell r="C638" t="str">
            <v>411906 Other warranty costs</v>
          </cell>
          <cell r="D638">
            <v>2537686</v>
          </cell>
          <cell r="E638">
            <v>-1143905</v>
          </cell>
        </row>
        <row r="640">
          <cell r="C640" t="str">
            <v>Sub Total</v>
          </cell>
          <cell r="D640">
            <v>45983178</v>
          </cell>
          <cell r="E640">
            <v>26249588</v>
          </cell>
        </row>
        <row r="642">
          <cell r="B642">
            <v>11</v>
          </cell>
          <cell r="C642" t="str">
            <v>Repairs &amp; Maintenance</v>
          </cell>
        </row>
        <row r="644">
          <cell r="A644">
            <v>412101</v>
          </cell>
          <cell r="C644" t="str">
            <v>412101 Repairs &amp; Maintainence - Plant &amp; Machinery</v>
          </cell>
          <cell r="D644">
            <v>8341112</v>
          </cell>
          <cell r="E644">
            <v>5738721</v>
          </cell>
        </row>
        <row r="646">
          <cell r="A646">
            <v>412301</v>
          </cell>
          <cell r="C646" t="str">
            <v>412301 Repairs &amp; Maintainence - Office Eqpt &amp; Fur. &amp; Fix.</v>
          </cell>
          <cell r="D646">
            <v>3643557</v>
          </cell>
          <cell r="E646">
            <v>2057683</v>
          </cell>
        </row>
        <row r="648">
          <cell r="A648">
            <v>412201</v>
          </cell>
          <cell r="C648" t="str">
            <v>412201 Repairs &amp; Maintainence - Vehicles</v>
          </cell>
          <cell r="D648">
            <v>13691</v>
          </cell>
          <cell r="E648">
            <v>56663</v>
          </cell>
        </row>
        <row r="649">
          <cell r="A649">
            <v>412001</v>
          </cell>
          <cell r="C649" t="str">
            <v>412001 Repairs &amp; Maintainence - Buildings</v>
          </cell>
          <cell r="D649">
            <v>723971</v>
          </cell>
          <cell r="E649">
            <v>509350</v>
          </cell>
        </row>
        <row r="650">
          <cell r="A650">
            <v>412304</v>
          </cell>
          <cell r="C650" t="str">
            <v>412304 Repairs &amp; Maintainence - Others</v>
          </cell>
          <cell r="D650">
            <v>413301</v>
          </cell>
          <cell r="E650">
            <v>245241</v>
          </cell>
        </row>
        <row r="651">
          <cell r="D651">
            <v>1150963</v>
          </cell>
          <cell r="E651">
            <v>811254</v>
          </cell>
        </row>
        <row r="653">
          <cell r="C653" t="str">
            <v>Sub Total</v>
          </cell>
          <cell r="D653">
            <v>13135632</v>
          </cell>
          <cell r="E653">
            <v>8607658</v>
          </cell>
        </row>
        <row r="655">
          <cell r="B655">
            <v>12</v>
          </cell>
          <cell r="C655" t="str">
            <v xml:space="preserve">License Fee </v>
          </cell>
        </row>
        <row r="656">
          <cell r="A656">
            <v>412401</v>
          </cell>
          <cell r="C656" t="str">
            <v>412401 DOT License fee</v>
          </cell>
          <cell r="D656">
            <v>63782600</v>
          </cell>
          <cell r="E656">
            <v>31062034</v>
          </cell>
        </row>
        <row r="657">
          <cell r="A657">
            <v>412402</v>
          </cell>
          <cell r="C657" t="str">
            <v>412402 WPC Royalty</v>
          </cell>
          <cell r="D657">
            <v>0</v>
          </cell>
          <cell r="E657">
            <v>0</v>
          </cell>
        </row>
        <row r="658">
          <cell r="A658">
            <v>412403</v>
          </cell>
          <cell r="C658" t="str">
            <v>412403 WPC Operating  License fee</v>
          </cell>
          <cell r="D658">
            <v>23456515</v>
          </cell>
          <cell r="E658">
            <v>14782040</v>
          </cell>
        </row>
        <row r="659">
          <cell r="A659">
            <v>412404</v>
          </cell>
          <cell r="C659" t="str">
            <v>412404 Satellite Access Charges</v>
          </cell>
          <cell r="D659">
            <v>0</v>
          </cell>
          <cell r="E659">
            <v>0</v>
          </cell>
        </row>
        <row r="661">
          <cell r="C661" t="str">
            <v>Sub Total</v>
          </cell>
          <cell r="D661">
            <v>87239115</v>
          </cell>
          <cell r="E661">
            <v>45844074</v>
          </cell>
        </row>
        <row r="663">
          <cell r="B663">
            <v>13</v>
          </cell>
          <cell r="C663" t="str">
            <v>Auditors Remuneration:</v>
          </cell>
        </row>
        <row r="664">
          <cell r="A664">
            <v>412501</v>
          </cell>
          <cell r="C664" t="str">
            <v>412501 Statutory Audit fee</v>
          </cell>
          <cell r="D664">
            <v>750000</v>
          </cell>
          <cell r="E664">
            <v>630000</v>
          </cell>
        </row>
        <row r="665">
          <cell r="A665">
            <v>412502</v>
          </cell>
          <cell r="C665" t="str">
            <v>412502 Tax Audit Fee</v>
          </cell>
          <cell r="D665">
            <v>250000</v>
          </cell>
          <cell r="E665">
            <v>220000</v>
          </cell>
        </row>
        <row r="666">
          <cell r="A666">
            <v>412503</v>
          </cell>
          <cell r="C666" t="str">
            <v>Certification  fee</v>
          </cell>
          <cell r="D666">
            <v>286125</v>
          </cell>
          <cell r="E666">
            <v>781625</v>
          </cell>
        </row>
        <row r="667">
          <cell r="A667">
            <v>412504</v>
          </cell>
          <cell r="C667" t="str">
            <v>412504 Out of Pocket Expenses.</v>
          </cell>
          <cell r="D667">
            <v>122358</v>
          </cell>
          <cell r="E667">
            <v>64810</v>
          </cell>
        </row>
        <row r="669">
          <cell r="C669" t="str">
            <v>Sub Total</v>
          </cell>
          <cell r="D669">
            <v>1408483</v>
          </cell>
          <cell r="E669">
            <v>1696435</v>
          </cell>
        </row>
        <row r="671">
          <cell r="B671">
            <v>14</v>
          </cell>
          <cell r="C671" t="str">
            <v>Provision for Doubtful Debts and Advances</v>
          </cell>
        </row>
        <row r="672">
          <cell r="A672">
            <v>412602</v>
          </cell>
          <cell r="C672" t="str">
            <v>412602 Provision for Doubtful Advances</v>
          </cell>
          <cell r="D672">
            <v>0</v>
          </cell>
          <cell r="E672">
            <v>1654482</v>
          </cell>
        </row>
        <row r="673">
          <cell r="A673">
            <v>412601</v>
          </cell>
          <cell r="C673" t="str">
            <v>Provision for Doubtful Debts</v>
          </cell>
          <cell r="D673">
            <v>12535110</v>
          </cell>
          <cell r="E673">
            <v>12747686</v>
          </cell>
        </row>
        <row r="675">
          <cell r="C675" t="str">
            <v>Sub Total</v>
          </cell>
          <cell r="D675">
            <v>12535110</v>
          </cell>
          <cell r="E675">
            <v>14402168</v>
          </cell>
        </row>
        <row r="677">
          <cell r="B677">
            <v>15</v>
          </cell>
          <cell r="C677" t="str">
            <v>Rates &amp; Taxes</v>
          </cell>
        </row>
        <row r="679">
          <cell r="A679">
            <v>413702</v>
          </cell>
          <cell r="C679" t="str">
            <v>413702 Sales tax Expenses</v>
          </cell>
          <cell r="D679">
            <v>1063276</v>
          </cell>
          <cell r="E679">
            <v>1258043</v>
          </cell>
        </row>
        <row r="680">
          <cell r="A680">
            <v>413703</v>
          </cell>
          <cell r="C680" t="str">
            <v>413703 Muncipal Taxes</v>
          </cell>
          <cell r="D680">
            <v>357179</v>
          </cell>
          <cell r="E680">
            <v>295968</v>
          </cell>
        </row>
        <row r="681">
          <cell r="A681">
            <v>413707</v>
          </cell>
          <cell r="C681" t="str">
            <v>Service Tax</v>
          </cell>
          <cell r="D681">
            <v>285787</v>
          </cell>
          <cell r="E681">
            <v>73793</v>
          </cell>
        </row>
        <row r="684">
          <cell r="C684" t="str">
            <v>Sub Total</v>
          </cell>
          <cell r="D684">
            <v>1706242</v>
          </cell>
          <cell r="E684">
            <v>1627804</v>
          </cell>
        </row>
        <row r="686">
          <cell r="B686">
            <v>16</v>
          </cell>
          <cell r="C686" t="str">
            <v>Bad Debts and Write offs</v>
          </cell>
        </row>
        <row r="687">
          <cell r="A687">
            <v>412701</v>
          </cell>
          <cell r="C687" t="str">
            <v>412701 Bad Debts written off</v>
          </cell>
          <cell r="D687">
            <v>622553</v>
          </cell>
          <cell r="E687">
            <v>5085973</v>
          </cell>
        </row>
        <row r="688">
          <cell r="A688">
            <v>412703</v>
          </cell>
          <cell r="C688" t="str">
            <v>412703 Debit Balances written off</v>
          </cell>
          <cell r="D688">
            <v>15533</v>
          </cell>
          <cell r="E688">
            <v>80730</v>
          </cell>
        </row>
        <row r="690">
          <cell r="C690" t="str">
            <v>Sub Total</v>
          </cell>
          <cell r="D690">
            <v>638086</v>
          </cell>
          <cell r="E690">
            <v>5166703</v>
          </cell>
        </row>
        <row r="692">
          <cell r="B692">
            <v>17</v>
          </cell>
          <cell r="C692" t="str">
            <v>Provision for Liquidated Damages</v>
          </cell>
        </row>
        <row r="693">
          <cell r="A693">
            <v>414039</v>
          </cell>
          <cell r="C693" t="str">
            <v>414039 Liquidated Damages</v>
          </cell>
          <cell r="D693">
            <v>9252496</v>
          </cell>
          <cell r="E693">
            <v>3799661</v>
          </cell>
        </row>
        <row r="694">
          <cell r="C694" t="str">
            <v>Sub Total</v>
          </cell>
          <cell r="D694">
            <v>9252496</v>
          </cell>
          <cell r="E694">
            <v>3799661</v>
          </cell>
        </row>
        <row r="696">
          <cell r="B696">
            <v>18</v>
          </cell>
          <cell r="C696" t="str">
            <v>Advertisement, Publicity &amp; Sales Promotion</v>
          </cell>
        </row>
        <row r="698">
          <cell r="C698" t="str">
            <v>Sub Total</v>
          </cell>
          <cell r="D698">
            <v>0</v>
          </cell>
          <cell r="E698">
            <v>0</v>
          </cell>
        </row>
        <row r="700">
          <cell r="B700">
            <v>19</v>
          </cell>
          <cell r="C700" t="str">
            <v>Consumables</v>
          </cell>
        </row>
        <row r="701">
          <cell r="A701">
            <v>412901</v>
          </cell>
          <cell r="C701" t="str">
            <v>412901 Consumables</v>
          </cell>
          <cell r="D701">
            <v>3931974</v>
          </cell>
          <cell r="E701">
            <v>2927462</v>
          </cell>
        </row>
        <row r="702">
          <cell r="A702">
            <v>412902</v>
          </cell>
          <cell r="C702" t="str">
            <v>412902 Components</v>
          </cell>
          <cell r="D702">
            <v>-578652</v>
          </cell>
          <cell r="E702">
            <v>6012968</v>
          </cell>
        </row>
        <row r="704">
          <cell r="C704" t="str">
            <v>Sub Total</v>
          </cell>
          <cell r="D704">
            <v>3353322</v>
          </cell>
          <cell r="E704">
            <v>8940430</v>
          </cell>
        </row>
        <row r="706">
          <cell r="B706">
            <v>20</v>
          </cell>
          <cell r="C706" t="str">
            <v>Provision for Impairment of Investment</v>
          </cell>
        </row>
        <row r="708">
          <cell r="B708">
            <v>21</v>
          </cell>
          <cell r="C708" t="str">
            <v>Warranty costs</v>
          </cell>
        </row>
        <row r="710">
          <cell r="C710" t="str">
            <v>Sub Total</v>
          </cell>
          <cell r="D710">
            <v>0</v>
          </cell>
          <cell r="E710">
            <v>0</v>
          </cell>
        </row>
        <row r="712">
          <cell r="B712">
            <v>22</v>
          </cell>
          <cell r="C712" t="str">
            <v>Power &amp; Fuel</v>
          </cell>
        </row>
        <row r="713">
          <cell r="A713">
            <v>413001</v>
          </cell>
          <cell r="C713" t="str">
            <v>413001 Electricity &amp; Power</v>
          </cell>
          <cell r="D713">
            <v>10633665</v>
          </cell>
          <cell r="E713">
            <v>6368819</v>
          </cell>
        </row>
        <row r="714">
          <cell r="A714">
            <v>413002</v>
          </cell>
          <cell r="C714" t="str">
            <v>413002 DG set running expenses</v>
          </cell>
          <cell r="D714">
            <v>4328371</v>
          </cell>
          <cell r="E714">
            <v>11473092</v>
          </cell>
        </row>
        <row r="716">
          <cell r="C716" t="str">
            <v>Sub Total</v>
          </cell>
          <cell r="D716">
            <v>14962036</v>
          </cell>
          <cell r="E716">
            <v>17841911</v>
          </cell>
        </row>
        <row r="718">
          <cell r="B718">
            <v>23</v>
          </cell>
          <cell r="C718" t="str">
            <v>Space Segment Charges</v>
          </cell>
        </row>
        <row r="719">
          <cell r="A719">
            <v>411805</v>
          </cell>
          <cell r="C719" t="str">
            <v>411805 Internet Account fees</v>
          </cell>
          <cell r="D719">
            <v>10899272</v>
          </cell>
          <cell r="E719">
            <v>8432783</v>
          </cell>
        </row>
        <row r="720">
          <cell r="A720">
            <v>413101</v>
          </cell>
          <cell r="C720" t="str">
            <v>413101 Transponder fee Ext C Band</v>
          </cell>
          <cell r="D720">
            <v>48778544</v>
          </cell>
          <cell r="E720">
            <v>54718805</v>
          </cell>
        </row>
        <row r="721">
          <cell r="A721">
            <v>413102</v>
          </cell>
          <cell r="C721" t="str">
            <v>Transponder fee KU  Band</v>
          </cell>
          <cell r="D721">
            <v>40540773</v>
          </cell>
          <cell r="E721">
            <v>25639606</v>
          </cell>
        </row>
        <row r="725">
          <cell r="C725" t="str">
            <v>Sub Total</v>
          </cell>
          <cell r="D725">
            <v>100218589</v>
          </cell>
          <cell r="E725">
            <v>88791194</v>
          </cell>
        </row>
        <row r="727">
          <cell r="A727">
            <v>413301</v>
          </cell>
          <cell r="C727" t="str">
            <v>IDL- Faculty expenses</v>
          </cell>
          <cell r="D727">
            <v>2307708</v>
          </cell>
          <cell r="E727">
            <v>97000</v>
          </cell>
        </row>
        <row r="728">
          <cell r="A728">
            <v>413302</v>
          </cell>
          <cell r="C728" t="str">
            <v>IDL-Content Partner Costs</v>
          </cell>
          <cell r="D728">
            <v>4726841</v>
          </cell>
          <cell r="E728">
            <v>73290</v>
          </cell>
        </row>
        <row r="729">
          <cell r="A729">
            <v>413304</v>
          </cell>
          <cell r="C729" t="str">
            <v>IDL- Franchisee Operating Costs</v>
          </cell>
          <cell r="D729">
            <v>9600942</v>
          </cell>
          <cell r="E729">
            <v>0</v>
          </cell>
        </row>
        <row r="730">
          <cell r="C730" t="str">
            <v>Sub Total</v>
          </cell>
          <cell r="D730">
            <v>16635491</v>
          </cell>
          <cell r="E730">
            <v>170290</v>
          </cell>
        </row>
        <row r="732">
          <cell r="B732">
            <v>24</v>
          </cell>
          <cell r="C732" t="str">
            <v>Exchange Loss</v>
          </cell>
        </row>
        <row r="733">
          <cell r="A733">
            <v>413401</v>
          </cell>
          <cell r="C733" t="str">
            <v>413401 Foreign Exchange Loss</v>
          </cell>
          <cell r="D733">
            <v>9263878</v>
          </cell>
          <cell r="E733">
            <v>12750451</v>
          </cell>
        </row>
        <row r="734">
          <cell r="A734">
            <v>310303</v>
          </cell>
          <cell r="C734" t="str">
            <v>310303 Exchange Gain</v>
          </cell>
          <cell r="D734">
            <v>-16454019</v>
          </cell>
          <cell r="E734">
            <v>-378652</v>
          </cell>
        </row>
        <row r="736">
          <cell r="C736" t="str">
            <v>Sub Total</v>
          </cell>
          <cell r="D736">
            <v>-7190141</v>
          </cell>
          <cell r="E736">
            <v>12371799</v>
          </cell>
        </row>
        <row r="738">
          <cell r="A738">
            <v>413601</v>
          </cell>
          <cell r="B738">
            <v>25</v>
          </cell>
          <cell r="C738" t="str">
            <v>Wealth Tax</v>
          </cell>
          <cell r="D738">
            <v>21760</v>
          </cell>
          <cell r="E738">
            <v>17400</v>
          </cell>
        </row>
        <row r="740">
          <cell r="B740">
            <v>27</v>
          </cell>
          <cell r="C740" t="str">
            <v>Provision For loose tools</v>
          </cell>
          <cell r="D740">
            <v>0</v>
          </cell>
          <cell r="E740">
            <v>0</v>
          </cell>
        </row>
        <row r="742">
          <cell r="B742">
            <v>28</v>
          </cell>
          <cell r="C742" t="str">
            <v>Miscellaneous Expenses</v>
          </cell>
        </row>
        <row r="743">
          <cell r="A743">
            <v>411006</v>
          </cell>
          <cell r="C743" t="str">
            <v>Rent - Hub</v>
          </cell>
          <cell r="D743">
            <v>0</v>
          </cell>
          <cell r="E743">
            <v>0</v>
          </cell>
        </row>
        <row r="744">
          <cell r="A744">
            <v>411701</v>
          </cell>
          <cell r="C744" t="str">
            <v>411701 Software Development &amp; Consultancy</v>
          </cell>
          <cell r="D744">
            <v>1969004</v>
          </cell>
          <cell r="E744">
            <v>3902000</v>
          </cell>
        </row>
        <row r="745">
          <cell r="A745">
            <v>411702</v>
          </cell>
          <cell r="C745" t="str">
            <v>411702 Software Expenses</v>
          </cell>
          <cell r="D745">
            <v>1692683</v>
          </cell>
          <cell r="E745">
            <v>1923535</v>
          </cell>
        </row>
        <row r="746">
          <cell r="A746">
            <v>413201</v>
          </cell>
          <cell r="C746" t="str">
            <v>Internet Services</v>
          </cell>
          <cell r="D746">
            <v>0</v>
          </cell>
          <cell r="E746">
            <v>0</v>
          </cell>
        </row>
        <row r="747">
          <cell r="A747">
            <v>413704</v>
          </cell>
          <cell r="C747" t="str">
            <v>413704 Filing Fees</v>
          </cell>
          <cell r="D747">
            <v>33845</v>
          </cell>
          <cell r="E747">
            <v>25655</v>
          </cell>
        </row>
        <row r="748">
          <cell r="A748">
            <v>413705</v>
          </cell>
          <cell r="C748" t="str">
            <v>413705 Regulatory Expenses</v>
          </cell>
          <cell r="D748">
            <v>1118800</v>
          </cell>
          <cell r="E748">
            <v>1852478</v>
          </cell>
        </row>
        <row r="749">
          <cell r="A749">
            <v>413706</v>
          </cell>
          <cell r="C749" t="str">
            <v>413706 Professional Tax Registration</v>
          </cell>
          <cell r="D749">
            <v>10230</v>
          </cell>
          <cell r="E749">
            <v>15658</v>
          </cell>
        </row>
        <row r="750">
          <cell r="A750">
            <v>414001</v>
          </cell>
          <cell r="C750" t="str">
            <v>414001 Security Services</v>
          </cell>
          <cell r="D750">
            <v>729916</v>
          </cell>
          <cell r="E750">
            <v>865362</v>
          </cell>
        </row>
        <row r="751">
          <cell r="A751">
            <v>414002</v>
          </cell>
          <cell r="C751" t="str">
            <v>414002 Housekeeping Expenses</v>
          </cell>
          <cell r="D751">
            <v>8046044</v>
          </cell>
          <cell r="E751">
            <v>7936203</v>
          </cell>
        </row>
        <row r="752">
          <cell r="A752">
            <v>414003</v>
          </cell>
          <cell r="C752" t="str">
            <v>414003 Guest House Expenses</v>
          </cell>
          <cell r="D752">
            <v>457025</v>
          </cell>
          <cell r="E752">
            <v>345603</v>
          </cell>
        </row>
        <row r="753">
          <cell r="A753">
            <v>414004</v>
          </cell>
          <cell r="C753" t="str">
            <v>414004 Eqpt Hire Charges</v>
          </cell>
          <cell r="D753">
            <v>545880</v>
          </cell>
          <cell r="E753">
            <v>238252</v>
          </cell>
        </row>
        <row r="754">
          <cell r="A754">
            <v>414005</v>
          </cell>
          <cell r="C754" t="str">
            <v>414005 Water Charges</v>
          </cell>
          <cell r="D754">
            <v>417555</v>
          </cell>
          <cell r="E754">
            <v>830020</v>
          </cell>
        </row>
        <row r="755">
          <cell r="A755">
            <v>414021</v>
          </cell>
          <cell r="C755" t="str">
            <v>414021 Recruitment Health Check up.</v>
          </cell>
          <cell r="D755">
            <v>123870</v>
          </cell>
          <cell r="E755">
            <v>109850</v>
          </cell>
        </row>
        <row r="756">
          <cell r="A756">
            <v>414022</v>
          </cell>
          <cell r="C756" t="str">
            <v>414022 Recruitment  Fare Reimbursement</v>
          </cell>
          <cell r="D756">
            <v>55810</v>
          </cell>
          <cell r="E756">
            <v>68504</v>
          </cell>
        </row>
        <row r="757">
          <cell r="A757">
            <v>414023</v>
          </cell>
          <cell r="C757" t="str">
            <v>414023 Training  &amp; Seminar Expenses</v>
          </cell>
          <cell r="D757">
            <v>1453295</v>
          </cell>
          <cell r="E757">
            <v>912757</v>
          </cell>
        </row>
        <row r="758">
          <cell r="A758">
            <v>414031</v>
          </cell>
          <cell r="C758" t="str">
            <v>414031 Corporate Membership fee</v>
          </cell>
          <cell r="D758">
            <v>323000</v>
          </cell>
          <cell r="E758">
            <v>246843</v>
          </cell>
        </row>
        <row r="759">
          <cell r="A759">
            <v>414032</v>
          </cell>
          <cell r="C759" t="str">
            <v>414032 Books &amp; Periodicals</v>
          </cell>
          <cell r="D759">
            <v>193470</v>
          </cell>
          <cell r="E759">
            <v>123764</v>
          </cell>
        </row>
        <row r="760">
          <cell r="A760">
            <v>414033</v>
          </cell>
          <cell r="C760" t="str">
            <v>414033 Tender fee</v>
          </cell>
          <cell r="D760">
            <v>131899</v>
          </cell>
          <cell r="E760">
            <v>110460</v>
          </cell>
        </row>
        <row r="761">
          <cell r="A761">
            <v>414034</v>
          </cell>
          <cell r="C761" t="str">
            <v>414034 Donations</v>
          </cell>
          <cell r="D761">
            <v>0</v>
          </cell>
          <cell r="E761">
            <v>266722</v>
          </cell>
        </row>
        <row r="762">
          <cell r="A762">
            <v>414036</v>
          </cell>
          <cell r="C762" t="str">
            <v>414036 Credit Card Subscription</v>
          </cell>
          <cell r="D762">
            <v>75617</v>
          </cell>
          <cell r="E762">
            <v>116168</v>
          </cell>
        </row>
        <row r="763">
          <cell r="A763">
            <v>414038</v>
          </cell>
          <cell r="C763" t="str">
            <v>414038 Domain Registration Charges</v>
          </cell>
          <cell r="D763">
            <v>3000</v>
          </cell>
          <cell r="E763">
            <v>9625</v>
          </cell>
        </row>
        <row r="764">
          <cell r="A764">
            <v>413303</v>
          </cell>
          <cell r="C764" t="str">
            <v>IDL-Course material Costs/ Recovery</v>
          </cell>
          <cell r="D764">
            <v>273230</v>
          </cell>
          <cell r="E764">
            <v>8191</v>
          </cell>
        </row>
        <row r="765">
          <cell r="A765">
            <v>413305</v>
          </cell>
          <cell r="C765" t="str">
            <v>IDL-Examination Cost</v>
          </cell>
          <cell r="D765">
            <v>220000</v>
          </cell>
          <cell r="E765">
            <v>0</v>
          </cell>
        </row>
        <row r="766">
          <cell r="A766">
            <v>414099</v>
          </cell>
          <cell r="C766" t="str">
            <v>414099 Micellaneous Expenses</v>
          </cell>
          <cell r="D766">
            <v>19450</v>
          </cell>
          <cell r="E766">
            <v>39211</v>
          </cell>
        </row>
        <row r="768">
          <cell r="C768" t="str">
            <v>Sub Total</v>
          </cell>
          <cell r="D768">
            <v>17893623</v>
          </cell>
          <cell r="E768">
            <v>19946861</v>
          </cell>
        </row>
        <row r="770">
          <cell r="C770" t="str">
            <v>Schedule total</v>
          </cell>
          <cell r="D770">
            <v>464372277</v>
          </cell>
          <cell r="E770">
            <v>407471966</v>
          </cell>
        </row>
        <row r="772">
          <cell r="B772" t="str">
            <v>Schedule N</v>
          </cell>
          <cell r="C772" t="str">
            <v>SELLING &amp; DISTRIBUTION EXPENSES</v>
          </cell>
        </row>
        <row r="774">
          <cell r="B774">
            <v>1</v>
          </cell>
          <cell r="C774" t="str">
            <v>Freight &amp; Forwarding Charges</v>
          </cell>
        </row>
        <row r="775">
          <cell r="A775">
            <v>414011</v>
          </cell>
          <cell r="C775" t="str">
            <v>414011 Octroi Stock Transfer</v>
          </cell>
          <cell r="D775">
            <v>2194099</v>
          </cell>
          <cell r="E775">
            <v>1376272</v>
          </cell>
        </row>
        <row r="776">
          <cell r="A776">
            <v>414012</v>
          </cell>
          <cell r="C776" t="str">
            <v>414012 Octroi Non recoverable</v>
          </cell>
          <cell r="D776">
            <v>-653179</v>
          </cell>
          <cell r="E776">
            <v>1692330</v>
          </cell>
        </row>
        <row r="777">
          <cell r="A777">
            <v>414015</v>
          </cell>
          <cell r="C777" t="str">
            <v>414015 Freight outwards - Stock Transfer</v>
          </cell>
          <cell r="D777">
            <v>4130501</v>
          </cell>
          <cell r="E777">
            <v>5062729</v>
          </cell>
        </row>
        <row r="778">
          <cell r="A778">
            <v>414016</v>
          </cell>
          <cell r="C778" t="str">
            <v>414016 Freight outwards non recoverable</v>
          </cell>
          <cell r="D778">
            <v>11203667</v>
          </cell>
          <cell r="E778">
            <v>3161218</v>
          </cell>
        </row>
        <row r="779">
          <cell r="A779">
            <v>414037</v>
          </cell>
          <cell r="C779" t="str">
            <v>414037 Warehouse Ser. Chrgs</v>
          </cell>
          <cell r="D779">
            <v>1774841</v>
          </cell>
          <cell r="E779">
            <v>1784500</v>
          </cell>
        </row>
        <row r="780">
          <cell r="C780" t="str">
            <v>Sub Total</v>
          </cell>
          <cell r="D780">
            <v>18649929</v>
          </cell>
          <cell r="E780">
            <v>13077049</v>
          </cell>
        </row>
        <row r="783">
          <cell r="B783">
            <v>2</v>
          </cell>
          <cell r="C783" t="str">
            <v>Advertisement, Publicity &amp; Sales Promotion</v>
          </cell>
        </row>
        <row r="784">
          <cell r="A784">
            <v>412801</v>
          </cell>
          <cell r="C784" t="str">
            <v>412801 Advertisement  &amp; Publicity</v>
          </cell>
          <cell r="D784">
            <v>1740970</v>
          </cell>
          <cell r="E784">
            <v>4544669</v>
          </cell>
        </row>
        <row r="785">
          <cell r="A785">
            <v>412811</v>
          </cell>
          <cell r="C785" t="str">
            <v>IDL- Advertisement Costs/ Recovery</v>
          </cell>
          <cell r="D785">
            <v>3405433</v>
          </cell>
          <cell r="E785">
            <v>0</v>
          </cell>
        </row>
        <row r="786">
          <cell r="A786">
            <v>412802</v>
          </cell>
          <cell r="C786" t="str">
            <v>412802 Corporate Communication</v>
          </cell>
          <cell r="D786">
            <v>107386</v>
          </cell>
          <cell r="E786">
            <v>5617006</v>
          </cell>
        </row>
        <row r="787">
          <cell r="A787">
            <v>412803</v>
          </cell>
          <cell r="C787" t="str">
            <v>412803 Sales Representative Expenses</v>
          </cell>
          <cell r="D787">
            <v>1507761</v>
          </cell>
          <cell r="E787">
            <v>9994423</v>
          </cell>
        </row>
        <row r="788">
          <cell r="A788">
            <v>412804</v>
          </cell>
          <cell r="C788" t="str">
            <v>412804 Sponsorship for Seminars</v>
          </cell>
          <cell r="D788">
            <v>292500</v>
          </cell>
          <cell r="E788">
            <v>29472</v>
          </cell>
        </row>
        <row r="789">
          <cell r="A789">
            <v>412805</v>
          </cell>
          <cell r="C789" t="str">
            <v>412805 User Forum / Meet Expenses</v>
          </cell>
          <cell r="D789">
            <v>249462</v>
          </cell>
          <cell r="E789">
            <v>227597</v>
          </cell>
        </row>
        <row r="790">
          <cell r="A790">
            <v>412806</v>
          </cell>
          <cell r="C790" t="str">
            <v>412806 Entertainment</v>
          </cell>
          <cell r="D790">
            <v>552147</v>
          </cell>
          <cell r="E790">
            <v>544897</v>
          </cell>
        </row>
        <row r="791">
          <cell r="A791">
            <v>412807</v>
          </cell>
          <cell r="C791" t="str">
            <v>412807 Gifts &amp; Presents</v>
          </cell>
          <cell r="D791">
            <v>328417</v>
          </cell>
          <cell r="E791">
            <v>512085</v>
          </cell>
        </row>
        <row r="792">
          <cell r="C792" t="str">
            <v>Sub Total</v>
          </cell>
          <cell r="D792">
            <v>8184076</v>
          </cell>
          <cell r="E792">
            <v>21470149</v>
          </cell>
        </row>
        <row r="794">
          <cell r="C794" t="str">
            <v>Schedule total</v>
          </cell>
          <cell r="D794">
            <v>26834005</v>
          </cell>
          <cell r="E794">
            <v>34547198</v>
          </cell>
        </row>
        <row r="797">
          <cell r="B797" t="str">
            <v>Schedule O</v>
          </cell>
          <cell r="C797" t="str">
            <v>INTEREST &amp; FINANCE CHARGES</v>
          </cell>
        </row>
        <row r="799">
          <cell r="B799">
            <v>1</v>
          </cell>
          <cell r="C799" t="str">
            <v>Interest on Term Loans</v>
          </cell>
        </row>
        <row r="800">
          <cell r="A800">
            <v>420001</v>
          </cell>
          <cell r="C800" t="str">
            <v>420001 Interest on Term Loan - ABN Amro Bank</v>
          </cell>
          <cell r="D800">
            <v>16785587</v>
          </cell>
          <cell r="E800">
            <v>16529156</v>
          </cell>
        </row>
        <row r="801">
          <cell r="A801">
            <v>420002</v>
          </cell>
          <cell r="C801" t="str">
            <v>Interest on Term Loan - Credit Lyonnais</v>
          </cell>
          <cell r="D801">
            <v>9401534</v>
          </cell>
          <cell r="E801">
            <v>5356575</v>
          </cell>
        </row>
        <row r="802">
          <cell r="A802">
            <v>420003</v>
          </cell>
          <cell r="C802" t="str">
            <v>Interest on Term Loan - Bank of Maharshtra</v>
          </cell>
          <cell r="D802">
            <v>6213144</v>
          </cell>
          <cell r="E802">
            <v>0</v>
          </cell>
        </row>
        <row r="804">
          <cell r="C804" t="str">
            <v>Sub Total</v>
          </cell>
          <cell r="D804">
            <v>32400265</v>
          </cell>
          <cell r="E804">
            <v>21885731</v>
          </cell>
        </row>
        <row r="806">
          <cell r="B806">
            <v>2</v>
          </cell>
          <cell r="C806" t="str">
            <v>Interest on Cash Credit</v>
          </cell>
        </row>
        <row r="808">
          <cell r="A808">
            <v>420101</v>
          </cell>
          <cell r="C808" t="str">
            <v>420101 Interest on CC - Citi Bank</v>
          </cell>
          <cell r="D808">
            <v>315791</v>
          </cell>
          <cell r="E808">
            <v>49240</v>
          </cell>
        </row>
        <row r="809">
          <cell r="A809">
            <v>420102</v>
          </cell>
          <cell r="C809" t="str">
            <v>420102 Interest on CC - Credit Lyonnais- Delhi</v>
          </cell>
          <cell r="D809">
            <v>176474</v>
          </cell>
          <cell r="E809">
            <v>34682</v>
          </cell>
        </row>
        <row r="810">
          <cell r="A810">
            <v>420103</v>
          </cell>
          <cell r="C810" t="str">
            <v>420103 Interest on CC - ANZ Grindlays, Delhi.</v>
          </cell>
          <cell r="D810">
            <v>1276360</v>
          </cell>
          <cell r="E810">
            <v>48759</v>
          </cell>
        </row>
        <row r="811">
          <cell r="A811">
            <v>420104</v>
          </cell>
          <cell r="C811" t="str">
            <v>420104 Interest on CC - ICICI Bank,  Delhi</v>
          </cell>
          <cell r="D811">
            <v>2424405</v>
          </cell>
          <cell r="E811">
            <v>1538121</v>
          </cell>
        </row>
        <row r="812">
          <cell r="A812">
            <v>420105</v>
          </cell>
          <cell r="C812" t="str">
            <v>420105 Interest on WCL - ANZ Grindlays Bank,  New Delhi</v>
          </cell>
          <cell r="D812">
            <v>1640514</v>
          </cell>
          <cell r="E812">
            <v>3520959</v>
          </cell>
        </row>
        <row r="813">
          <cell r="A813">
            <v>420106</v>
          </cell>
          <cell r="C813" t="str">
            <v>420106 Interest on WCL - ICICI Bank,  Delhi</v>
          </cell>
          <cell r="D813">
            <v>0</v>
          </cell>
          <cell r="E813">
            <v>0</v>
          </cell>
        </row>
        <row r="814">
          <cell r="A814">
            <v>420107</v>
          </cell>
          <cell r="C814" t="str">
            <v>420107 Interest on WCL - Credit Lyonnais, Delhi</v>
          </cell>
          <cell r="D814">
            <v>3381773</v>
          </cell>
          <cell r="E814">
            <v>3349692</v>
          </cell>
        </row>
        <row r="815">
          <cell r="A815">
            <v>420108</v>
          </cell>
          <cell r="C815" t="str">
            <v>Interest on WCL - ABN AMRO, Delhi</v>
          </cell>
          <cell r="D815">
            <v>0</v>
          </cell>
          <cell r="E815">
            <v>2916018</v>
          </cell>
        </row>
        <row r="816">
          <cell r="A816">
            <v>420109</v>
          </cell>
          <cell r="C816" t="str">
            <v>Interest on WCL - Citi Bank, Delhi</v>
          </cell>
          <cell r="D816">
            <v>1167021</v>
          </cell>
          <cell r="E816">
            <v>45205</v>
          </cell>
        </row>
        <row r="817">
          <cell r="A817">
            <v>420110</v>
          </cell>
          <cell r="C817" t="str">
            <v>Interest on CC - ABN AMRO,  Delhi</v>
          </cell>
          <cell r="D817">
            <v>6814</v>
          </cell>
          <cell r="E817">
            <v>269051</v>
          </cell>
        </row>
        <row r="818">
          <cell r="A818">
            <v>420111</v>
          </cell>
          <cell r="C818" t="str">
            <v>Interest on CC - Bank of Maharashtra</v>
          </cell>
          <cell r="D818">
            <v>3401193</v>
          </cell>
          <cell r="E818">
            <v>0</v>
          </cell>
        </row>
        <row r="820">
          <cell r="C820" t="str">
            <v>Sub Total</v>
          </cell>
          <cell r="D820">
            <v>13790345</v>
          </cell>
          <cell r="E820">
            <v>11771727</v>
          </cell>
        </row>
        <row r="822">
          <cell r="B822">
            <v>26</v>
          </cell>
          <cell r="C822" t="str">
            <v>Interest to others</v>
          </cell>
        </row>
        <row r="823">
          <cell r="A823">
            <v>414035</v>
          </cell>
          <cell r="C823" t="str">
            <v xml:space="preserve">414035 Interest on Others </v>
          </cell>
          <cell r="D823">
            <v>1145441</v>
          </cell>
          <cell r="E823">
            <v>1444755</v>
          </cell>
        </row>
        <row r="825">
          <cell r="C825" t="str">
            <v>Sub Total</v>
          </cell>
          <cell r="D825">
            <v>1145441</v>
          </cell>
          <cell r="E825">
            <v>1444755</v>
          </cell>
        </row>
        <row r="827">
          <cell r="B827">
            <v>3</v>
          </cell>
          <cell r="C827" t="str">
            <v>Bank Charges and commission</v>
          </cell>
        </row>
        <row r="828">
          <cell r="A828">
            <v>420201</v>
          </cell>
          <cell r="C828" t="str">
            <v>420201 Bank Charges</v>
          </cell>
          <cell r="D828">
            <v>1320418</v>
          </cell>
          <cell r="E828">
            <v>1328788</v>
          </cell>
        </row>
        <row r="829">
          <cell r="A829">
            <v>420202</v>
          </cell>
          <cell r="C829" t="str">
            <v>420202 Bank  Guarantee Commission</v>
          </cell>
          <cell r="D829">
            <v>4948140</v>
          </cell>
          <cell r="E829">
            <v>4792793</v>
          </cell>
        </row>
        <row r="831">
          <cell r="C831" t="str">
            <v>Sub Total</v>
          </cell>
          <cell r="D831">
            <v>6268558</v>
          </cell>
          <cell r="E831">
            <v>6121581</v>
          </cell>
        </row>
        <row r="833">
          <cell r="C833" t="str">
            <v>Schedule total</v>
          </cell>
          <cell r="D833">
            <v>53604609</v>
          </cell>
          <cell r="E833">
            <v>41223794</v>
          </cell>
        </row>
        <row r="836">
          <cell r="B836" t="str">
            <v>Schedule E</v>
          </cell>
          <cell r="C836" t="str">
            <v>Depreciation</v>
          </cell>
        </row>
        <row r="838">
          <cell r="A838">
            <v>430001</v>
          </cell>
          <cell r="C838" t="str">
            <v>430001 Depreciation - Buildings</v>
          </cell>
          <cell r="D838">
            <v>1137566</v>
          </cell>
          <cell r="E838">
            <v>1137566</v>
          </cell>
        </row>
        <row r="839">
          <cell r="A839">
            <v>430002</v>
          </cell>
          <cell r="C839" t="str">
            <v>430002 Depreciation - Leasehold Land</v>
          </cell>
          <cell r="D839">
            <v>56387</v>
          </cell>
          <cell r="E839">
            <v>56387</v>
          </cell>
        </row>
        <row r="840">
          <cell r="A840">
            <v>430003</v>
          </cell>
          <cell r="C840" t="str">
            <v>430003 Depreciation - Plant &amp; Machinery</v>
          </cell>
          <cell r="D840">
            <v>74990425</v>
          </cell>
          <cell r="E840">
            <v>71073808</v>
          </cell>
        </row>
        <row r="841">
          <cell r="A841">
            <v>430004</v>
          </cell>
          <cell r="C841" t="str">
            <v>430004 Depreciation - Office Equipment</v>
          </cell>
          <cell r="D841">
            <v>3438813</v>
          </cell>
          <cell r="E841">
            <v>3010920</v>
          </cell>
        </row>
        <row r="842">
          <cell r="A842">
            <v>430005</v>
          </cell>
          <cell r="C842" t="str">
            <v>430005 Depreciation - Computers</v>
          </cell>
          <cell r="D842">
            <v>11970749</v>
          </cell>
          <cell r="E842">
            <v>10559612</v>
          </cell>
        </row>
        <row r="843">
          <cell r="A843">
            <v>430006</v>
          </cell>
          <cell r="C843" t="str">
            <v>430006 Depreciation - Furniture &amp; Fixtures</v>
          </cell>
          <cell r="D843">
            <v>4410613</v>
          </cell>
          <cell r="E843">
            <v>4200039</v>
          </cell>
        </row>
        <row r="844">
          <cell r="A844">
            <v>430007</v>
          </cell>
          <cell r="C844" t="str">
            <v>430007 Depreciation - L.easehold Improvements</v>
          </cell>
          <cell r="D844">
            <v>4313111</v>
          </cell>
          <cell r="E844">
            <v>1986350</v>
          </cell>
        </row>
        <row r="845">
          <cell r="A845">
            <v>430008</v>
          </cell>
          <cell r="C845" t="str">
            <v>430008 Depreciation - Vehicles</v>
          </cell>
          <cell r="D845">
            <v>1136399</v>
          </cell>
          <cell r="E845">
            <v>1044649</v>
          </cell>
        </row>
        <row r="846">
          <cell r="A846">
            <v>430009</v>
          </cell>
          <cell r="C846" t="str">
            <v>430009 Depreciation - Computer SW</v>
          </cell>
          <cell r="D846">
            <v>6030038</v>
          </cell>
          <cell r="E846">
            <v>3490647</v>
          </cell>
        </row>
        <row r="847">
          <cell r="A847">
            <v>430010</v>
          </cell>
          <cell r="C847" t="str">
            <v xml:space="preserve">Depreciation - Equipments given on Rent </v>
          </cell>
          <cell r="D847">
            <v>2035472</v>
          </cell>
          <cell r="E847">
            <v>2664011</v>
          </cell>
        </row>
        <row r="849">
          <cell r="C849" t="str">
            <v>Total</v>
          </cell>
          <cell r="D849">
            <v>109519573</v>
          </cell>
          <cell r="E849">
            <v>99223989</v>
          </cell>
        </row>
        <row r="851">
          <cell r="B851" t="str">
            <v>Schedule I</v>
          </cell>
          <cell r="C851" t="str">
            <v>Preliminary Expenses written off</v>
          </cell>
        </row>
        <row r="853">
          <cell r="A853">
            <v>431001</v>
          </cell>
          <cell r="C853" t="str">
            <v>OQPSK Expenditure written off</v>
          </cell>
          <cell r="D853">
            <v>2914308</v>
          </cell>
          <cell r="E853">
            <v>2914308</v>
          </cell>
        </row>
        <row r="855">
          <cell r="C855" t="str">
            <v>Total</v>
          </cell>
          <cell r="D855">
            <v>2914308</v>
          </cell>
          <cell r="E855">
            <v>2914308</v>
          </cell>
        </row>
        <row r="858">
          <cell r="C858" t="str">
            <v>Provision For Income Tax</v>
          </cell>
        </row>
        <row r="860">
          <cell r="A860">
            <v>451001</v>
          </cell>
          <cell r="C860" t="str">
            <v>Prior period tax adjustment</v>
          </cell>
          <cell r="D860">
            <v>714637</v>
          </cell>
          <cell r="E860">
            <v>0</v>
          </cell>
        </row>
        <row r="861">
          <cell r="A861">
            <v>450001</v>
          </cell>
          <cell r="C861" t="str">
            <v>Income Tax Expense</v>
          </cell>
          <cell r="D861">
            <v>35000000</v>
          </cell>
          <cell r="E861">
            <v>31000000</v>
          </cell>
        </row>
        <row r="863">
          <cell r="C863" t="str">
            <v>Total</v>
          </cell>
          <cell r="D863">
            <v>35000000</v>
          </cell>
          <cell r="E863">
            <v>31000000</v>
          </cell>
        </row>
        <row r="865">
          <cell r="A865">
            <v>440001</v>
          </cell>
          <cell r="C865" t="str">
            <v>Prior Period Items</v>
          </cell>
          <cell r="D865">
            <v>3128744</v>
          </cell>
          <cell r="E865">
            <v>0</v>
          </cell>
        </row>
        <row r="867">
          <cell r="B867" t="str">
            <v>Detail of Prior Period Items</v>
          </cell>
        </row>
        <row r="869">
          <cell r="B869">
            <v>310001</v>
          </cell>
          <cell r="C869" t="str">
            <v xml:space="preserve">Commission </v>
          </cell>
          <cell r="D869">
            <v>-1884545</v>
          </cell>
        </row>
        <row r="870">
          <cell r="B870">
            <v>411102</v>
          </cell>
          <cell r="C870" t="str">
            <v>Lease Rent</v>
          </cell>
          <cell r="D870">
            <v>24288</v>
          </cell>
        </row>
        <row r="871">
          <cell r="B871">
            <v>411601</v>
          </cell>
          <cell r="C871" t="str">
            <v>Legal &amp; Professional Charges</v>
          </cell>
          <cell r="D871">
            <v>65205</v>
          </cell>
        </row>
        <row r="872">
          <cell r="B872">
            <v>412101</v>
          </cell>
          <cell r="C872" t="str">
            <v xml:space="preserve">Repairs &amp; Maintenance: Plant &amp; Machinery </v>
          </cell>
          <cell r="D872">
            <v>181577</v>
          </cell>
        </row>
        <row r="873">
          <cell r="B873">
            <v>412801</v>
          </cell>
          <cell r="C873" t="str">
            <v>Advertisement &amp; Publicity</v>
          </cell>
          <cell r="D873">
            <v>641250</v>
          </cell>
        </row>
        <row r="874">
          <cell r="B874">
            <v>413101</v>
          </cell>
          <cell r="C874" t="str">
            <v>Space Segment Charges</v>
          </cell>
          <cell r="D874">
            <v>1068755</v>
          </cell>
        </row>
        <row r="875">
          <cell r="B875">
            <v>413701</v>
          </cell>
          <cell r="C875" t="str">
            <v>custom duty</v>
          </cell>
          <cell r="D875">
            <v>81837</v>
          </cell>
        </row>
        <row r="876">
          <cell r="B876">
            <v>414012</v>
          </cell>
          <cell r="C876" t="str">
            <v>Octroi non recvoerable</v>
          </cell>
          <cell r="D876">
            <v>155877</v>
          </cell>
        </row>
        <row r="877">
          <cell r="B877">
            <v>499909</v>
          </cell>
          <cell r="C877" t="str">
            <v>Price difference account</v>
          </cell>
          <cell r="D877">
            <v>2794500</v>
          </cell>
        </row>
        <row r="879">
          <cell r="D879">
            <v>3128744</v>
          </cell>
        </row>
      </sheetData>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ender Summary"/>
      <sheetName val="Markup"/>
      <sheetName val="CCS"/>
      <sheetName val="Non-Rec"/>
      <sheetName val="Data"/>
      <sheetName val="Prelims"/>
      <sheetName val="Bill1"/>
      <sheetName val="1.1 Staff"/>
      <sheetName val="3.1 Labour"/>
      <sheetName val="4.1 Site_Offices"/>
      <sheetName val="6.1 Plant"/>
      <sheetName val="6.5.1 Ext Scaffold"/>
      <sheetName val="6.5.2 Int Scaffold"/>
    </sheetNames>
    <sheetDataSet>
      <sheetData sheetId="0"/>
      <sheetData sheetId="1"/>
      <sheetData sheetId="2"/>
      <sheetData sheetId="3"/>
      <sheetData sheetId="4">
        <row r="8">
          <cell r="C8" t="str">
            <v>Atlantis_The Palm Dubai - ROYAL/CARPRK/CONFERENCE RC FRAME</v>
          </cell>
        </row>
        <row r="10">
          <cell r="C10" t="str">
            <v>Dubai</v>
          </cell>
        </row>
        <row r="14">
          <cell r="C14" t="str">
            <v>Dirham</v>
          </cell>
        </row>
      </sheetData>
      <sheetData sheetId="5"/>
      <sheetData sheetId="6"/>
      <sheetData sheetId="7"/>
      <sheetData sheetId="8"/>
      <sheetData sheetId="9"/>
      <sheetData sheetId="10"/>
      <sheetData sheetId="11"/>
      <sheetData sheetId="12"/>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ender Summary"/>
      <sheetName val="Markup"/>
      <sheetName val="CCS"/>
      <sheetName val="Non-Rec"/>
      <sheetName val="Data"/>
      <sheetName val="Prelims"/>
      <sheetName val="Bill1"/>
      <sheetName val="1.1 Staff"/>
      <sheetName val="3.1 Labour"/>
      <sheetName val="4.1 Site_Offices"/>
      <sheetName val="6.1 Plant"/>
      <sheetName val="6.5.1 Ext Scaffold"/>
      <sheetName val="6.5.2 Int Scaffold"/>
    </sheetNames>
    <sheetDataSet>
      <sheetData sheetId="0"/>
      <sheetData sheetId="1"/>
      <sheetData sheetId="2"/>
      <sheetData sheetId="3"/>
      <sheetData sheetId="4">
        <row r="8">
          <cell r="C8" t="str">
            <v>Atlantis_The Palm Dubai - ROYAL/CARPRK/CONFERENCE RC FRAME</v>
          </cell>
        </row>
        <row r="10">
          <cell r="C10" t="str">
            <v>Dubai</v>
          </cell>
        </row>
        <row r="14">
          <cell r="C14" t="str">
            <v>Dirham</v>
          </cell>
        </row>
      </sheetData>
      <sheetData sheetId="5"/>
      <sheetData sheetId="6"/>
      <sheetData sheetId="7"/>
      <sheetData sheetId="8"/>
      <sheetData sheetId="9"/>
      <sheetData sheetId="10"/>
      <sheetData sheetId="11"/>
      <sheetData sheetId="12"/>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Input"/>
      <sheetName val="YS"/>
      <sheetName val="BS"/>
      <sheetName val="TB"/>
      <sheetName val="BL"/>
      <sheetName val="TM"/>
      <sheetName val="MS"/>
      <sheetName val="GW"/>
      <sheetName val="PL"/>
      <sheetName val="EP"/>
      <sheetName val="Head Office"/>
      <sheetName val="Consolidated"/>
      <sheetName val="Summary"/>
      <sheetName val="Bal.Sheet"/>
      <sheetName val="Bal.Sheet(2)"/>
      <sheetName val="Balance Sheet"/>
      <sheetName val="Cash Flow"/>
      <sheetName val="Capex"/>
      <sheetName val="Facilities4Funding"/>
      <sheetName val="Loan details"/>
      <sheetName val="YS-Bud"/>
      <sheetName val="BS-Bud"/>
      <sheetName val="TB-Bud"/>
      <sheetName val="BL-Bud"/>
      <sheetName val="TM-Bud"/>
      <sheetName val="MS-Bud"/>
      <sheetName val="GW-Bud"/>
      <sheetName val="PL-Bud"/>
      <sheetName val="EP-Bud"/>
      <sheetName val="Head Office-Bud"/>
      <sheetName val="YS_Bud"/>
      <sheetName val="BS_Bud"/>
      <sheetName val="TB_Bud"/>
      <sheetName val="BL_Bud"/>
      <sheetName val="TM_Bud"/>
      <sheetName val="MS_Bud"/>
      <sheetName val="GW_Bud"/>
      <sheetName val="PL_Bud"/>
      <sheetName val="Head Office_Bud"/>
      <sheetName val="Excise on RM"/>
      <sheetName val="Power&amp;Fu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1">
          <cell r="A11">
            <v>1</v>
          </cell>
          <cell r="B11" t="str">
            <v>Net Film Revenue</v>
          </cell>
          <cell r="E11">
            <v>428.8</v>
          </cell>
          <cell r="F11">
            <v>435.5</v>
          </cell>
          <cell r="G11">
            <v>569.5</v>
          </cell>
          <cell r="H11">
            <v>428.8</v>
          </cell>
          <cell r="I11">
            <v>455.6</v>
          </cell>
          <cell r="J11">
            <v>643.20000000000005</v>
          </cell>
          <cell r="K11">
            <v>442.2</v>
          </cell>
          <cell r="L11">
            <v>502.5</v>
          </cell>
          <cell r="M11">
            <v>569.5</v>
          </cell>
          <cell r="N11">
            <v>428.8</v>
          </cell>
          <cell r="O11">
            <v>562.79999999999995</v>
          </cell>
          <cell r="P11">
            <v>515.9</v>
          </cell>
          <cell r="Q11">
            <v>0</v>
          </cell>
          <cell r="T11">
            <v>0</v>
          </cell>
          <cell r="U11">
            <v>5983.1</v>
          </cell>
          <cell r="V11">
            <v>6314.3334699999987</v>
          </cell>
          <cell r="W11">
            <v>8724.0589999999993</v>
          </cell>
          <cell r="X11">
            <v>-331.23346999999922</v>
          </cell>
          <cell r="Y11">
            <v>-2740.9589999999998</v>
          </cell>
        </row>
        <row r="12">
          <cell r="A12">
            <v>2</v>
          </cell>
          <cell r="B12" t="str">
            <v>Concession Sales</v>
          </cell>
          <cell r="E12">
            <v>73.599999999999994</v>
          </cell>
          <cell r="F12">
            <v>74.75</v>
          </cell>
          <cell r="G12">
            <v>97.75</v>
          </cell>
          <cell r="H12">
            <v>73.599999999999994</v>
          </cell>
          <cell r="I12">
            <v>78.2</v>
          </cell>
          <cell r="J12">
            <v>110.4</v>
          </cell>
          <cell r="K12">
            <v>75.900000000000006</v>
          </cell>
          <cell r="L12">
            <v>86.25</v>
          </cell>
          <cell r="M12">
            <v>97.75</v>
          </cell>
          <cell r="N12">
            <v>73.599999999999994</v>
          </cell>
          <cell r="O12">
            <v>96.6</v>
          </cell>
          <cell r="P12">
            <v>88.55</v>
          </cell>
          <cell r="T12">
            <v>0</v>
          </cell>
          <cell r="U12">
            <v>1026.95</v>
          </cell>
          <cell r="V12">
            <v>1061.2433399999998</v>
          </cell>
          <cell r="W12">
            <v>1287.2809999999999</v>
          </cell>
          <cell r="X12">
            <v>-34.293339999999716</v>
          </cell>
          <cell r="Y12">
            <v>-260.3309999999999</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32.5</v>
          </cell>
          <cell r="F15">
            <v>32.5</v>
          </cell>
          <cell r="G15">
            <v>32.5</v>
          </cell>
          <cell r="H15">
            <v>32.5</v>
          </cell>
          <cell r="I15">
            <v>32.5</v>
          </cell>
          <cell r="J15">
            <v>32.5</v>
          </cell>
          <cell r="K15">
            <v>32.5</v>
          </cell>
          <cell r="L15">
            <v>32.5</v>
          </cell>
          <cell r="M15">
            <v>32.5</v>
          </cell>
          <cell r="N15">
            <v>32.5</v>
          </cell>
          <cell r="O15">
            <v>32.5</v>
          </cell>
          <cell r="P15">
            <v>32.5</v>
          </cell>
          <cell r="T15">
            <v>0</v>
          </cell>
          <cell r="U15">
            <v>390</v>
          </cell>
          <cell r="V15">
            <v>355.49998999999997</v>
          </cell>
          <cell r="W15">
            <v>274.60199999999998</v>
          </cell>
          <cell r="X15">
            <v>34.500010000000032</v>
          </cell>
          <cell r="Y15">
            <v>115.39800000000002</v>
          </cell>
        </row>
        <row r="16">
          <cell r="A16">
            <v>6</v>
          </cell>
          <cell r="B16" t="str">
            <v>Other Income</v>
          </cell>
          <cell r="C16">
            <v>0</v>
          </cell>
          <cell r="E16">
            <v>9.4376250000000006</v>
          </cell>
          <cell r="F16">
            <v>9.4376250000000006</v>
          </cell>
          <cell r="G16">
            <v>9.4376250000000006</v>
          </cell>
          <cell r="H16">
            <v>9.4376250000000006</v>
          </cell>
          <cell r="I16">
            <v>9.4376250000000006</v>
          </cell>
          <cell r="J16">
            <v>9.4376250000000006</v>
          </cell>
          <cell r="K16">
            <v>9.4376250000000006</v>
          </cell>
          <cell r="L16">
            <v>9.4376250000000006</v>
          </cell>
          <cell r="M16">
            <v>9.4376250000000006</v>
          </cell>
          <cell r="N16">
            <v>9.4376250000000006</v>
          </cell>
          <cell r="O16">
            <v>9.4376250000000006</v>
          </cell>
          <cell r="P16">
            <v>9.4376250000000006</v>
          </cell>
          <cell r="R16">
            <v>0</v>
          </cell>
          <cell r="S16">
            <v>0</v>
          </cell>
          <cell r="T16">
            <v>0</v>
          </cell>
          <cell r="U16">
            <v>113.25149999999998</v>
          </cell>
          <cell r="V16">
            <v>140.56952999999999</v>
          </cell>
          <cell r="W16">
            <v>79.453000000000003</v>
          </cell>
          <cell r="X16">
            <v>-27.318030000000007</v>
          </cell>
          <cell r="Y16">
            <v>33.798499999999976</v>
          </cell>
        </row>
        <row r="17">
          <cell r="B17" t="str">
            <v>TOTAL REVENUE</v>
          </cell>
          <cell r="C17">
            <v>0</v>
          </cell>
          <cell r="E17">
            <v>544.337625</v>
          </cell>
          <cell r="F17">
            <v>552.18762500000003</v>
          </cell>
          <cell r="G17">
            <v>709.18762500000003</v>
          </cell>
          <cell r="H17">
            <v>544.337625</v>
          </cell>
          <cell r="I17">
            <v>575.73762499999998</v>
          </cell>
          <cell r="J17">
            <v>795.53762500000005</v>
          </cell>
          <cell r="K17">
            <v>560.03762500000005</v>
          </cell>
          <cell r="L17">
            <v>630.68762500000003</v>
          </cell>
          <cell r="M17">
            <v>709.18762500000003</v>
          </cell>
          <cell r="N17">
            <v>544.337625</v>
          </cell>
          <cell r="O17">
            <v>701.33762500000012</v>
          </cell>
          <cell r="P17">
            <v>646.38762499999996</v>
          </cell>
          <cell r="R17">
            <v>0</v>
          </cell>
          <cell r="S17">
            <v>0</v>
          </cell>
          <cell r="T17">
            <v>0</v>
          </cell>
          <cell r="U17">
            <v>7513.3015000000005</v>
          </cell>
          <cell r="V17">
            <v>7871.6463299999987</v>
          </cell>
          <cell r="W17">
            <v>10365.395</v>
          </cell>
          <cell r="X17">
            <v>-358.34482999999818</v>
          </cell>
          <cell r="Y17">
            <v>-2852.0934999999999</v>
          </cell>
        </row>
        <row r="19">
          <cell r="A19">
            <v>7</v>
          </cell>
          <cell r="B19" t="str">
            <v>Film Hire</v>
          </cell>
          <cell r="E19">
            <v>199.39200000000002</v>
          </cell>
          <cell r="F19">
            <v>202.50749999999999</v>
          </cell>
          <cell r="G19">
            <v>264.8175</v>
          </cell>
          <cell r="H19">
            <v>199.39200000000002</v>
          </cell>
          <cell r="I19">
            <v>211.85400000000001</v>
          </cell>
          <cell r="J19">
            <v>299.08800000000002</v>
          </cell>
          <cell r="K19">
            <v>205.62300000000002</v>
          </cell>
          <cell r="L19">
            <v>233.66249999999999</v>
          </cell>
          <cell r="M19">
            <v>264.8175</v>
          </cell>
          <cell r="N19">
            <v>199.39200000000002</v>
          </cell>
          <cell r="O19">
            <v>261.70200000000006</v>
          </cell>
          <cell r="P19">
            <v>239.89349999999999</v>
          </cell>
          <cell r="U19">
            <v>2782.1415000000006</v>
          </cell>
          <cell r="V19">
            <v>2918.7243400000002</v>
          </cell>
          <cell r="W19">
            <v>3991.942</v>
          </cell>
          <cell r="X19">
            <v>-136.58283999999958</v>
          </cell>
          <cell r="Y19">
            <v>-1209.8004999999994</v>
          </cell>
        </row>
        <row r="20">
          <cell r="A20">
            <v>8</v>
          </cell>
          <cell r="B20" t="str">
            <v>Concession Cost</v>
          </cell>
          <cell r="E20">
            <v>16.192</v>
          </cell>
          <cell r="F20">
            <v>16.445</v>
          </cell>
          <cell r="G20">
            <v>21.504999999999999</v>
          </cell>
          <cell r="H20">
            <v>16.192</v>
          </cell>
          <cell r="I20">
            <v>17.203999999999997</v>
          </cell>
          <cell r="J20">
            <v>24.287999999999997</v>
          </cell>
          <cell r="K20">
            <v>16.697999999999997</v>
          </cell>
          <cell r="L20">
            <v>18.975000000000001</v>
          </cell>
          <cell r="M20">
            <v>21.504999999999999</v>
          </cell>
          <cell r="N20">
            <v>16.192</v>
          </cell>
          <cell r="O20">
            <v>21.251999999999999</v>
          </cell>
          <cell r="P20">
            <v>19.480999999999998</v>
          </cell>
          <cell r="T20">
            <v>0</v>
          </cell>
          <cell r="U20">
            <v>225.929</v>
          </cell>
          <cell r="V20">
            <v>222.33358999999999</v>
          </cell>
          <cell r="W20">
            <v>332.161</v>
          </cell>
          <cell r="X20">
            <v>3.5954100000000153</v>
          </cell>
          <cell r="Y20">
            <v>-106.232</v>
          </cell>
        </row>
        <row r="21">
          <cell r="A21">
            <v>9</v>
          </cell>
          <cell r="B21" t="str">
            <v>Less Concession Rebates</v>
          </cell>
          <cell r="E21">
            <v>-1.84</v>
          </cell>
          <cell r="F21">
            <v>-1.8687499999999999</v>
          </cell>
          <cell r="G21">
            <v>-2.4437500000000001</v>
          </cell>
          <cell r="H21">
            <v>-1.84</v>
          </cell>
          <cell r="I21">
            <v>-1.9550000000000001</v>
          </cell>
          <cell r="J21">
            <v>-2.76</v>
          </cell>
          <cell r="K21">
            <v>-1.8975</v>
          </cell>
          <cell r="L21">
            <v>-2.15625</v>
          </cell>
          <cell r="M21">
            <v>-2.4437500000000001</v>
          </cell>
          <cell r="N21">
            <v>-1.84</v>
          </cell>
          <cell r="O21">
            <v>-2.415</v>
          </cell>
          <cell r="P21">
            <v>-2.2137500000000001</v>
          </cell>
          <cell r="U21">
            <v>-25.673749999999998</v>
          </cell>
          <cell r="V21">
            <v>-32.79</v>
          </cell>
          <cell r="W21">
            <v>-54.335999999999999</v>
          </cell>
          <cell r="X21">
            <v>7.11625</v>
          </cell>
          <cell r="Y21">
            <v>28.66225</v>
          </cell>
        </row>
        <row r="22">
          <cell r="A22">
            <v>10</v>
          </cell>
          <cell r="B22" t="str">
            <v>Advertising Cost</v>
          </cell>
          <cell r="E22">
            <v>9.8624000000000009</v>
          </cell>
          <cell r="F22">
            <v>10.016500000000001</v>
          </cell>
          <cell r="G22">
            <v>13.0985</v>
          </cell>
          <cell r="H22">
            <v>9.8624000000000009</v>
          </cell>
          <cell r="I22">
            <v>10.4788</v>
          </cell>
          <cell r="J22">
            <v>14.793600000000001</v>
          </cell>
          <cell r="K22">
            <v>10.1706</v>
          </cell>
          <cell r="L22">
            <v>11.557499999999999</v>
          </cell>
          <cell r="M22">
            <v>13.0985</v>
          </cell>
          <cell r="N22">
            <v>9.8624000000000009</v>
          </cell>
          <cell r="O22">
            <v>12.944400000000002</v>
          </cell>
          <cell r="P22">
            <v>11.865699999999999</v>
          </cell>
          <cell r="T22">
            <v>0</v>
          </cell>
          <cell r="U22">
            <v>137.61130000000003</v>
          </cell>
          <cell r="V22">
            <v>157.63596999999999</v>
          </cell>
          <cell r="W22">
            <v>206.21799999999999</v>
          </cell>
          <cell r="X22">
            <v>-20.024669999999958</v>
          </cell>
          <cell r="Y22">
            <v>-68.606699999999961</v>
          </cell>
        </row>
        <row r="23">
          <cell r="A23">
            <v>11</v>
          </cell>
          <cell r="B23" t="str">
            <v>Other Cost</v>
          </cell>
          <cell r="C23">
            <v>0</v>
          </cell>
          <cell r="E23">
            <v>0.85760000000000003</v>
          </cell>
          <cell r="F23">
            <v>0.871</v>
          </cell>
          <cell r="G23">
            <v>1.139</v>
          </cell>
          <cell r="H23">
            <v>0.85760000000000003</v>
          </cell>
          <cell r="I23">
            <v>0.91120000000000001</v>
          </cell>
          <cell r="J23">
            <v>1.2864000000000002</v>
          </cell>
          <cell r="K23">
            <v>0.88439999999999996</v>
          </cell>
          <cell r="L23">
            <v>1.0049999999999999</v>
          </cell>
          <cell r="M23">
            <v>1.139</v>
          </cell>
          <cell r="N23">
            <v>0.85760000000000003</v>
          </cell>
          <cell r="O23">
            <v>1.1256000000000002</v>
          </cell>
          <cell r="P23">
            <v>1.0318000000000001</v>
          </cell>
          <cell r="R23">
            <v>0</v>
          </cell>
          <cell r="S23">
            <v>0</v>
          </cell>
          <cell r="T23">
            <v>0</v>
          </cell>
          <cell r="U23">
            <v>11.966200000000001</v>
          </cell>
          <cell r="V23">
            <v>12.628666939999997</v>
          </cell>
          <cell r="W23">
            <v>17.448117999999997</v>
          </cell>
          <cell r="X23">
            <v>-0.66246693999999628</v>
          </cell>
          <cell r="Y23">
            <v>-5.4819179999999967</v>
          </cell>
        </row>
        <row r="24">
          <cell r="A24">
            <v>12</v>
          </cell>
          <cell r="B24" t="str">
            <v>Direct Payroll</v>
          </cell>
          <cell r="C24">
            <v>0</v>
          </cell>
          <cell r="E24">
            <v>37.290862671494246</v>
          </cell>
          <cell r="F24">
            <v>37.290862671494246</v>
          </cell>
          <cell r="G24">
            <v>38.390862671494247</v>
          </cell>
          <cell r="H24">
            <v>37.290862671494246</v>
          </cell>
          <cell r="I24">
            <v>37.290862671494246</v>
          </cell>
          <cell r="J24">
            <v>38.390862671494247</v>
          </cell>
          <cell r="K24">
            <v>38.091679218794241</v>
          </cell>
          <cell r="L24">
            <v>38.091679218794241</v>
          </cell>
          <cell r="M24">
            <v>39.191679218794242</v>
          </cell>
          <cell r="N24">
            <v>38.091679218794241</v>
          </cell>
          <cell r="O24">
            <v>39.191679218794242</v>
          </cell>
          <cell r="P24">
            <v>39.191679218794242</v>
          </cell>
          <cell r="R24">
            <v>0</v>
          </cell>
          <cell r="S24">
            <v>0</v>
          </cell>
          <cell r="T24">
            <v>0</v>
          </cell>
          <cell r="U24">
            <v>457.79525134173099</v>
          </cell>
          <cell r="V24">
            <v>597.6969049999999</v>
          </cell>
          <cell r="W24">
            <v>827.36200000000008</v>
          </cell>
          <cell r="X24">
            <v>-139.90165365826891</v>
          </cell>
          <cell r="Y24">
            <v>-369.56674865826909</v>
          </cell>
        </row>
        <row r="25">
          <cell r="B25" t="str">
            <v>TOTAL COST</v>
          </cell>
          <cell r="C25">
            <v>0</v>
          </cell>
          <cell r="E25">
            <v>261.75486267149427</v>
          </cell>
          <cell r="F25">
            <v>265.26211267149426</v>
          </cell>
          <cell r="G25">
            <v>336.50711267149421</v>
          </cell>
          <cell r="H25">
            <v>261.75486267149427</v>
          </cell>
          <cell r="I25">
            <v>275.78386267149426</v>
          </cell>
          <cell r="J25">
            <v>375.08686267149432</v>
          </cell>
          <cell r="K25">
            <v>269.57017921879424</v>
          </cell>
          <cell r="L25">
            <v>301.13542921879423</v>
          </cell>
          <cell r="M25">
            <v>337.30792921879424</v>
          </cell>
          <cell r="N25">
            <v>262.55567921879424</v>
          </cell>
          <cell r="O25">
            <v>333.80067921879436</v>
          </cell>
          <cell r="P25">
            <v>309.24992921879425</v>
          </cell>
          <cell r="R25">
            <v>0</v>
          </cell>
          <cell r="S25">
            <v>0</v>
          </cell>
          <cell r="T25">
            <v>0</v>
          </cell>
          <cell r="U25">
            <v>3589.7695013417315</v>
          </cell>
          <cell r="V25">
            <v>3876.2294719400002</v>
          </cell>
          <cell r="W25">
            <v>5320.795118</v>
          </cell>
          <cell r="X25">
            <v>-286.45997059826868</v>
          </cell>
          <cell r="Y25">
            <v>-1731.0256166582685</v>
          </cell>
        </row>
        <row r="27">
          <cell r="B27" t="str">
            <v>GROSS MARGIN</v>
          </cell>
          <cell r="C27">
            <v>0</v>
          </cell>
          <cell r="E27">
            <v>282.58276232850574</v>
          </cell>
          <cell r="F27">
            <v>286.92551232850576</v>
          </cell>
          <cell r="G27">
            <v>372.68051232850581</v>
          </cell>
          <cell r="H27">
            <v>282.58276232850574</v>
          </cell>
          <cell r="I27">
            <v>299.95376232850572</v>
          </cell>
          <cell r="J27">
            <v>420.45076232850573</v>
          </cell>
          <cell r="K27">
            <v>290.46744578120581</v>
          </cell>
          <cell r="L27">
            <v>329.5521957812058</v>
          </cell>
          <cell r="M27">
            <v>371.87969578120578</v>
          </cell>
          <cell r="N27">
            <v>281.78194578120576</v>
          </cell>
          <cell r="O27">
            <v>367.53694578120576</v>
          </cell>
          <cell r="P27">
            <v>337.13769578120571</v>
          </cell>
          <cell r="R27">
            <v>0</v>
          </cell>
          <cell r="S27">
            <v>0</v>
          </cell>
          <cell r="T27">
            <v>0</v>
          </cell>
          <cell r="U27">
            <v>3923.5319986582695</v>
          </cell>
          <cell r="V27">
            <v>3995.4168580599985</v>
          </cell>
          <cell r="W27">
            <v>5044.5998820000004</v>
          </cell>
          <cell r="X27">
            <v>-71.884859401729045</v>
          </cell>
          <cell r="Y27">
            <v>-1121.067883341731</v>
          </cell>
        </row>
        <row r="28">
          <cell r="X28" t="str">
            <v/>
          </cell>
          <cell r="Y28" t="str">
            <v/>
          </cell>
        </row>
        <row r="29">
          <cell r="A29">
            <v>13</v>
          </cell>
          <cell r="B29" t="str">
            <v>Direct Rent</v>
          </cell>
          <cell r="E29">
            <v>0</v>
          </cell>
          <cell r="F29">
            <v>0</v>
          </cell>
          <cell r="G29">
            <v>0</v>
          </cell>
          <cell r="H29">
            <v>0</v>
          </cell>
          <cell r="I29">
            <v>0</v>
          </cell>
          <cell r="J29">
            <v>0</v>
          </cell>
          <cell r="K29">
            <v>0</v>
          </cell>
          <cell r="L29">
            <v>0</v>
          </cell>
          <cell r="M29">
            <v>0</v>
          </cell>
          <cell r="N29">
            <v>0</v>
          </cell>
          <cell r="O29">
            <v>0</v>
          </cell>
          <cell r="P29">
            <v>0</v>
          </cell>
          <cell r="T29">
            <v>0</v>
          </cell>
          <cell r="U29">
            <v>0</v>
          </cell>
          <cell r="V29">
            <v>0</v>
          </cell>
          <cell r="W29">
            <v>0</v>
          </cell>
          <cell r="X29">
            <v>0</v>
          </cell>
          <cell r="Y29">
            <v>0</v>
          </cell>
        </row>
        <row r="30">
          <cell r="A30">
            <v>14</v>
          </cell>
          <cell r="B30" t="str">
            <v>Light, Heat and Power</v>
          </cell>
          <cell r="E30">
            <v>20.2</v>
          </cell>
          <cell r="F30">
            <v>20.2</v>
          </cell>
          <cell r="G30">
            <v>20.2</v>
          </cell>
          <cell r="H30">
            <v>20.2</v>
          </cell>
          <cell r="I30">
            <v>20.2</v>
          </cell>
          <cell r="J30">
            <v>20.2</v>
          </cell>
          <cell r="K30">
            <v>20.2</v>
          </cell>
          <cell r="L30">
            <v>20.2</v>
          </cell>
          <cell r="M30">
            <v>20.2</v>
          </cell>
          <cell r="N30">
            <v>20.2</v>
          </cell>
          <cell r="O30">
            <v>20.2</v>
          </cell>
          <cell r="P30">
            <v>20.2</v>
          </cell>
          <cell r="T30">
            <v>0</v>
          </cell>
          <cell r="U30">
            <v>242.4</v>
          </cell>
          <cell r="V30">
            <v>246.33176000000003</v>
          </cell>
          <cell r="W30">
            <v>271.14699999999999</v>
          </cell>
          <cell r="X30">
            <v>-3.9317600000000823</v>
          </cell>
          <cell r="Y30">
            <v>-28.747000000000043</v>
          </cell>
        </row>
        <row r="31">
          <cell r="A31">
            <v>15</v>
          </cell>
          <cell r="B31" t="str">
            <v>Repair &amp; Maintenance</v>
          </cell>
          <cell r="E31">
            <v>13.25</v>
          </cell>
          <cell r="F31">
            <v>13.25</v>
          </cell>
          <cell r="G31">
            <v>13.25</v>
          </cell>
          <cell r="H31">
            <v>18.25</v>
          </cell>
          <cell r="I31">
            <v>13.25</v>
          </cell>
          <cell r="J31">
            <v>13.25</v>
          </cell>
          <cell r="K31">
            <v>13.25</v>
          </cell>
          <cell r="L31">
            <v>13.25</v>
          </cell>
          <cell r="M31">
            <v>13.25</v>
          </cell>
          <cell r="N31">
            <v>13.25</v>
          </cell>
          <cell r="O31">
            <v>13.25</v>
          </cell>
          <cell r="P31">
            <v>13.25</v>
          </cell>
          <cell r="T31">
            <v>0</v>
          </cell>
          <cell r="U31">
            <v>164</v>
          </cell>
          <cell r="V31">
            <v>217.57400666666669</v>
          </cell>
          <cell r="W31">
            <v>328.58800000000002</v>
          </cell>
          <cell r="X31">
            <v>-53.574006666666691</v>
          </cell>
          <cell r="Y31">
            <v>-164.58800000000002</v>
          </cell>
        </row>
        <row r="32">
          <cell r="A32">
            <v>16</v>
          </cell>
          <cell r="B32" t="str">
            <v>Common Area Maintenance</v>
          </cell>
          <cell r="E32">
            <v>15.888</v>
          </cell>
          <cell r="F32">
            <v>15.888</v>
          </cell>
          <cell r="G32">
            <v>15.888</v>
          </cell>
          <cell r="H32">
            <v>15.888</v>
          </cell>
          <cell r="I32">
            <v>15.888</v>
          </cell>
          <cell r="J32">
            <v>15.888</v>
          </cell>
          <cell r="K32">
            <v>15.888</v>
          </cell>
          <cell r="L32">
            <v>15.888</v>
          </cell>
          <cell r="M32">
            <v>15.888</v>
          </cell>
          <cell r="N32">
            <v>15.888</v>
          </cell>
          <cell r="O32">
            <v>15.888</v>
          </cell>
          <cell r="P32">
            <v>15.888</v>
          </cell>
          <cell r="T32">
            <v>0</v>
          </cell>
          <cell r="U32">
            <v>190.65600000000003</v>
          </cell>
          <cell r="V32">
            <v>190.65660000000003</v>
          </cell>
          <cell r="W32">
            <v>186.501</v>
          </cell>
          <cell r="X32">
            <v>-5.9999999999149622E-4</v>
          </cell>
          <cell r="Y32">
            <v>4.1550000000000296</v>
          </cell>
        </row>
        <row r="33">
          <cell r="A33">
            <v>17</v>
          </cell>
          <cell r="B33" t="str">
            <v>Other Overhead Costs</v>
          </cell>
          <cell r="C33">
            <v>0</v>
          </cell>
          <cell r="E33">
            <v>22.180588626714943</v>
          </cell>
          <cell r="F33">
            <v>22.180188626714941</v>
          </cell>
          <cell r="G33">
            <v>22.01230862671494</v>
          </cell>
          <cell r="H33">
            <v>22.180188626714941</v>
          </cell>
          <cell r="I33">
            <v>24.501308626714941</v>
          </cell>
          <cell r="J33">
            <v>22.19118862671494</v>
          </cell>
          <cell r="K33">
            <v>22.188196792187941</v>
          </cell>
          <cell r="L33">
            <v>24.151556792187943</v>
          </cell>
          <cell r="M33">
            <v>22.199196792187941</v>
          </cell>
          <cell r="N33">
            <v>22.009316792187942</v>
          </cell>
          <cell r="O33">
            <v>22.199196792187941</v>
          </cell>
          <cell r="P33">
            <v>22.020316792187941</v>
          </cell>
          <cell r="R33">
            <v>0</v>
          </cell>
          <cell r="S33">
            <v>0</v>
          </cell>
          <cell r="T33">
            <v>0</v>
          </cell>
          <cell r="U33">
            <v>270.01355251341727</v>
          </cell>
          <cell r="V33">
            <v>334.65881855333333</v>
          </cell>
          <cell r="W33">
            <v>415.33888200000001</v>
          </cell>
          <cell r="X33">
            <v>-64.645266039916066</v>
          </cell>
          <cell r="Y33">
            <v>-145.32532948658275</v>
          </cell>
        </row>
        <row r="35">
          <cell r="B35" t="str">
            <v>Total Overhead Expenses</v>
          </cell>
          <cell r="C35">
            <v>0</v>
          </cell>
          <cell r="E35">
            <v>71.518588626714944</v>
          </cell>
          <cell r="F35">
            <v>71.518188626714945</v>
          </cell>
          <cell r="G35">
            <v>121.2987</v>
          </cell>
          <cell r="H35">
            <v>76.518188626714945</v>
          </cell>
          <cell r="I35">
            <v>73.839308626714939</v>
          </cell>
          <cell r="J35">
            <v>71.529188626714941</v>
          </cell>
          <cell r="K35">
            <v>71.526196792187946</v>
          </cell>
          <cell r="L35">
            <v>73.48955679218794</v>
          </cell>
          <cell r="M35">
            <v>71.537196792187942</v>
          </cell>
          <cell r="N35">
            <v>71.347316792187939</v>
          </cell>
          <cell r="O35">
            <v>71.537196792187942</v>
          </cell>
          <cell r="P35">
            <v>71.358316792187935</v>
          </cell>
          <cell r="R35">
            <v>0</v>
          </cell>
          <cell r="S35">
            <v>0</v>
          </cell>
          <cell r="T35">
            <v>0</v>
          </cell>
          <cell r="U35">
            <v>867.06955251341731</v>
          </cell>
          <cell r="V35">
            <v>989.22118522000005</v>
          </cell>
          <cell r="W35">
            <v>1201.5748819999999</v>
          </cell>
          <cell r="X35">
            <v>-122.15163270658275</v>
          </cell>
          <cell r="Y35">
            <v>-334.50532948658258</v>
          </cell>
        </row>
        <row r="37">
          <cell r="B37" t="str">
            <v>E.B.I.T.D.</v>
          </cell>
          <cell r="C37">
            <v>0</v>
          </cell>
          <cell r="E37">
            <v>211.06417370179079</v>
          </cell>
          <cell r="F37">
            <v>215.4073237017908</v>
          </cell>
          <cell r="G37">
            <v>251.38181232850582</v>
          </cell>
          <cell r="H37">
            <v>206.06457370179078</v>
          </cell>
          <cell r="I37">
            <v>226.11445370179078</v>
          </cell>
          <cell r="J37">
            <v>348.92157370179081</v>
          </cell>
          <cell r="K37">
            <v>218.94124898901788</v>
          </cell>
          <cell r="L37">
            <v>256.06263898901784</v>
          </cell>
          <cell r="M37">
            <v>300.34249898901783</v>
          </cell>
          <cell r="N37">
            <v>210.43462898901782</v>
          </cell>
          <cell r="O37">
            <v>295.9997489890178</v>
          </cell>
          <cell r="P37">
            <v>265.7793789890178</v>
          </cell>
          <cell r="R37">
            <v>0</v>
          </cell>
          <cell r="S37">
            <v>0</v>
          </cell>
          <cell r="T37">
            <v>0</v>
          </cell>
          <cell r="U37">
            <v>3056.462446144852</v>
          </cell>
          <cell r="V37">
            <v>3006.1956728399982</v>
          </cell>
          <cell r="W37">
            <v>3843.0250000000005</v>
          </cell>
          <cell r="X37">
            <v>50.2667733048537</v>
          </cell>
          <cell r="Y37">
            <v>-786.56255385514839</v>
          </cell>
        </row>
        <row r="39">
          <cell r="A39">
            <v>18</v>
          </cell>
          <cell r="B39" t="str">
            <v>Depreciation</v>
          </cell>
          <cell r="E39">
            <v>72.451840277777762</v>
          </cell>
          <cell r="F39">
            <v>72.451840277777762</v>
          </cell>
          <cell r="G39">
            <v>72.451840277777762</v>
          </cell>
          <cell r="H39">
            <v>72.451840277777762</v>
          </cell>
          <cell r="I39">
            <v>72.451840277777762</v>
          </cell>
          <cell r="J39">
            <v>72.451840277777762</v>
          </cell>
          <cell r="K39">
            <v>72.451840277777762</v>
          </cell>
          <cell r="L39">
            <v>72.451840277777762</v>
          </cell>
          <cell r="M39">
            <v>72.451840277777762</v>
          </cell>
          <cell r="N39">
            <v>72.451840277777762</v>
          </cell>
          <cell r="O39">
            <v>72.451840277777762</v>
          </cell>
          <cell r="P39">
            <v>72.451840277777762</v>
          </cell>
          <cell r="T39">
            <v>0</v>
          </cell>
          <cell r="U39">
            <v>869.42208333333338</v>
          </cell>
          <cell r="V39">
            <v>861.3788936574075</v>
          </cell>
          <cell r="W39">
            <v>838.29700000000003</v>
          </cell>
          <cell r="X39">
            <v>8.0431896759258734</v>
          </cell>
          <cell r="Y39">
            <v>31.12508333333335</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72.63</v>
          </cell>
          <cell r="W40">
            <v>226.50200000000001</v>
          </cell>
          <cell r="X40">
            <v>-72.63</v>
          </cell>
          <cell r="Y40">
            <v>-226.50200000000001</v>
          </cell>
        </row>
        <row r="41">
          <cell r="A41">
            <v>20</v>
          </cell>
          <cell r="B41" t="str">
            <v>External Interest</v>
          </cell>
          <cell r="E41">
            <v>127.83253424657536</v>
          </cell>
          <cell r="F41">
            <v>127.19554794520549</v>
          </cell>
          <cell r="G41">
            <v>122.47602739726027</v>
          </cell>
          <cell r="H41">
            <v>124.22294520547948</v>
          </cell>
          <cell r="I41">
            <v>119.59931506849318</v>
          </cell>
          <cell r="J41">
            <v>120.38510273972605</v>
          </cell>
          <cell r="K41">
            <v>118.3998287671233</v>
          </cell>
          <cell r="L41">
            <v>106.36643835616439</v>
          </cell>
          <cell r="M41">
            <v>117.12585616438356</v>
          </cell>
          <cell r="N41">
            <v>112.73116438356166</v>
          </cell>
          <cell r="O41">
            <v>114.04708904109589</v>
          </cell>
          <cell r="P41">
            <v>107.27054794520549</v>
          </cell>
          <cell r="T41">
            <v>0</v>
          </cell>
          <cell r="U41">
            <v>0</v>
          </cell>
          <cell r="V41">
            <v>99.225781369863014</v>
          </cell>
          <cell r="W41">
            <v>157.886</v>
          </cell>
          <cell r="X41">
            <v>-99.225781369863014</v>
          </cell>
          <cell r="Y41">
            <v>-157.886</v>
          </cell>
        </row>
        <row r="42">
          <cell r="A42">
            <v>21</v>
          </cell>
          <cell r="B42" t="str">
            <v>Intercompany Interest Income</v>
          </cell>
          <cell r="E42">
            <v>0</v>
          </cell>
          <cell r="F42">
            <v>0</v>
          </cell>
          <cell r="G42">
            <v>0</v>
          </cell>
          <cell r="H42">
            <v>0</v>
          </cell>
          <cell r="I42">
            <v>0</v>
          </cell>
          <cell r="J42">
            <v>0</v>
          </cell>
          <cell r="K42">
            <v>0</v>
          </cell>
          <cell r="L42">
            <v>0</v>
          </cell>
          <cell r="M42">
            <v>0</v>
          </cell>
          <cell r="N42">
            <v>0</v>
          </cell>
          <cell r="O42">
            <v>0</v>
          </cell>
          <cell r="P42">
            <v>0</v>
          </cell>
          <cell r="T42">
            <v>0</v>
          </cell>
          <cell r="U42">
            <v>0</v>
          </cell>
          <cell r="V42">
            <v>0</v>
          </cell>
          <cell r="W42">
            <v>0</v>
          </cell>
          <cell r="X42">
            <v>0</v>
          </cell>
          <cell r="Y42">
            <v>0</v>
          </cell>
        </row>
        <row r="43">
          <cell r="A43">
            <v>22</v>
          </cell>
          <cell r="B43" t="str">
            <v>External Interest Income</v>
          </cell>
          <cell r="E43">
            <v>0</v>
          </cell>
          <cell r="F43">
            <v>0</v>
          </cell>
          <cell r="G43">
            <v>0</v>
          </cell>
          <cell r="H43">
            <v>0</v>
          </cell>
          <cell r="I43">
            <v>0.16900000000000001</v>
          </cell>
          <cell r="J43">
            <v>0.222</v>
          </cell>
          <cell r="K43">
            <v>0</v>
          </cell>
          <cell r="L43">
            <v>0</v>
          </cell>
          <cell r="M43">
            <v>0</v>
          </cell>
          <cell r="N43">
            <v>0</v>
          </cell>
          <cell r="O43">
            <v>0</v>
          </cell>
          <cell r="P43">
            <v>0</v>
          </cell>
          <cell r="T43">
            <v>0</v>
          </cell>
          <cell r="U43">
            <v>0</v>
          </cell>
          <cell r="V43">
            <v>2.7231000000000001</v>
          </cell>
          <cell r="W43">
            <v>0.90700000000000003</v>
          </cell>
          <cell r="X43">
            <v>-2.7231000000000001</v>
          </cell>
          <cell r="Y43">
            <v>-0.90700000000000003</v>
          </cell>
        </row>
        <row r="44">
          <cell r="B44" t="str">
            <v>E.B.T.</v>
          </cell>
          <cell r="C44">
            <v>0</v>
          </cell>
          <cell r="E44">
            <v>138.61233342401303</v>
          </cell>
          <cell r="F44">
            <v>142.95548342401304</v>
          </cell>
          <cell r="G44">
            <v>178.92997205072805</v>
          </cell>
          <cell r="H44">
            <v>133.61273342401302</v>
          </cell>
          <cell r="I44">
            <v>153.66261342401302</v>
          </cell>
          <cell r="J44">
            <v>276.46973342401304</v>
          </cell>
          <cell r="K44">
            <v>146.48940871124012</v>
          </cell>
          <cell r="L44">
            <v>183.61079871124008</v>
          </cell>
          <cell r="M44">
            <v>227.89065871124006</v>
          </cell>
          <cell r="N44">
            <v>137.98278871124006</v>
          </cell>
          <cell r="O44">
            <v>223.54790871124004</v>
          </cell>
          <cell r="P44">
            <v>193.32753871124004</v>
          </cell>
          <cell r="Q44">
            <v>0</v>
          </cell>
          <cell r="R44">
            <v>0</v>
          </cell>
          <cell r="S44">
            <v>0</v>
          </cell>
          <cell r="T44">
            <v>0</v>
          </cell>
          <cell r="U44">
            <v>2187.0403628115187</v>
          </cell>
          <cell r="V44">
            <v>1975.6840978127277</v>
          </cell>
          <cell r="W44">
            <v>2621.2470000000008</v>
          </cell>
          <cell r="X44">
            <v>211.35626499879095</v>
          </cell>
          <cell r="Y44">
            <v>-434.20663718848209</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138.61233342401303</v>
          </cell>
          <cell r="F50">
            <v>142.95548342401304</v>
          </cell>
          <cell r="G50">
            <v>178.92997205072805</v>
          </cell>
          <cell r="H50">
            <v>133.61273342401302</v>
          </cell>
          <cell r="I50">
            <v>153.66261342401302</v>
          </cell>
          <cell r="J50">
            <v>276.46973342401304</v>
          </cell>
          <cell r="K50">
            <v>146.48940871124012</v>
          </cell>
          <cell r="L50">
            <v>183.61079871124008</v>
          </cell>
          <cell r="M50">
            <v>227.89065871124006</v>
          </cell>
          <cell r="N50">
            <v>137.98278871124006</v>
          </cell>
          <cell r="O50">
            <v>223.54790871124004</v>
          </cell>
          <cell r="P50">
            <v>193.32753871124004</v>
          </cell>
          <cell r="Q50">
            <v>0</v>
          </cell>
          <cell r="R50">
            <v>0</v>
          </cell>
          <cell r="S50">
            <v>0</v>
          </cell>
          <cell r="T50">
            <v>0</v>
          </cell>
          <cell r="U50">
            <v>2187.0403628115187</v>
          </cell>
          <cell r="V50">
            <v>1975.6840978127277</v>
          </cell>
          <cell r="W50">
            <v>2621.2470000000008</v>
          </cell>
          <cell r="X50">
            <v>211.35626499879095</v>
          </cell>
          <cell r="Y50">
            <v>-434.20663718848209</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62.72</v>
          </cell>
          <cell r="F54">
            <v>63.7</v>
          </cell>
          <cell r="G54">
            <v>83.3</v>
          </cell>
          <cell r="H54">
            <v>62.72</v>
          </cell>
          <cell r="I54">
            <v>66.64</v>
          </cell>
          <cell r="J54">
            <v>94.08</v>
          </cell>
          <cell r="K54">
            <v>64.680000000000007</v>
          </cell>
          <cell r="L54">
            <v>73.5</v>
          </cell>
          <cell r="M54">
            <v>83.3</v>
          </cell>
          <cell r="N54">
            <v>62.72</v>
          </cell>
          <cell r="O54">
            <v>82.32</v>
          </cell>
          <cell r="P54">
            <v>75.459999999999994</v>
          </cell>
          <cell r="T54">
            <v>0</v>
          </cell>
          <cell r="U54">
            <v>875.14</v>
          </cell>
          <cell r="V54">
            <v>946</v>
          </cell>
          <cell r="W54">
            <v>1285.933</v>
          </cell>
          <cell r="X54">
            <v>-70.860000000000127</v>
          </cell>
          <cell r="Y54">
            <v>-410.79300000000012</v>
          </cell>
        </row>
        <row r="55">
          <cell r="A55">
            <v>28</v>
          </cell>
          <cell r="B55" t="str">
            <v>Admissions</v>
          </cell>
          <cell r="E55">
            <v>64</v>
          </cell>
          <cell r="F55">
            <v>65</v>
          </cell>
          <cell r="G55">
            <v>85</v>
          </cell>
          <cell r="H55">
            <v>64</v>
          </cell>
          <cell r="I55">
            <v>68</v>
          </cell>
          <cell r="J55">
            <v>96</v>
          </cell>
          <cell r="K55">
            <v>66</v>
          </cell>
          <cell r="L55">
            <v>75</v>
          </cell>
          <cell r="M55">
            <v>85</v>
          </cell>
          <cell r="N55">
            <v>64</v>
          </cell>
          <cell r="O55">
            <v>84</v>
          </cell>
          <cell r="P55">
            <v>77</v>
          </cell>
          <cell r="T55">
            <v>0</v>
          </cell>
          <cell r="U55">
            <v>893</v>
          </cell>
          <cell r="V55">
            <v>946</v>
          </cell>
          <cell r="W55">
            <v>1285.933</v>
          </cell>
          <cell r="X55">
            <v>-53</v>
          </cell>
          <cell r="Y55">
            <v>-392.93299999999999</v>
          </cell>
        </row>
        <row r="56">
          <cell r="B56" t="str">
            <v>Utilisation Rate</v>
          </cell>
          <cell r="E56">
            <v>0.16498927569707969</v>
          </cell>
          <cell r="F56">
            <v>0.16756723312984656</v>
          </cell>
          <cell r="G56">
            <v>0.17530110542814717</v>
          </cell>
          <cell r="H56">
            <v>0.16498927569707969</v>
          </cell>
          <cell r="I56">
            <v>0.17530110542814717</v>
          </cell>
          <cell r="J56">
            <v>0.19798713083649563</v>
          </cell>
          <cell r="K56">
            <v>0.17014519056261343</v>
          </cell>
          <cell r="L56">
            <v>0.19334680745751526</v>
          </cell>
          <cell r="M56">
            <v>0.17530110542814717</v>
          </cell>
          <cell r="N56">
            <v>0.16498927569707969</v>
          </cell>
          <cell r="O56">
            <v>0.17323873948193366</v>
          </cell>
          <cell r="P56">
            <v>0.198502722323049</v>
          </cell>
          <cell r="U56">
            <v>0.17708584518929346</v>
          </cell>
          <cell r="V56">
            <v>0.18759597933826608</v>
          </cell>
          <cell r="W56">
            <v>0.23937873699729709</v>
          </cell>
          <cell r="X56">
            <v>-1.0510134148972616E-2</v>
          </cell>
          <cell r="Y56">
            <v>-6.2292891808003625E-2</v>
          </cell>
        </row>
        <row r="57">
          <cell r="B57" t="str">
            <v>Ave. Admission Price (S$)</v>
          </cell>
          <cell r="C57" t="str">
            <v>N.A.</v>
          </cell>
          <cell r="E57">
            <v>6.7</v>
          </cell>
          <cell r="F57">
            <v>6.7</v>
          </cell>
          <cell r="G57">
            <v>6.7</v>
          </cell>
          <cell r="H57">
            <v>6.7</v>
          </cell>
          <cell r="I57">
            <v>6.7</v>
          </cell>
          <cell r="J57">
            <v>6.7</v>
          </cell>
          <cell r="K57">
            <v>6.7</v>
          </cell>
          <cell r="L57">
            <v>6.7</v>
          </cell>
          <cell r="M57">
            <v>6.7</v>
          </cell>
          <cell r="N57">
            <v>6.7</v>
          </cell>
          <cell r="O57">
            <v>6.7</v>
          </cell>
          <cell r="P57">
            <v>6.7</v>
          </cell>
          <cell r="R57" t="str">
            <v>N.A.</v>
          </cell>
          <cell r="S57" t="str">
            <v>N.A.</v>
          </cell>
          <cell r="T57" t="str">
            <v>N.A.</v>
          </cell>
          <cell r="U57">
            <v>6.7</v>
          </cell>
          <cell r="V57">
            <v>6.6747711099365734</v>
          </cell>
          <cell r="W57">
            <v>6.7842251501439028</v>
          </cell>
          <cell r="X57">
            <v>2.5228890063425879E-2</v>
          </cell>
          <cell r="Y57">
            <v>-8.4225150143903527E-2</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2.3000000000000007E-2</v>
          </cell>
          <cell r="V58">
            <v>2.496478381272442E-2</v>
          </cell>
          <cell r="W58">
            <v>2.363785022545125E-2</v>
          </cell>
          <cell r="X58">
            <v>-1.9647838127244133E-3</v>
          </cell>
          <cell r="Y58">
            <v>-6.3785022545124331E-4</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R59" t="str">
            <v>N.A.</v>
          </cell>
          <cell r="S59" t="str">
            <v>N.A.</v>
          </cell>
          <cell r="T59" t="str">
            <v>N.A.</v>
          </cell>
          <cell r="U59">
            <v>0.19500000000000001</v>
          </cell>
          <cell r="V59">
            <v>0.17860521037521898</v>
          </cell>
          <cell r="W59">
            <v>0.21582311865086179</v>
          </cell>
          <cell r="X59">
            <v>1.6394789624780998E-2</v>
          </cell>
          <cell r="Y59">
            <v>-2.082311865086181E-2</v>
          </cell>
        </row>
        <row r="60">
          <cell r="B60" t="str">
            <v>Concess. Rev per Patron (S$)</v>
          </cell>
          <cell r="C60" t="str">
            <v>N.A.</v>
          </cell>
          <cell r="E60">
            <v>1.1499999999999999</v>
          </cell>
          <cell r="F60">
            <v>1.1499999999999999</v>
          </cell>
          <cell r="G60">
            <v>1.1499999999999999</v>
          </cell>
          <cell r="H60">
            <v>1.1499999999999999</v>
          </cell>
          <cell r="I60">
            <v>1.1499999999999999</v>
          </cell>
          <cell r="J60">
            <v>1.1499999999999999</v>
          </cell>
          <cell r="K60">
            <v>1.1499999999999999</v>
          </cell>
          <cell r="L60">
            <v>1.1499999999999999</v>
          </cell>
          <cell r="M60">
            <v>1.1499999999999999</v>
          </cell>
          <cell r="N60">
            <v>1.1499999999999999</v>
          </cell>
          <cell r="O60">
            <v>1.1499999999999999</v>
          </cell>
          <cell r="P60">
            <v>1.1499999999999999</v>
          </cell>
          <cell r="R60" t="str">
            <v>N.A.</v>
          </cell>
          <cell r="S60" t="str">
            <v>N.A.</v>
          </cell>
          <cell r="T60" t="str">
            <v>N.A.</v>
          </cell>
          <cell r="U60">
            <v>1.1499999999999999</v>
          </cell>
          <cell r="V60">
            <v>1.1218217124735728</v>
          </cell>
          <cell r="W60">
            <v>1.0010482661227296</v>
          </cell>
          <cell r="X60">
            <v>2.817828752642737E-2</v>
          </cell>
          <cell r="Y60">
            <v>0.14895173387727056</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T61" t="str">
            <v>N.A.</v>
          </cell>
          <cell r="U61">
            <v>0.46500000000000002</v>
          </cell>
          <cell r="V61">
            <v>0.46223791535039105</v>
          </cell>
          <cell r="W61">
            <v>0.45757851935664356</v>
          </cell>
          <cell r="X61">
            <v>2.7620846496090867E-3</v>
          </cell>
          <cell r="Y61">
            <v>7.4214806433565705E-3</v>
          </cell>
        </row>
        <row r="62">
          <cell r="B62" t="str">
            <v>Direct Payroll : Net Box</v>
          </cell>
          <cell r="C62" t="str">
            <v>N.A.</v>
          </cell>
          <cell r="E62">
            <v>8.696563123016382E-2</v>
          </cell>
          <cell r="F62">
            <v>8.5627698442007447E-2</v>
          </cell>
          <cell r="G62">
            <v>6.7411523567154075E-2</v>
          </cell>
          <cell r="H62">
            <v>8.696563123016382E-2</v>
          </cell>
          <cell r="I62">
            <v>8.1850005863683586E-2</v>
          </cell>
          <cell r="J62">
            <v>5.9687286491751E-2</v>
          </cell>
          <cell r="K62">
            <v>8.6141291765703842E-2</v>
          </cell>
          <cell r="L62">
            <v>7.5804336753819382E-2</v>
          </cell>
          <cell r="M62">
            <v>6.8817698364871366E-2</v>
          </cell>
          <cell r="N62">
            <v>8.8833207133382094E-2</v>
          </cell>
          <cell r="O62">
            <v>6.9636956678738871E-2</v>
          </cell>
          <cell r="P62">
            <v>7.5967589104078775E-2</v>
          </cell>
          <cell r="R62" t="str">
            <v>N.A.</v>
          </cell>
          <cell r="S62" t="str">
            <v>N.A.</v>
          </cell>
          <cell r="T62" t="str">
            <v>N.A.</v>
          </cell>
          <cell r="U62">
            <v>7.6514725032463274E-2</v>
          </cell>
          <cell r="V62">
            <v>9.465716497864976E-2</v>
          </cell>
          <cell r="W62">
            <v>9.4836818503863871E-2</v>
          </cell>
          <cell r="X62">
            <v>-1.8142439946186487E-2</v>
          </cell>
          <cell r="Y62">
            <v>-1.8322093471400597E-2</v>
          </cell>
        </row>
        <row r="63">
          <cell r="B63" t="str">
            <v>Direct Payroll : Net Box &amp; Conc.</v>
          </cell>
          <cell r="C63" t="str">
            <v>N.A.</v>
          </cell>
          <cell r="E63">
            <v>7.4225443215553841E-2</v>
          </cell>
          <cell r="F63">
            <v>7.3083513319929932E-2</v>
          </cell>
          <cell r="G63">
            <v>5.7535950050946791E-2</v>
          </cell>
          <cell r="H63">
            <v>7.4225443215553841E-2</v>
          </cell>
          <cell r="I63">
            <v>6.9859240673462442E-2</v>
          </cell>
          <cell r="J63">
            <v>5.094328910760914E-2</v>
          </cell>
          <cell r="K63">
            <v>7.3521866857352319E-2</v>
          </cell>
          <cell r="L63">
            <v>6.4699242834470053E-2</v>
          </cell>
          <cell r="M63">
            <v>5.8736124719062185E-2</v>
          </cell>
          <cell r="N63">
            <v>7.5819425196644585E-2</v>
          </cell>
          <cell r="O63">
            <v>5.9435364299051011E-2</v>
          </cell>
          <cell r="P63">
            <v>6.4838579235328389E-2</v>
          </cell>
          <cell r="Q63" t="str">
            <v/>
          </cell>
          <cell r="R63" t="str">
            <v>N.A.</v>
          </cell>
          <cell r="S63" t="str">
            <v>N.A.</v>
          </cell>
          <cell r="T63" t="str">
            <v>N.A.</v>
          </cell>
          <cell r="U63">
            <v>6.5305561492675662E-2</v>
          </cell>
          <cell r="V63">
            <v>8.1037310083955316E-2</v>
          </cell>
          <cell r="W63">
            <v>8.2642483423797417E-2</v>
          </cell>
          <cell r="X63">
            <v>-1.5731748591279654E-2</v>
          </cell>
          <cell r="Y63">
            <v>-1.7336921931121754E-2</v>
          </cell>
        </row>
        <row r="64">
          <cell r="B64" t="str">
            <v>Direct Payroll of Admissions (S$)</v>
          </cell>
          <cell r="C64" t="str">
            <v>N.A.</v>
          </cell>
          <cell r="E64">
            <v>0.58266972924209759</v>
          </cell>
          <cell r="F64">
            <v>0.57370557956144996</v>
          </cell>
          <cell r="G64">
            <v>0.4516572078999323</v>
          </cell>
          <cell r="H64">
            <v>0.58266972924209759</v>
          </cell>
          <cell r="I64">
            <v>0.5483950392866801</v>
          </cell>
          <cell r="J64">
            <v>0.39990481949473172</v>
          </cell>
          <cell r="K64">
            <v>0.57714665483021577</v>
          </cell>
          <cell r="L64">
            <v>0.50788905625058989</v>
          </cell>
          <cell r="M64">
            <v>0.46107857904463811</v>
          </cell>
          <cell r="N64">
            <v>0.59518248779366001</v>
          </cell>
          <cell r="O64">
            <v>0.46656760974755052</v>
          </cell>
          <cell r="P64">
            <v>0.50898284699732776</v>
          </cell>
          <cell r="Q64" t="str">
            <v/>
          </cell>
          <cell r="R64" t="str">
            <v>N.A.</v>
          </cell>
          <cell r="S64" t="str">
            <v>N.A.</v>
          </cell>
          <cell r="T64" t="str">
            <v>N.A.</v>
          </cell>
          <cell r="U64">
            <v>0.5126486577175039</v>
          </cell>
          <cell r="V64">
            <v>0.6318149101479914</v>
          </cell>
          <cell r="W64">
            <v>0.64339432925354589</v>
          </cell>
          <cell r="X64">
            <v>-0.11916625243048751</v>
          </cell>
          <cell r="Y64">
            <v>-0.130745671536042</v>
          </cell>
        </row>
        <row r="65">
          <cell r="B65" t="str">
            <v>Gross Margin :Total Rev</v>
          </cell>
          <cell r="C65" t="str">
            <v>N.A.</v>
          </cell>
          <cell r="E65">
            <v>0.51913141651471495</v>
          </cell>
          <cell r="F65">
            <v>0.51961597713912144</v>
          </cell>
          <cell r="G65">
            <v>0.52550340585611011</v>
          </cell>
          <cell r="H65">
            <v>0.51913141651471495</v>
          </cell>
          <cell r="I65">
            <v>0.52099037704632511</v>
          </cell>
          <cell r="J65">
            <v>0.52851147339323601</v>
          </cell>
          <cell r="K65">
            <v>0.51865702019789439</v>
          </cell>
          <cell r="L65">
            <v>0.52252840030150549</v>
          </cell>
          <cell r="M65">
            <v>0.52437420320356798</v>
          </cell>
          <cell r="N65">
            <v>0.51766024033559277</v>
          </cell>
          <cell r="O65">
            <v>0.52405137366073251</v>
          </cell>
          <cell r="P65">
            <v>0.5215720145960494</v>
          </cell>
          <cell r="Q65" t="str">
            <v/>
          </cell>
          <cell r="R65" t="str">
            <v>N.A.</v>
          </cell>
          <cell r="S65" t="str">
            <v>N.A.</v>
          </cell>
          <cell r="T65" t="str">
            <v>N.A.</v>
          </cell>
          <cell r="U65">
            <v>0.52221144042446177</v>
          </cell>
          <cell r="V65">
            <v>0.50757067715718873</v>
          </cell>
          <cell r="W65">
            <v>0.48667705205638573</v>
          </cell>
          <cell r="X65">
            <v>1.4640763267273038E-2</v>
          </cell>
          <cell r="Y65">
            <v>3.5534388368076042E-2</v>
          </cell>
        </row>
        <row r="66">
          <cell r="B66" t="str">
            <v>G&amp;A % of total revenue</v>
          </cell>
          <cell r="C66" t="str">
            <v>N.A.</v>
          </cell>
          <cell r="E66">
            <v>4.0747851348168232E-2</v>
          </cell>
          <cell r="F66">
            <v>4.0167848069240848E-2</v>
          </cell>
          <cell r="G66">
            <v>3.103876583677689E-2</v>
          </cell>
          <cell r="H66">
            <v>4.0747116510116199E-2</v>
          </cell>
          <cell r="I66">
            <v>4.2556379091456709E-2</v>
          </cell>
          <cell r="J66">
            <v>2.789458088385818E-2</v>
          </cell>
          <cell r="K66">
            <v>3.9619118076554126E-2</v>
          </cell>
          <cell r="L66">
            <v>3.8294007738280803E-2</v>
          </cell>
          <cell r="M66">
            <v>3.1302290126943404E-2</v>
          </cell>
          <cell r="N66">
            <v>4.0433208695040954E-2</v>
          </cell>
          <cell r="O66">
            <v>3.165265344517619E-2</v>
          </cell>
          <cell r="P66">
            <v>3.4066736336711187E-2</v>
          </cell>
          <cell r="Q66" t="str">
            <v/>
          </cell>
          <cell r="R66" t="e">
            <v>#DIV/0!</v>
          </cell>
          <cell r="S66" t="e">
            <v>#DIV/0!</v>
          </cell>
          <cell r="T66" t="e">
            <v>#DIV/0!</v>
          </cell>
          <cell r="U66">
            <v>3.5938069637351466E-2</v>
          </cell>
          <cell r="V66">
            <v>4.2514463242320666E-2</v>
          </cell>
          <cell r="W66">
            <v>4.0069759232523219E-2</v>
          </cell>
          <cell r="X66">
            <v>-6.5763936049691996E-3</v>
          </cell>
          <cell r="Y66">
            <v>-4.131689595171753E-3</v>
          </cell>
        </row>
        <row r="67">
          <cell r="B67" t="str">
            <v>E.B.I.T.D. : Total Rev</v>
          </cell>
          <cell r="C67" t="str">
            <v>N.A.</v>
          </cell>
          <cell r="E67">
            <v>0.38774496563927724</v>
          </cell>
          <cell r="F67">
            <v>0.39009806440662409</v>
          </cell>
          <cell r="G67">
            <v>0.35446446535006276</v>
          </cell>
          <cell r="H67">
            <v>0.37856022482699186</v>
          </cell>
          <cell r="I67">
            <v>0.39273871271100408</v>
          </cell>
          <cell r="J67">
            <v>0.43859845560640931</v>
          </cell>
          <cell r="K67">
            <v>0.39094024975378727</v>
          </cell>
          <cell r="L67">
            <v>0.40600549121130741</v>
          </cell>
          <cell r="M67">
            <v>0.42350217121881928</v>
          </cell>
          <cell r="N67">
            <v>0.38658843211328231</v>
          </cell>
          <cell r="O67">
            <v>0.42205029138286676</v>
          </cell>
          <cell r="P67">
            <v>0.41117646549780068</v>
          </cell>
          <cell r="Q67" t="str">
            <v/>
          </cell>
          <cell r="R67" t="str">
            <v>N.A.</v>
          </cell>
          <cell r="S67" t="str">
            <v>N.A.</v>
          </cell>
          <cell r="T67" t="str">
            <v>N.A.</v>
          </cell>
          <cell r="U67">
            <v>0.40680684066050748</v>
          </cell>
          <cell r="V67">
            <v>0.38190177083832461</v>
          </cell>
          <cell r="W67">
            <v>0.37075528718394235</v>
          </cell>
          <cell r="X67">
            <v>2.4905069822182879E-2</v>
          </cell>
          <cell r="Y67">
            <v>3.6051553476565135E-2</v>
          </cell>
        </row>
        <row r="68">
          <cell r="B68" t="str">
            <v>No of Concession Transactions</v>
          </cell>
          <cell r="E68">
            <v>18</v>
          </cell>
          <cell r="F68">
            <v>18</v>
          </cell>
          <cell r="G68">
            <v>24</v>
          </cell>
          <cell r="H68">
            <v>17</v>
          </cell>
          <cell r="I68">
            <v>20</v>
          </cell>
          <cell r="J68">
            <v>26</v>
          </cell>
          <cell r="K68">
            <v>18</v>
          </cell>
          <cell r="L68">
            <v>20</v>
          </cell>
          <cell r="M68">
            <v>25</v>
          </cell>
          <cell r="N68">
            <v>18</v>
          </cell>
          <cell r="O68">
            <v>24</v>
          </cell>
          <cell r="P68">
            <v>28</v>
          </cell>
          <cell r="Q68" t="str">
            <v/>
          </cell>
          <cell r="R68">
            <v>30.731000000000002</v>
          </cell>
          <cell r="S68">
            <v>31.731000000000002</v>
          </cell>
          <cell r="T68">
            <v>32.731000000000002</v>
          </cell>
          <cell r="U68">
            <v>256</v>
          </cell>
          <cell r="V68">
            <v>240</v>
          </cell>
          <cell r="W68">
            <v>0</v>
          </cell>
          <cell r="X68">
            <v>16</v>
          </cell>
          <cell r="Y68">
            <v>256</v>
          </cell>
        </row>
        <row r="69">
          <cell r="B69" t="str">
            <v>Strike Rate %(No of Trans/Adm)</v>
          </cell>
          <cell r="E69">
            <v>0.28125</v>
          </cell>
          <cell r="F69">
            <v>0.27692307692307694</v>
          </cell>
          <cell r="G69">
            <v>0.28235294117647058</v>
          </cell>
          <cell r="H69">
            <v>0.265625</v>
          </cell>
          <cell r="I69">
            <v>0.29411764705882354</v>
          </cell>
          <cell r="J69">
            <v>0.27083333333333331</v>
          </cell>
          <cell r="K69">
            <v>0.27272727272727271</v>
          </cell>
          <cell r="L69">
            <v>0.26666666666666666</v>
          </cell>
          <cell r="M69">
            <v>0.29411764705882354</v>
          </cell>
          <cell r="N69">
            <v>0.28125</v>
          </cell>
          <cell r="O69">
            <v>0.2857142857142857</v>
          </cell>
          <cell r="P69">
            <v>0.36363636363636365</v>
          </cell>
          <cell r="Q69" t="str">
            <v/>
          </cell>
          <cell r="R69" t="e">
            <v>#DIV/0!</v>
          </cell>
          <cell r="S69" t="e">
            <v>#DIV/0!</v>
          </cell>
          <cell r="T69" t="e">
            <v>#DIV/0!</v>
          </cell>
          <cell r="U69">
            <v>0.28667413213885778</v>
          </cell>
          <cell r="V69">
            <v>0.2536997885835095</v>
          </cell>
          <cell r="W69">
            <v>0</v>
          </cell>
          <cell r="X69">
            <v>3.2974343555348284E-2</v>
          </cell>
          <cell r="Y69">
            <v>0.28667413213885778</v>
          </cell>
        </row>
        <row r="70">
          <cell r="B70" t="str">
            <v>Ave Sales (Total Sale/No of Trans) (S$)</v>
          </cell>
          <cell r="E70">
            <v>4.0888888888888886</v>
          </cell>
          <cell r="F70">
            <v>4.1527777777777777</v>
          </cell>
          <cell r="G70">
            <v>4.0729166666666661</v>
          </cell>
          <cell r="H70">
            <v>4.3294117647058821</v>
          </cell>
          <cell r="I70">
            <v>3.91</v>
          </cell>
          <cell r="J70">
            <v>4.2461538461538462</v>
          </cell>
          <cell r="K70">
            <v>4.2166666666666659</v>
          </cell>
          <cell r="L70">
            <v>4.3125</v>
          </cell>
          <cell r="M70">
            <v>3.91</v>
          </cell>
          <cell r="N70">
            <v>4.0888888888888886</v>
          </cell>
          <cell r="O70">
            <v>4.0250000000000004</v>
          </cell>
          <cell r="P70">
            <v>3.1625000000000001</v>
          </cell>
          <cell r="Q70" t="str">
            <v/>
          </cell>
          <cell r="R70">
            <v>0</v>
          </cell>
          <cell r="S70">
            <v>0</v>
          </cell>
          <cell r="T70">
            <v>0</v>
          </cell>
          <cell r="U70">
            <v>4.0115234375000002</v>
          </cell>
          <cell r="V70">
            <v>4.421847249999999</v>
          </cell>
          <cell r="W70" t="str">
            <v>N.A.</v>
          </cell>
          <cell r="X70">
            <v>-0.41032381249999883</v>
          </cell>
          <cell r="Y70" t="str">
            <v>N.A.</v>
          </cell>
        </row>
        <row r="71">
          <cell r="B71" t="str">
            <v xml:space="preserve">Total Concession Combo Sales </v>
          </cell>
          <cell r="E71">
            <v>38</v>
          </cell>
          <cell r="F71">
            <v>40</v>
          </cell>
          <cell r="G71">
            <v>55</v>
          </cell>
          <cell r="H71">
            <v>37</v>
          </cell>
          <cell r="I71">
            <v>38</v>
          </cell>
          <cell r="J71">
            <v>53</v>
          </cell>
          <cell r="K71">
            <v>37</v>
          </cell>
          <cell r="L71">
            <v>40</v>
          </cell>
          <cell r="M71">
            <v>51</v>
          </cell>
          <cell r="N71">
            <v>36</v>
          </cell>
          <cell r="O71">
            <v>50</v>
          </cell>
          <cell r="P71">
            <v>51</v>
          </cell>
          <cell r="Q71" t="str">
            <v/>
          </cell>
          <cell r="R71">
            <v>74.369</v>
          </cell>
          <cell r="S71">
            <v>75.369</v>
          </cell>
          <cell r="T71">
            <v>76.369</v>
          </cell>
          <cell r="U71">
            <v>526</v>
          </cell>
          <cell r="V71">
            <v>522</v>
          </cell>
          <cell r="W71">
            <v>0</v>
          </cell>
          <cell r="X71">
            <v>4</v>
          </cell>
          <cell r="Y71">
            <v>526</v>
          </cell>
        </row>
        <row r="72">
          <cell r="B72" t="str">
            <v>Combo Sales as % of Total Sales</v>
          </cell>
          <cell r="E72">
            <v>0.51630434782608703</v>
          </cell>
          <cell r="F72">
            <v>0.53511705685618727</v>
          </cell>
          <cell r="G72">
            <v>0.56265984654731471</v>
          </cell>
          <cell r="H72">
            <v>0.50271739130434789</v>
          </cell>
          <cell r="I72">
            <v>0.48593350383631723</v>
          </cell>
          <cell r="J72">
            <v>0.48007246376811596</v>
          </cell>
          <cell r="K72">
            <v>0.48748353096179187</v>
          </cell>
          <cell r="L72">
            <v>0.46376811594202899</v>
          </cell>
          <cell r="M72">
            <v>0.52173913043478271</v>
          </cell>
          <cell r="N72">
            <v>0.48913043478260876</v>
          </cell>
          <cell r="O72">
            <v>0.51759834368530022</v>
          </cell>
          <cell r="P72">
            <v>0.57594579333709772</v>
          </cell>
          <cell r="Q72" t="str">
            <v/>
          </cell>
          <cell r="R72" t="e">
            <v>#DIV/0!</v>
          </cell>
          <cell r="S72" t="e">
            <v>#DIV/0!</v>
          </cell>
          <cell r="T72" t="e">
            <v>#DIV/0!</v>
          </cell>
          <cell r="U72">
            <v>0.51219630946005157</v>
          </cell>
          <cell r="V72">
            <v>0.4918758783447349</v>
          </cell>
          <cell r="W72">
            <v>0</v>
          </cell>
          <cell r="X72">
            <v>2.0320431115316673E-2</v>
          </cell>
          <cell r="Y72">
            <v>0.51219630946005157</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cell>
          <cell r="R73">
            <v>4.5520000000000005</v>
          </cell>
          <cell r="S73">
            <v>4.5520000000000005</v>
          </cell>
          <cell r="T73">
            <v>4.5520000000000005</v>
          </cell>
          <cell r="U73">
            <v>81.075000000000003</v>
          </cell>
          <cell r="V73">
            <v>75</v>
          </cell>
          <cell r="W73">
            <v>0</v>
          </cell>
          <cell r="X73">
            <v>6.0750000000000002</v>
          </cell>
          <cell r="Y73">
            <v>81.075000000000003</v>
          </cell>
        </row>
        <row r="74">
          <cell r="B74" t="str">
            <v>Admissions/labour hour paid</v>
          </cell>
          <cell r="E74">
            <v>10.503856884949943</v>
          </cell>
          <cell r="F74">
            <v>10.833333333333334</v>
          </cell>
          <cell r="G74">
            <v>10.758131882040248</v>
          </cell>
          <cell r="H74">
            <v>10.503856884949943</v>
          </cell>
          <cell r="I74">
            <v>11.333333333333334</v>
          </cell>
          <cell r="J74">
            <v>12.150360713833692</v>
          </cell>
          <cell r="K74">
            <v>10.832102412604629</v>
          </cell>
          <cell r="L74">
            <v>12.5</v>
          </cell>
          <cell r="M74">
            <v>10.758131882040248</v>
          </cell>
          <cell r="N74">
            <v>10.503856884949943</v>
          </cell>
          <cell r="O74">
            <v>10.5</v>
          </cell>
          <cell r="P74">
            <v>11</v>
          </cell>
          <cell r="Q74" t="str">
            <v/>
          </cell>
          <cell r="R74">
            <v>0</v>
          </cell>
          <cell r="S74">
            <v>0</v>
          </cell>
          <cell r="T74">
            <v>0</v>
          </cell>
          <cell r="U74">
            <v>11.014492753623188</v>
          </cell>
          <cell r="V74">
            <v>12.613333333333333</v>
          </cell>
          <cell r="W74" t="str">
            <v>N.A.</v>
          </cell>
          <cell r="X74">
            <v>-1.5988405797101457</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47.739530000000002</v>
          </cell>
          <cell r="W77">
            <v>3.8690000000000002</v>
          </cell>
          <cell r="X77">
            <v>-20.552030000000002</v>
          </cell>
          <cell r="Y77">
            <v>23.3185</v>
          </cell>
        </row>
        <row r="78">
          <cell r="A78">
            <v>53</v>
          </cell>
          <cell r="B78" t="str">
            <v>Auditorium Rentals</v>
          </cell>
          <cell r="E78">
            <v>4</v>
          </cell>
          <cell r="F78">
            <v>4</v>
          </cell>
          <cell r="G78">
            <v>4</v>
          </cell>
          <cell r="H78">
            <v>4</v>
          </cell>
          <cell r="I78">
            <v>4</v>
          </cell>
          <cell r="J78">
            <v>4</v>
          </cell>
          <cell r="K78">
            <v>4</v>
          </cell>
          <cell r="L78">
            <v>4</v>
          </cell>
          <cell r="M78">
            <v>4</v>
          </cell>
          <cell r="N78">
            <v>4</v>
          </cell>
          <cell r="O78">
            <v>4</v>
          </cell>
          <cell r="P78">
            <v>4</v>
          </cell>
          <cell r="T78">
            <v>0</v>
          </cell>
          <cell r="U78">
            <v>48</v>
          </cell>
          <cell r="V78">
            <v>45.44</v>
          </cell>
          <cell r="W78">
            <v>22.137</v>
          </cell>
          <cell r="X78">
            <v>2.56</v>
          </cell>
          <cell r="Y78">
            <v>25.863</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47.39</v>
          </cell>
          <cell r="W82">
            <v>53.447000000000003</v>
          </cell>
          <cell r="X82">
            <v>-9.3260000000000005</v>
          </cell>
          <cell r="Y82">
            <v>-15.383000000000003</v>
          </cell>
        </row>
        <row r="83">
          <cell r="C83">
            <v>0</v>
          </cell>
          <cell r="E83">
            <v>9.4376250000000006</v>
          </cell>
          <cell r="F83">
            <v>9.4376250000000006</v>
          </cell>
          <cell r="G83">
            <v>9.4376250000000006</v>
          </cell>
          <cell r="H83">
            <v>9.4376250000000006</v>
          </cell>
          <cell r="I83">
            <v>9.4376250000000006</v>
          </cell>
          <cell r="J83">
            <v>9.4376250000000006</v>
          </cell>
          <cell r="K83">
            <v>9.4376250000000006</v>
          </cell>
          <cell r="L83">
            <v>9.4376250000000006</v>
          </cell>
          <cell r="M83">
            <v>9.4376250000000006</v>
          </cell>
          <cell r="N83">
            <v>9.4376250000000006</v>
          </cell>
          <cell r="O83">
            <v>9.4376250000000006</v>
          </cell>
          <cell r="P83">
            <v>9.4376250000000006</v>
          </cell>
          <cell r="R83">
            <v>0</v>
          </cell>
          <cell r="S83">
            <v>0</v>
          </cell>
          <cell r="T83">
            <v>0</v>
          </cell>
          <cell r="U83">
            <v>113.25149999999999</v>
          </cell>
          <cell r="V83">
            <v>140.56952999999999</v>
          </cell>
          <cell r="W83">
            <v>79.453000000000003</v>
          </cell>
          <cell r="X83">
            <v>-27.318029999999993</v>
          </cell>
          <cell r="Y83">
            <v>33.79849999999999</v>
          </cell>
        </row>
        <row r="84">
          <cell r="X84" t="str">
            <v/>
          </cell>
          <cell r="Y84" t="str">
            <v/>
          </cell>
        </row>
        <row r="85">
          <cell r="B85" t="str">
            <v>10 Other Cost</v>
          </cell>
          <cell r="X85" t="str">
            <v/>
          </cell>
          <cell r="Y85" t="str">
            <v/>
          </cell>
        </row>
        <row r="86">
          <cell r="A86">
            <v>61</v>
          </cell>
          <cell r="B86" t="str">
            <v>Authors Rights</v>
          </cell>
          <cell r="E86">
            <v>0.85760000000000003</v>
          </cell>
          <cell r="F86">
            <v>0.871</v>
          </cell>
          <cell r="G86">
            <v>1.139</v>
          </cell>
          <cell r="H86">
            <v>0.85760000000000003</v>
          </cell>
          <cell r="I86">
            <v>0.91120000000000001</v>
          </cell>
          <cell r="J86">
            <v>1.2864000000000002</v>
          </cell>
          <cell r="K86">
            <v>0.88439999999999996</v>
          </cell>
          <cell r="L86">
            <v>1.0049999999999999</v>
          </cell>
          <cell r="M86">
            <v>1.139</v>
          </cell>
          <cell r="N86">
            <v>0.85760000000000003</v>
          </cell>
          <cell r="O86">
            <v>1.1256000000000002</v>
          </cell>
          <cell r="P86">
            <v>1.0318000000000001</v>
          </cell>
          <cell r="U86">
            <v>11.966200000000001</v>
          </cell>
          <cell r="V86">
            <v>12.628666939999997</v>
          </cell>
          <cell r="W86">
            <v>17.448117999999997</v>
          </cell>
          <cell r="X86">
            <v>-0.66246693999999628</v>
          </cell>
          <cell r="Y86">
            <v>-5.4819179999999967</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0.85760000000000003</v>
          </cell>
          <cell r="F91">
            <v>0.871</v>
          </cell>
          <cell r="G91">
            <v>1.139</v>
          </cell>
          <cell r="H91">
            <v>0.85760000000000003</v>
          </cell>
          <cell r="I91">
            <v>0.91120000000000001</v>
          </cell>
          <cell r="J91">
            <v>1.2864000000000002</v>
          </cell>
          <cell r="K91">
            <v>0.88439999999999996</v>
          </cell>
          <cell r="L91">
            <v>1.0049999999999999</v>
          </cell>
          <cell r="M91">
            <v>1.139</v>
          </cell>
          <cell r="N91">
            <v>0.85760000000000003</v>
          </cell>
          <cell r="O91">
            <v>1.1256000000000002</v>
          </cell>
          <cell r="P91">
            <v>1.0318000000000001</v>
          </cell>
          <cell r="U91">
            <v>11.966200000000001</v>
          </cell>
          <cell r="V91">
            <v>12.628666939999997</v>
          </cell>
          <cell r="W91">
            <v>17.448117999999997</v>
          </cell>
          <cell r="X91">
            <v>-0.66246693999999628</v>
          </cell>
          <cell r="Y91">
            <v>-5.4819179999999967</v>
          </cell>
        </row>
        <row r="92">
          <cell r="X92" t="str">
            <v/>
          </cell>
          <cell r="Y92" t="str">
            <v/>
          </cell>
        </row>
        <row r="93">
          <cell r="B93" t="str">
            <v>11 Direct Payroll</v>
          </cell>
          <cell r="X93" t="str">
            <v/>
          </cell>
          <cell r="Y93" t="str">
            <v/>
          </cell>
        </row>
        <row r="94">
          <cell r="A94">
            <v>66</v>
          </cell>
          <cell r="B94" t="str">
            <v>Salaries</v>
          </cell>
          <cell r="E94">
            <v>34.256723504827583</v>
          </cell>
          <cell r="F94">
            <v>34.256723504827583</v>
          </cell>
          <cell r="G94">
            <v>35.356723504827585</v>
          </cell>
          <cell r="H94">
            <v>34.256723504827583</v>
          </cell>
          <cell r="I94">
            <v>34.256723504827583</v>
          </cell>
          <cell r="J94">
            <v>35.356723504827585</v>
          </cell>
          <cell r="K94">
            <v>35.057540052127578</v>
          </cell>
          <cell r="L94">
            <v>35.057540052127578</v>
          </cell>
          <cell r="M94">
            <v>36.15754005212758</v>
          </cell>
          <cell r="N94">
            <v>35.057540052127578</v>
          </cell>
          <cell r="O94">
            <v>36.15754005212758</v>
          </cell>
          <cell r="P94">
            <v>36.15754005212758</v>
          </cell>
          <cell r="Q94" t="str">
            <v/>
          </cell>
          <cell r="T94">
            <v>0</v>
          </cell>
          <cell r="U94">
            <v>421.38558134173093</v>
          </cell>
          <cell r="V94">
            <v>547.94183499999997</v>
          </cell>
          <cell r="W94">
            <v>730.81500000000005</v>
          </cell>
          <cell r="X94">
            <v>-126.55625365826904</v>
          </cell>
          <cell r="Y94">
            <v>-309.42941865826913</v>
          </cell>
        </row>
        <row r="95">
          <cell r="A95">
            <v>67</v>
          </cell>
          <cell r="B95" t="str">
            <v>Bonus/Commission</v>
          </cell>
          <cell r="E95">
            <v>1.6967391666666665</v>
          </cell>
          <cell r="F95">
            <v>1.6967391666666665</v>
          </cell>
          <cell r="G95">
            <v>1.6967391666666665</v>
          </cell>
          <cell r="H95">
            <v>1.6967391666666665</v>
          </cell>
          <cell r="I95">
            <v>1.6967391666666665</v>
          </cell>
          <cell r="J95">
            <v>1.6967391666666665</v>
          </cell>
          <cell r="K95">
            <v>1.6967391666666665</v>
          </cell>
          <cell r="L95">
            <v>1.6967391666666665</v>
          </cell>
          <cell r="M95">
            <v>1.6967391666666665</v>
          </cell>
          <cell r="N95">
            <v>1.6967391666666665</v>
          </cell>
          <cell r="O95">
            <v>1.6967391666666665</v>
          </cell>
          <cell r="P95">
            <v>1.6967391666666665</v>
          </cell>
          <cell r="Q95" t="str">
            <v/>
          </cell>
          <cell r="T95">
            <v>0</v>
          </cell>
          <cell r="U95">
            <v>20.360870000000002</v>
          </cell>
          <cell r="V95">
            <v>29.305899999999998</v>
          </cell>
          <cell r="W95">
            <v>53.343000000000004</v>
          </cell>
          <cell r="X95">
            <v>-8.9450299999999956</v>
          </cell>
          <cell r="Y95">
            <v>-32.982129999999998</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Q96" t="str">
            <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Q97" t="str">
            <v/>
          </cell>
          <cell r="T97">
            <v>0</v>
          </cell>
          <cell r="U97">
            <v>6.6360000000000001</v>
          </cell>
          <cell r="V97">
            <v>10.023599999999998</v>
          </cell>
          <cell r="W97">
            <v>28.282</v>
          </cell>
          <cell r="X97">
            <v>-3.3875999999999982</v>
          </cell>
          <cell r="Y97">
            <v>-21.646000000000001</v>
          </cell>
        </row>
        <row r="98">
          <cell r="A98">
            <v>70</v>
          </cell>
          <cell r="B98" t="str">
            <v>Miscellaneous</v>
          </cell>
          <cell r="E98">
            <v>0.78439999999999999</v>
          </cell>
          <cell r="F98">
            <v>0.78439999999999999</v>
          </cell>
          <cell r="G98">
            <v>0.78439999999999999</v>
          </cell>
          <cell r="H98">
            <v>0.78439999999999999</v>
          </cell>
          <cell r="I98">
            <v>0.78439999999999999</v>
          </cell>
          <cell r="J98">
            <v>0.78439999999999999</v>
          </cell>
          <cell r="K98">
            <v>0.78439999999999999</v>
          </cell>
          <cell r="L98">
            <v>0.78439999999999999</v>
          </cell>
          <cell r="M98">
            <v>0.78439999999999999</v>
          </cell>
          <cell r="N98">
            <v>0.78439999999999999</v>
          </cell>
          <cell r="O98">
            <v>0.78439999999999999</v>
          </cell>
          <cell r="P98">
            <v>0.78439999999999999</v>
          </cell>
          <cell r="Q98" t="str">
            <v/>
          </cell>
          <cell r="T98">
            <v>0</v>
          </cell>
          <cell r="U98">
            <v>9.4127999999999989</v>
          </cell>
          <cell r="V98">
            <v>10.42557</v>
          </cell>
          <cell r="W98">
            <v>14.922000000000001</v>
          </cell>
          <cell r="X98">
            <v>-1.0127700000000015</v>
          </cell>
          <cell r="Y98">
            <v>-5.5092000000000017</v>
          </cell>
        </row>
        <row r="99">
          <cell r="C99">
            <v>0</v>
          </cell>
          <cell r="E99">
            <v>37.290862671494246</v>
          </cell>
          <cell r="F99">
            <v>37.290862671494246</v>
          </cell>
          <cell r="G99">
            <v>38.390862671494247</v>
          </cell>
          <cell r="H99">
            <v>37.290862671494246</v>
          </cell>
          <cell r="I99">
            <v>37.290862671494246</v>
          </cell>
          <cell r="J99">
            <v>38.390862671494247</v>
          </cell>
          <cell r="K99">
            <v>38.091679218794241</v>
          </cell>
          <cell r="L99">
            <v>38.091679218794241</v>
          </cell>
          <cell r="M99">
            <v>39.191679218794242</v>
          </cell>
          <cell r="N99">
            <v>38.091679218794241</v>
          </cell>
          <cell r="O99">
            <v>39.191679218794242</v>
          </cell>
          <cell r="P99">
            <v>39.191679218794242</v>
          </cell>
          <cell r="Q99" t="str">
            <v/>
          </cell>
          <cell r="R99">
            <v>0</v>
          </cell>
          <cell r="S99">
            <v>0</v>
          </cell>
          <cell r="T99">
            <v>0</v>
          </cell>
          <cell r="U99">
            <v>457.79525134173093</v>
          </cell>
          <cell r="V99">
            <v>597.6969049999999</v>
          </cell>
          <cell r="W99">
            <v>827.36200000000008</v>
          </cell>
          <cell r="X99">
            <v>-139.90165365826897</v>
          </cell>
          <cell r="Y99">
            <v>-369.56674865826915</v>
          </cell>
        </row>
        <row r="100">
          <cell r="Q100" t="str">
            <v/>
          </cell>
          <cell r="X100" t="str">
            <v/>
          </cell>
          <cell r="Y100" t="str">
            <v/>
          </cell>
        </row>
        <row r="101">
          <cell r="B101" t="str">
            <v>16 Other Overhead Costs</v>
          </cell>
          <cell r="Q101" t="str">
            <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Q102" t="str">
            <v/>
          </cell>
          <cell r="T102">
            <v>0</v>
          </cell>
          <cell r="U102">
            <v>15.6</v>
          </cell>
          <cell r="V102">
            <v>15.299569999999996</v>
          </cell>
          <cell r="W102">
            <v>17.048999999999999</v>
          </cell>
          <cell r="X102">
            <v>0.30043000000000752</v>
          </cell>
          <cell r="Y102">
            <v>-1.4489999999999963</v>
          </cell>
        </row>
        <row r="103">
          <cell r="A103">
            <v>72</v>
          </cell>
          <cell r="B103" t="str">
            <v>Property Taxes</v>
          </cell>
          <cell r="E103">
            <v>4.0194000000000001</v>
          </cell>
          <cell r="F103">
            <v>4.0190000000000001</v>
          </cell>
          <cell r="G103">
            <v>4.0190000000000001</v>
          </cell>
          <cell r="H103">
            <v>4.0190000000000001</v>
          </cell>
          <cell r="I103">
            <v>4.0190000000000001</v>
          </cell>
          <cell r="J103">
            <v>4.0190000000000001</v>
          </cell>
          <cell r="K103">
            <v>4.0190000000000001</v>
          </cell>
          <cell r="L103">
            <v>4.0190000000000001</v>
          </cell>
          <cell r="M103">
            <v>4.0190000000000001</v>
          </cell>
          <cell r="N103">
            <v>4.0190000000000001</v>
          </cell>
          <cell r="O103">
            <v>4.0190000000000001</v>
          </cell>
          <cell r="P103">
            <v>4.0190000000000001</v>
          </cell>
          <cell r="Q103" t="str">
            <v/>
          </cell>
          <cell r="T103">
            <v>0</v>
          </cell>
          <cell r="U103">
            <v>48.228399999999986</v>
          </cell>
          <cell r="V103">
            <v>48.228399999999986</v>
          </cell>
          <cell r="W103">
            <v>107.184</v>
          </cell>
          <cell r="X103">
            <v>0</v>
          </cell>
          <cell r="Y103">
            <v>-58.955600000000011</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20.267083333333332</v>
          </cell>
          <cell r="W104">
            <v>20.210999999999999</v>
          </cell>
          <cell r="X104">
            <v>3.732916666666668</v>
          </cell>
          <cell r="Y104">
            <v>3.7890000000000015</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12.994800000000001</v>
          </cell>
          <cell r="W105">
            <v>22.789000000000001</v>
          </cell>
          <cell r="X105">
            <v>-0.99480000000000146</v>
          </cell>
          <cell r="Y105">
            <v>-10.789000000000001</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2.9394600000000008</v>
          </cell>
          <cell r="W106">
            <v>0</v>
          </cell>
          <cell r="X106">
            <v>3.0605399999999992</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0.218</v>
          </cell>
          <cell r="F108">
            <v>0.218</v>
          </cell>
          <cell r="G108">
            <v>0.218</v>
          </cell>
          <cell r="H108">
            <v>0.218</v>
          </cell>
          <cell r="I108">
            <v>0.218</v>
          </cell>
          <cell r="J108">
            <v>0.218</v>
          </cell>
          <cell r="K108">
            <v>0.218</v>
          </cell>
          <cell r="L108">
            <v>0.218</v>
          </cell>
          <cell r="M108">
            <v>0.218</v>
          </cell>
          <cell r="N108">
            <v>0.218</v>
          </cell>
          <cell r="O108">
            <v>0.218</v>
          </cell>
          <cell r="P108">
            <v>0.218</v>
          </cell>
          <cell r="T108">
            <v>0</v>
          </cell>
          <cell r="U108">
            <v>2.6160000000000001</v>
          </cell>
          <cell r="V108">
            <v>5.9783652200000024</v>
          </cell>
          <cell r="W108">
            <v>21.227882000000005</v>
          </cell>
          <cell r="X108">
            <v>-3.3623652200000023</v>
          </cell>
          <cell r="Y108">
            <v>-18.611882000000005</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5.54528</v>
          </cell>
          <cell r="F111">
            <v>5.54528</v>
          </cell>
          <cell r="G111">
            <v>5.3664000000000005</v>
          </cell>
          <cell r="H111">
            <v>5.54528</v>
          </cell>
          <cell r="I111">
            <v>7.8664000000000005</v>
          </cell>
          <cell r="J111">
            <v>5.54528</v>
          </cell>
          <cell r="K111">
            <v>5.54528</v>
          </cell>
          <cell r="L111">
            <v>7.5086399999999998</v>
          </cell>
          <cell r="M111">
            <v>5.54528</v>
          </cell>
          <cell r="N111">
            <v>5.3664000000000005</v>
          </cell>
          <cell r="O111">
            <v>5.54528</v>
          </cell>
          <cell r="P111">
            <v>5.3664000000000005</v>
          </cell>
          <cell r="T111">
            <v>0</v>
          </cell>
          <cell r="U111">
            <v>70.291199999999989</v>
          </cell>
          <cell r="V111">
            <v>133.85639999999998</v>
          </cell>
          <cell r="W111">
            <v>139.471</v>
          </cell>
          <cell r="X111">
            <v>-63.56519999999999</v>
          </cell>
          <cell r="Y111">
            <v>-69.179800000000014</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56.679920000000003</v>
          </cell>
          <cell r="W112">
            <v>36.619</v>
          </cell>
          <cell r="X112">
            <v>-8.6799200000000027</v>
          </cell>
          <cell r="Y112">
            <v>11.381</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7.4699699999999982</v>
          </cell>
          <cell r="W113">
            <v>7.5039999999999996</v>
          </cell>
          <cell r="X113">
            <v>-0.26996999999999982</v>
          </cell>
          <cell r="Y113">
            <v>-0.30400000000000116</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0.60799999999999998</v>
          </cell>
          <cell r="W114">
            <v>6.2679999999999998</v>
          </cell>
          <cell r="X114">
            <v>1.7919999999999998</v>
          </cell>
          <cell r="Y114">
            <v>-3.8679999999999999</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6.3080999999999996</v>
          </cell>
          <cell r="W115">
            <v>4.5119999999999996</v>
          </cell>
          <cell r="X115">
            <v>-0.3080999999999996</v>
          </cell>
          <cell r="Y115">
            <v>1.4880000000000004</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v>
          </cell>
          <cell r="F117">
            <v>0.2</v>
          </cell>
          <cell r="G117">
            <v>0.2</v>
          </cell>
          <cell r="H117">
            <v>0.2</v>
          </cell>
          <cell r="I117">
            <v>0.2</v>
          </cell>
          <cell r="J117">
            <v>0.2</v>
          </cell>
          <cell r="K117">
            <v>0.2</v>
          </cell>
          <cell r="L117">
            <v>0.2</v>
          </cell>
          <cell r="M117">
            <v>0.2</v>
          </cell>
          <cell r="N117">
            <v>0.2</v>
          </cell>
          <cell r="O117">
            <v>0.2</v>
          </cell>
          <cell r="P117">
            <v>0.2</v>
          </cell>
          <cell r="T117">
            <v>0</v>
          </cell>
          <cell r="U117">
            <v>2.4</v>
          </cell>
          <cell r="V117">
            <v>1.0617499999999997</v>
          </cell>
          <cell r="W117">
            <v>2.919</v>
          </cell>
          <cell r="X117">
            <v>1.3382500000000002</v>
          </cell>
          <cell r="Y117">
            <v>-0.51900000000000013</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0.49790862671494251</v>
          </cell>
          <cell r="F119">
            <v>0.49790862671494251</v>
          </cell>
          <cell r="G119">
            <v>0.50890862671494252</v>
          </cell>
          <cell r="H119">
            <v>0.49790862671494251</v>
          </cell>
          <cell r="I119">
            <v>0.49790862671494251</v>
          </cell>
          <cell r="J119">
            <v>0.50890862671494252</v>
          </cell>
          <cell r="K119">
            <v>0.5059167921879425</v>
          </cell>
          <cell r="L119">
            <v>0.5059167921879425</v>
          </cell>
          <cell r="M119">
            <v>0.51691679218794251</v>
          </cell>
          <cell r="N119">
            <v>0.5059167921879425</v>
          </cell>
          <cell r="O119">
            <v>0.51691679218794251</v>
          </cell>
          <cell r="P119">
            <v>0.51691679218794251</v>
          </cell>
          <cell r="T119">
            <v>0</v>
          </cell>
          <cell r="U119">
            <v>6.0779525134173102</v>
          </cell>
          <cell r="V119">
            <v>6.1970000000000001</v>
          </cell>
          <cell r="W119">
            <v>9.8239999999999998</v>
          </cell>
          <cell r="X119">
            <v>-0.11904748658268982</v>
          </cell>
          <cell r="Y119">
            <v>-3.7460474865826896</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1.17</v>
          </cell>
          <cell r="W124">
            <v>4.1609999999999978</v>
          </cell>
          <cell r="X124">
            <v>2.4300000000000002</v>
          </cell>
          <cell r="Y124">
            <v>-0.56099999999999861</v>
          </cell>
        </row>
        <row r="125">
          <cell r="C125">
            <v>0</v>
          </cell>
          <cell r="E125">
            <v>22.180588626714943</v>
          </cell>
          <cell r="F125">
            <v>22.180188626714941</v>
          </cell>
          <cell r="G125">
            <v>22.01230862671494</v>
          </cell>
          <cell r="H125">
            <v>22.180188626714941</v>
          </cell>
          <cell r="I125">
            <v>24.501308626714941</v>
          </cell>
          <cell r="J125">
            <v>22.19118862671494</v>
          </cell>
          <cell r="K125">
            <v>22.188196792187941</v>
          </cell>
          <cell r="L125">
            <v>24.151556792187943</v>
          </cell>
          <cell r="M125">
            <v>22.199196792187941</v>
          </cell>
          <cell r="N125">
            <v>22.009316792187942</v>
          </cell>
          <cell r="O125">
            <v>22.199196792187941</v>
          </cell>
          <cell r="P125">
            <v>22.020316792187941</v>
          </cell>
          <cell r="R125">
            <v>0</v>
          </cell>
          <cell r="S125">
            <v>0</v>
          </cell>
          <cell r="T125">
            <v>0</v>
          </cell>
          <cell r="U125">
            <v>270.01355251341732</v>
          </cell>
          <cell r="V125">
            <v>334.65881855333333</v>
          </cell>
          <cell r="W125">
            <v>415.33888200000001</v>
          </cell>
          <cell r="X125">
            <v>-64.64526603991601</v>
          </cell>
          <cell r="Y125">
            <v>-145.32532948658269</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T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F132" t="str">
            <v/>
          </cell>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1" refreshError="1"/>
      <sheetData sheetId="22" refreshError="1"/>
      <sheetData sheetId="23" refreshError="1">
        <row r="11">
          <cell r="A11">
            <v>1</v>
          </cell>
          <cell r="B11" t="str">
            <v>Net Film Revenue</v>
          </cell>
          <cell r="E11">
            <v>291.27999999999997</v>
          </cell>
          <cell r="F11">
            <v>297.89999999999998</v>
          </cell>
          <cell r="G11">
            <v>397.2</v>
          </cell>
          <cell r="H11">
            <v>317.76</v>
          </cell>
          <cell r="I11">
            <v>344.24</v>
          </cell>
          <cell r="J11">
            <v>470.02</v>
          </cell>
          <cell r="K11">
            <v>317.76</v>
          </cell>
          <cell r="L11">
            <v>364.1</v>
          </cell>
          <cell r="M11">
            <v>430.3</v>
          </cell>
          <cell r="N11">
            <v>331</v>
          </cell>
          <cell r="O11">
            <v>436.92</v>
          </cell>
          <cell r="P11">
            <v>430.3</v>
          </cell>
          <cell r="Q11">
            <v>0</v>
          </cell>
          <cell r="T11">
            <v>0</v>
          </cell>
          <cell r="U11">
            <v>4428.78</v>
          </cell>
          <cell r="V11">
            <v>4165.1659399999999</v>
          </cell>
          <cell r="W11">
            <v>5826.2250000000004</v>
          </cell>
          <cell r="X11">
            <v>263.61405999999988</v>
          </cell>
          <cell r="Y11">
            <v>-1397.4449999999999</v>
          </cell>
        </row>
        <row r="12">
          <cell r="A12">
            <v>2</v>
          </cell>
          <cell r="B12" t="str">
            <v>Concession Sales</v>
          </cell>
          <cell r="E12">
            <v>47.08</v>
          </cell>
          <cell r="F12">
            <v>48.15</v>
          </cell>
          <cell r="G12">
            <v>64.2</v>
          </cell>
          <cell r="H12">
            <v>51.36</v>
          </cell>
          <cell r="I12">
            <v>55.64</v>
          </cell>
          <cell r="J12">
            <v>75.97</v>
          </cell>
          <cell r="K12">
            <v>51.36</v>
          </cell>
          <cell r="L12">
            <v>58.85</v>
          </cell>
          <cell r="M12">
            <v>69.55</v>
          </cell>
          <cell r="N12">
            <v>53.5</v>
          </cell>
          <cell r="O12">
            <v>70.62</v>
          </cell>
          <cell r="P12">
            <v>69.55</v>
          </cell>
          <cell r="T12">
            <v>0</v>
          </cell>
          <cell r="U12">
            <v>715.83</v>
          </cell>
          <cell r="V12">
            <v>655.6629999999999</v>
          </cell>
          <cell r="W12">
            <v>781</v>
          </cell>
          <cell r="X12">
            <v>60.16700000000003</v>
          </cell>
          <cell r="Y12">
            <v>-65.170000000000073</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11</v>
          </cell>
          <cell r="F14">
            <v>11</v>
          </cell>
          <cell r="G14">
            <v>13</v>
          </cell>
          <cell r="H14">
            <v>11</v>
          </cell>
          <cell r="I14">
            <v>11</v>
          </cell>
          <cell r="J14">
            <v>14</v>
          </cell>
          <cell r="K14">
            <v>11</v>
          </cell>
          <cell r="L14">
            <v>13</v>
          </cell>
          <cell r="M14">
            <v>13</v>
          </cell>
          <cell r="N14">
            <v>11</v>
          </cell>
          <cell r="O14">
            <v>12</v>
          </cell>
          <cell r="P14">
            <v>13</v>
          </cell>
          <cell r="T14">
            <v>0</v>
          </cell>
          <cell r="U14">
            <v>144</v>
          </cell>
          <cell r="V14">
            <v>131.45067</v>
          </cell>
          <cell r="W14">
            <v>209.11</v>
          </cell>
          <cell r="X14">
            <v>12.549329999999998</v>
          </cell>
          <cell r="Y14">
            <v>-65.11</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242.03953999999999</v>
          </cell>
          <cell r="W15">
            <v>135.60499999999999</v>
          </cell>
          <cell r="X15">
            <v>-8.0395399999999881</v>
          </cell>
          <cell r="Y15">
            <v>98.394999999999996</v>
          </cell>
        </row>
        <row r="16">
          <cell r="A16">
            <v>6</v>
          </cell>
          <cell r="B16" t="str">
            <v>Other Income</v>
          </cell>
          <cell r="C16">
            <v>0</v>
          </cell>
          <cell r="E16">
            <v>9.4376250000000006</v>
          </cell>
          <cell r="F16">
            <v>9.4376250000000006</v>
          </cell>
          <cell r="G16">
            <v>9.4376250000000006</v>
          </cell>
          <cell r="H16">
            <v>9.4376250000000006</v>
          </cell>
          <cell r="I16">
            <v>9.4376250000000006</v>
          </cell>
          <cell r="J16">
            <v>9.4376250000000006</v>
          </cell>
          <cell r="K16">
            <v>9.4376250000000006</v>
          </cell>
          <cell r="L16">
            <v>9.4376250000000006</v>
          </cell>
          <cell r="M16">
            <v>9.4376250000000006</v>
          </cell>
          <cell r="N16">
            <v>9.4376250000000006</v>
          </cell>
          <cell r="O16">
            <v>9.4376250000000006</v>
          </cell>
          <cell r="P16">
            <v>9.4376250000000006</v>
          </cell>
          <cell r="R16">
            <v>0</v>
          </cell>
          <cell r="S16">
            <v>0</v>
          </cell>
          <cell r="T16">
            <v>0</v>
          </cell>
          <cell r="U16">
            <v>113.25149999999998</v>
          </cell>
          <cell r="V16">
            <v>129.18393</v>
          </cell>
          <cell r="W16">
            <v>57.073</v>
          </cell>
          <cell r="X16">
            <v>-15.932430000000025</v>
          </cell>
          <cell r="Y16">
            <v>56.178499999999978</v>
          </cell>
        </row>
        <row r="17">
          <cell r="B17" t="str">
            <v>TOTAL REVENUE</v>
          </cell>
          <cell r="C17">
            <v>0</v>
          </cell>
          <cell r="E17">
            <v>378.29762500000004</v>
          </cell>
          <cell r="F17">
            <v>385.98762499999998</v>
          </cell>
          <cell r="G17">
            <v>503.337625</v>
          </cell>
          <cell r="H17">
            <v>409.05762500000003</v>
          </cell>
          <cell r="I17">
            <v>439.81762500000002</v>
          </cell>
          <cell r="J17">
            <v>588.92762500000003</v>
          </cell>
          <cell r="K17">
            <v>409.05762500000003</v>
          </cell>
          <cell r="L17">
            <v>464.88762500000007</v>
          </cell>
          <cell r="M17">
            <v>541.78762500000005</v>
          </cell>
          <cell r="N17">
            <v>424.43762500000003</v>
          </cell>
          <cell r="O17">
            <v>548.47762499999999</v>
          </cell>
          <cell r="P17">
            <v>541.78762500000005</v>
          </cell>
          <cell r="R17">
            <v>0</v>
          </cell>
          <cell r="S17">
            <v>0</v>
          </cell>
          <cell r="T17">
            <v>0</v>
          </cell>
          <cell r="U17">
            <v>5635.8615</v>
          </cell>
          <cell r="V17">
            <v>5323.5030799999995</v>
          </cell>
          <cell r="W17">
            <v>7009.0129999999999</v>
          </cell>
          <cell r="X17">
            <v>312.35842000000048</v>
          </cell>
          <cell r="Y17">
            <v>-1373.1514999999999</v>
          </cell>
        </row>
        <row r="19">
          <cell r="A19">
            <v>7</v>
          </cell>
          <cell r="B19" t="str">
            <v>Film Hire</v>
          </cell>
          <cell r="E19">
            <v>135.44520000000003</v>
          </cell>
          <cell r="F19">
            <v>138.52349999999998</v>
          </cell>
          <cell r="G19">
            <v>184.69800000000001</v>
          </cell>
          <cell r="H19">
            <v>147.75839999999999</v>
          </cell>
          <cell r="I19">
            <v>160.07160000000002</v>
          </cell>
          <cell r="J19">
            <v>218.55930000000001</v>
          </cell>
          <cell r="K19">
            <v>147.75839999999999</v>
          </cell>
          <cell r="L19">
            <v>169.30650000000003</v>
          </cell>
          <cell r="M19">
            <v>200.08950000000002</v>
          </cell>
          <cell r="N19">
            <v>153.91499999999999</v>
          </cell>
          <cell r="O19">
            <v>203.16780000000003</v>
          </cell>
          <cell r="P19">
            <v>200.08950000000002</v>
          </cell>
          <cell r="U19">
            <v>2059.3826999999997</v>
          </cell>
          <cell r="V19">
            <v>1947.7115999999999</v>
          </cell>
          <cell r="W19">
            <v>2722.3969999999999</v>
          </cell>
          <cell r="X19">
            <v>111.6710999999998</v>
          </cell>
          <cell r="Y19">
            <v>-663.01430000000028</v>
          </cell>
        </row>
        <row r="20">
          <cell r="A20">
            <v>8</v>
          </cell>
          <cell r="B20" t="str">
            <v>Concession Cost</v>
          </cell>
          <cell r="E20">
            <v>10.357600000000001</v>
          </cell>
          <cell r="F20">
            <v>10.593000000000002</v>
          </cell>
          <cell r="G20">
            <v>14.124000000000001</v>
          </cell>
          <cell r="H20">
            <v>11.299200000000001</v>
          </cell>
          <cell r="I20">
            <v>12.2408</v>
          </cell>
          <cell r="J20">
            <v>16.7134</v>
          </cell>
          <cell r="K20">
            <v>11.299200000000001</v>
          </cell>
          <cell r="L20">
            <v>12.947000000000001</v>
          </cell>
          <cell r="M20">
            <v>15.301</v>
          </cell>
          <cell r="N20">
            <v>11.77</v>
          </cell>
          <cell r="O20">
            <v>15.5364</v>
          </cell>
          <cell r="P20">
            <v>15.301</v>
          </cell>
          <cell r="T20">
            <v>0</v>
          </cell>
          <cell r="U20">
            <v>157.48259999999999</v>
          </cell>
          <cell r="V20">
            <v>138.25742000000002</v>
          </cell>
          <cell r="W20">
            <v>207.95099999999999</v>
          </cell>
          <cell r="X20">
            <v>19.225179999999966</v>
          </cell>
          <cell r="Y20">
            <v>-50.468400000000003</v>
          </cell>
        </row>
        <row r="21">
          <cell r="A21">
            <v>9</v>
          </cell>
          <cell r="B21" t="str">
            <v>Less Concession Rebates</v>
          </cell>
          <cell r="E21">
            <v>-1.1770000000000003</v>
          </cell>
          <cell r="F21">
            <v>-1.2037500000000001</v>
          </cell>
          <cell r="G21">
            <v>-1.605</v>
          </cell>
          <cell r="H21">
            <v>-1.284</v>
          </cell>
          <cell r="I21">
            <v>-1.391</v>
          </cell>
          <cell r="J21">
            <v>-1.8992500000000001</v>
          </cell>
          <cell r="K21">
            <v>-1.284</v>
          </cell>
          <cell r="L21">
            <v>-1.4712499999999999</v>
          </cell>
          <cell r="M21">
            <v>-1.73875</v>
          </cell>
          <cell r="N21">
            <v>-1.3374999999999999</v>
          </cell>
          <cell r="O21">
            <v>-1.7655000000000003</v>
          </cell>
          <cell r="P21">
            <v>-1.73875</v>
          </cell>
          <cell r="U21">
            <v>-17.89575</v>
          </cell>
          <cell r="V21">
            <v>-22.54</v>
          </cell>
          <cell r="W21">
            <v>-37.252000000000002</v>
          </cell>
          <cell r="X21">
            <v>4.6442499999999995</v>
          </cell>
          <cell r="Y21">
            <v>19.356249999999999</v>
          </cell>
        </row>
        <row r="22">
          <cell r="A22">
            <v>10</v>
          </cell>
          <cell r="B22" t="str">
            <v>Advertising Cost</v>
          </cell>
          <cell r="E22">
            <v>6.6994400000000009</v>
          </cell>
          <cell r="F22">
            <v>6.8516999999999992</v>
          </cell>
          <cell r="G22">
            <v>9.1356000000000002</v>
          </cell>
          <cell r="H22">
            <v>7.3084799999999994</v>
          </cell>
          <cell r="I22">
            <v>7.9175199999999997</v>
          </cell>
          <cell r="J22">
            <v>10.810459999999999</v>
          </cell>
          <cell r="K22">
            <v>7.3084799999999994</v>
          </cell>
          <cell r="L22">
            <v>8.3742999999999999</v>
          </cell>
          <cell r="M22">
            <v>9.8969000000000005</v>
          </cell>
          <cell r="N22">
            <v>7.6129999999999995</v>
          </cell>
          <cell r="O22">
            <v>10.049160000000001</v>
          </cell>
          <cell r="P22">
            <v>9.8969000000000005</v>
          </cell>
          <cell r="T22">
            <v>0</v>
          </cell>
          <cell r="U22">
            <v>101.86194</v>
          </cell>
          <cell r="V22">
            <v>105.82353999999998</v>
          </cell>
          <cell r="W22">
            <v>137.756</v>
          </cell>
          <cell r="X22">
            <v>-3.9615999999999758</v>
          </cell>
          <cell r="Y22">
            <v>-35.894059999999996</v>
          </cell>
        </row>
        <row r="23">
          <cell r="A23">
            <v>11</v>
          </cell>
          <cell r="B23" t="str">
            <v>Other Cost</v>
          </cell>
          <cell r="C23">
            <v>0</v>
          </cell>
          <cell r="E23">
            <v>0.58256000000000008</v>
          </cell>
          <cell r="F23">
            <v>0.5958</v>
          </cell>
          <cell r="G23">
            <v>0.7944</v>
          </cell>
          <cell r="H23">
            <v>0.63551999999999997</v>
          </cell>
          <cell r="I23">
            <v>0.68847999999999998</v>
          </cell>
          <cell r="J23">
            <v>0.94003999999999999</v>
          </cell>
          <cell r="K23">
            <v>0.63551999999999997</v>
          </cell>
          <cell r="L23">
            <v>0.72820000000000007</v>
          </cell>
          <cell r="M23">
            <v>0.86060000000000003</v>
          </cell>
          <cell r="N23">
            <v>0.66200000000000003</v>
          </cell>
          <cell r="O23">
            <v>0.87384000000000006</v>
          </cell>
          <cell r="P23">
            <v>0.86060000000000003</v>
          </cell>
          <cell r="R23">
            <v>0</v>
          </cell>
          <cell r="S23">
            <v>0</v>
          </cell>
          <cell r="T23">
            <v>0</v>
          </cell>
          <cell r="U23">
            <v>8.8575599999999994</v>
          </cell>
          <cell r="V23">
            <v>8.3303318799999992</v>
          </cell>
          <cell r="W23">
            <v>11.652450000000002</v>
          </cell>
          <cell r="X23">
            <v>0.52722812000000019</v>
          </cell>
          <cell r="Y23">
            <v>-2.7948900000000023</v>
          </cell>
        </row>
        <row r="24">
          <cell r="A24">
            <v>12</v>
          </cell>
          <cell r="B24" t="str">
            <v>Direct Payroll</v>
          </cell>
          <cell r="C24">
            <v>0</v>
          </cell>
          <cell r="E24">
            <v>28.146414076896551</v>
          </cell>
          <cell r="F24">
            <v>28.146414076896551</v>
          </cell>
          <cell r="G24">
            <v>29.246414076896553</v>
          </cell>
          <cell r="H24">
            <v>28.146414076896551</v>
          </cell>
          <cell r="I24">
            <v>28.146414076896551</v>
          </cell>
          <cell r="J24">
            <v>29.246414076896553</v>
          </cell>
          <cell r="K24">
            <v>28.681991757996553</v>
          </cell>
          <cell r="L24">
            <v>28.681991757996553</v>
          </cell>
          <cell r="M24">
            <v>29.781991757996554</v>
          </cell>
          <cell r="N24">
            <v>28.681991757996553</v>
          </cell>
          <cell r="O24">
            <v>29.781991757996554</v>
          </cell>
          <cell r="P24">
            <v>29.781991757996554</v>
          </cell>
          <cell r="R24">
            <v>0</v>
          </cell>
          <cell r="S24">
            <v>0</v>
          </cell>
          <cell r="T24">
            <v>0</v>
          </cell>
          <cell r="U24">
            <v>346.4704350093586</v>
          </cell>
          <cell r="V24">
            <v>437.46495666666669</v>
          </cell>
          <cell r="W24">
            <v>559.02800000000002</v>
          </cell>
          <cell r="X24">
            <v>-90.994521657308098</v>
          </cell>
          <cell r="Y24">
            <v>-212.55756499064142</v>
          </cell>
        </row>
        <row r="25">
          <cell r="B25" t="str">
            <v>TOTAL COST</v>
          </cell>
          <cell r="C25">
            <v>0</v>
          </cell>
          <cell r="E25">
            <v>180.05421407689659</v>
          </cell>
          <cell r="F25">
            <v>183.5066640768965</v>
          </cell>
          <cell r="G25">
            <v>236.39341407689656</v>
          </cell>
          <cell r="H25">
            <v>193.86401407689658</v>
          </cell>
          <cell r="I25">
            <v>207.67381407689658</v>
          </cell>
          <cell r="J25">
            <v>274.37036407689658</v>
          </cell>
          <cell r="K25">
            <v>194.39959175799657</v>
          </cell>
          <cell r="L25">
            <v>218.56674175799657</v>
          </cell>
          <cell r="M25">
            <v>254.19124175799655</v>
          </cell>
          <cell r="N25">
            <v>201.30449175799657</v>
          </cell>
          <cell r="O25">
            <v>257.64369175799658</v>
          </cell>
          <cell r="P25">
            <v>254.19124175799655</v>
          </cell>
          <cell r="R25">
            <v>0</v>
          </cell>
          <cell r="S25">
            <v>0</v>
          </cell>
          <cell r="T25">
            <v>0</v>
          </cell>
          <cell r="U25">
            <v>2656.1594850093588</v>
          </cell>
          <cell r="V25">
            <v>2615.0478485466665</v>
          </cell>
          <cell r="W25">
            <v>3601.5324499999997</v>
          </cell>
          <cell r="X25">
            <v>41.111636462692331</v>
          </cell>
          <cell r="Y25">
            <v>-945.37296499064087</v>
          </cell>
        </row>
        <row r="27">
          <cell r="B27" t="str">
            <v>GROSS MARGIN</v>
          </cell>
          <cell r="C27">
            <v>0</v>
          </cell>
          <cell r="E27">
            <v>198.24341092310345</v>
          </cell>
          <cell r="F27">
            <v>202.48096092310348</v>
          </cell>
          <cell r="G27">
            <v>266.94421092310347</v>
          </cell>
          <cell r="H27">
            <v>215.19361092310345</v>
          </cell>
          <cell r="I27">
            <v>232.14381092310344</v>
          </cell>
          <cell r="J27">
            <v>314.55726092310346</v>
          </cell>
          <cell r="K27">
            <v>214.65803324200346</v>
          </cell>
          <cell r="L27">
            <v>246.3208832420035</v>
          </cell>
          <cell r="M27">
            <v>287.59638324200353</v>
          </cell>
          <cell r="N27">
            <v>223.13313324200345</v>
          </cell>
          <cell r="O27">
            <v>290.83393324200341</v>
          </cell>
          <cell r="P27">
            <v>287.59638324200353</v>
          </cell>
          <cell r="R27">
            <v>0</v>
          </cell>
          <cell r="S27">
            <v>0</v>
          </cell>
          <cell r="T27">
            <v>0</v>
          </cell>
          <cell r="U27">
            <v>2979.7020149906416</v>
          </cell>
          <cell r="V27">
            <v>2708.455231453333</v>
          </cell>
          <cell r="W27">
            <v>3407.4805500000002</v>
          </cell>
          <cell r="X27">
            <v>271.2467835373086</v>
          </cell>
          <cell r="Y27">
            <v>-427.77853500935862</v>
          </cell>
        </row>
        <row r="28">
          <cell r="X28" t="str">
            <v/>
          </cell>
          <cell r="Y28" t="str">
            <v/>
          </cell>
        </row>
        <row r="29">
          <cell r="A29">
            <v>13</v>
          </cell>
          <cell r="B29" t="str">
            <v>Direct Rent</v>
          </cell>
          <cell r="E29">
            <v>0.15</v>
          </cell>
          <cell r="F29">
            <v>0</v>
          </cell>
          <cell r="G29">
            <v>0</v>
          </cell>
          <cell r="H29">
            <v>0</v>
          </cell>
          <cell r="I29">
            <v>0</v>
          </cell>
          <cell r="J29">
            <v>0</v>
          </cell>
          <cell r="K29">
            <v>0</v>
          </cell>
          <cell r="L29">
            <v>0</v>
          </cell>
          <cell r="M29">
            <v>0</v>
          </cell>
          <cell r="N29">
            <v>0</v>
          </cell>
          <cell r="O29">
            <v>0</v>
          </cell>
          <cell r="P29">
            <v>0</v>
          </cell>
          <cell r="T29">
            <v>0</v>
          </cell>
          <cell r="U29">
            <v>0.15</v>
          </cell>
          <cell r="V29">
            <v>0.15</v>
          </cell>
          <cell r="W29">
            <v>1.8</v>
          </cell>
          <cell r="X29">
            <v>0</v>
          </cell>
          <cell r="Y29">
            <v>-1.65</v>
          </cell>
        </row>
        <row r="30">
          <cell r="A30">
            <v>14</v>
          </cell>
          <cell r="B30" t="str">
            <v>Light, Heat and Power</v>
          </cell>
          <cell r="E30">
            <v>15.3</v>
          </cell>
          <cell r="F30">
            <v>15.3</v>
          </cell>
          <cell r="G30">
            <v>15.3</v>
          </cell>
          <cell r="H30">
            <v>15.3</v>
          </cell>
          <cell r="I30">
            <v>15.3</v>
          </cell>
          <cell r="J30">
            <v>15.3</v>
          </cell>
          <cell r="K30">
            <v>15.3</v>
          </cell>
          <cell r="L30">
            <v>15.3</v>
          </cell>
          <cell r="M30">
            <v>15.3</v>
          </cell>
          <cell r="N30">
            <v>15.3</v>
          </cell>
          <cell r="O30">
            <v>15.3</v>
          </cell>
          <cell r="P30">
            <v>15.3</v>
          </cell>
          <cell r="Q30" t="str">
            <v/>
          </cell>
          <cell r="R30">
            <v>19</v>
          </cell>
          <cell r="S30">
            <v>19</v>
          </cell>
          <cell r="T30">
            <v>0</v>
          </cell>
          <cell r="U30">
            <v>183.6</v>
          </cell>
          <cell r="V30">
            <v>195.09496000000001</v>
          </cell>
          <cell r="W30">
            <v>238.048</v>
          </cell>
          <cell r="X30">
            <v>-11.494959999999992</v>
          </cell>
          <cell r="Y30">
            <v>-54.447999999999979</v>
          </cell>
        </row>
        <row r="31">
          <cell r="A31">
            <v>15</v>
          </cell>
          <cell r="B31" t="str">
            <v>Repair &amp; Maintenance</v>
          </cell>
          <cell r="E31">
            <v>13.007</v>
          </cell>
          <cell r="F31">
            <v>13.007</v>
          </cell>
          <cell r="G31">
            <v>13.007</v>
          </cell>
          <cell r="H31">
            <v>18.006999999999998</v>
          </cell>
          <cell r="I31">
            <v>13.007</v>
          </cell>
          <cell r="J31">
            <v>13.007</v>
          </cell>
          <cell r="K31">
            <v>13.007</v>
          </cell>
          <cell r="L31">
            <v>13.007</v>
          </cell>
          <cell r="M31">
            <v>13.007</v>
          </cell>
          <cell r="N31">
            <v>13.007</v>
          </cell>
          <cell r="O31">
            <v>13.007</v>
          </cell>
          <cell r="P31">
            <v>13.007</v>
          </cell>
          <cell r="Q31" t="str">
            <v/>
          </cell>
          <cell r="R31">
            <v>10.95</v>
          </cell>
          <cell r="S31">
            <v>10.95</v>
          </cell>
          <cell r="T31">
            <v>0</v>
          </cell>
          <cell r="U31">
            <v>161.08400000000003</v>
          </cell>
          <cell r="V31">
            <v>167.58857666666665</v>
          </cell>
          <cell r="W31">
            <v>234.62100000000001</v>
          </cell>
          <cell r="X31">
            <v>-6.5045766666666225</v>
          </cell>
          <cell r="Y31">
            <v>-73.536999999999978</v>
          </cell>
        </row>
        <row r="32">
          <cell r="A32">
            <v>16</v>
          </cell>
          <cell r="B32" t="str">
            <v>Common Area Maintenance</v>
          </cell>
          <cell r="E32">
            <v>18.853999999999999</v>
          </cell>
          <cell r="F32">
            <v>18.853999999999999</v>
          </cell>
          <cell r="G32">
            <v>18.853999999999999</v>
          </cell>
          <cell r="H32">
            <v>18.853999999999999</v>
          </cell>
          <cell r="I32">
            <v>18.853999999999999</v>
          </cell>
          <cell r="J32">
            <v>18.853999999999999</v>
          </cell>
          <cell r="K32">
            <v>18.853999999999999</v>
          </cell>
          <cell r="L32">
            <v>18.853999999999999</v>
          </cell>
          <cell r="M32">
            <v>18.853999999999999</v>
          </cell>
          <cell r="N32">
            <v>18.853999999999999</v>
          </cell>
          <cell r="O32">
            <v>18.853999999999999</v>
          </cell>
          <cell r="P32">
            <v>18.853999999999999</v>
          </cell>
          <cell r="T32">
            <v>0</v>
          </cell>
          <cell r="U32">
            <v>226.24799999999993</v>
          </cell>
          <cell r="V32">
            <v>228.36</v>
          </cell>
          <cell r="W32">
            <v>226.24799999999999</v>
          </cell>
          <cell r="X32">
            <v>-2.11200000000008</v>
          </cell>
          <cell r="Y32">
            <v>0</v>
          </cell>
        </row>
        <row r="33">
          <cell r="A33">
            <v>17</v>
          </cell>
          <cell r="B33" t="str">
            <v>Other Overhead Costs</v>
          </cell>
          <cell r="C33">
            <v>0</v>
          </cell>
          <cell r="E33">
            <v>21.498704140768968</v>
          </cell>
          <cell r="F33">
            <v>21.687184140768967</v>
          </cell>
          <cell r="G33">
            <v>21.540104140768971</v>
          </cell>
          <cell r="H33">
            <v>21.687184140768967</v>
          </cell>
          <cell r="I33">
            <v>21.529104140768968</v>
          </cell>
          <cell r="J33">
            <v>21.698184140768969</v>
          </cell>
          <cell r="K33">
            <v>21.692539917579968</v>
          </cell>
          <cell r="L33">
            <v>44.319299917579961</v>
          </cell>
          <cell r="M33">
            <v>23.203539917579967</v>
          </cell>
          <cell r="N33">
            <v>21.534459917579969</v>
          </cell>
          <cell r="O33">
            <v>21.703539917579967</v>
          </cell>
          <cell r="P33">
            <v>21.545459917579969</v>
          </cell>
          <cell r="R33">
            <v>0</v>
          </cell>
          <cell r="S33">
            <v>0</v>
          </cell>
          <cell r="T33">
            <v>0</v>
          </cell>
          <cell r="U33">
            <v>283.63930435009365</v>
          </cell>
          <cell r="V33">
            <v>303.58615905333329</v>
          </cell>
          <cell r="W33">
            <v>397.10354999999998</v>
          </cell>
          <cell r="X33">
            <v>-19.946854703239637</v>
          </cell>
          <cell r="Y33">
            <v>-113.46424564990633</v>
          </cell>
        </row>
        <row r="35">
          <cell r="B35" t="str">
            <v>Total Overhead Expenses</v>
          </cell>
          <cell r="C35">
            <v>0</v>
          </cell>
          <cell r="E35">
            <v>68.809704140768972</v>
          </cell>
          <cell r="F35">
            <v>68.848184140768964</v>
          </cell>
          <cell r="G35">
            <v>68.701104140768976</v>
          </cell>
          <cell r="H35">
            <v>73.848184140768964</v>
          </cell>
          <cell r="I35">
            <v>68.690104140768966</v>
          </cell>
          <cell r="J35">
            <v>68.859184140768974</v>
          </cell>
          <cell r="K35">
            <v>68.853539917579965</v>
          </cell>
          <cell r="L35">
            <v>91.48029991757997</v>
          </cell>
          <cell r="M35">
            <v>70.364539917579975</v>
          </cell>
          <cell r="N35">
            <v>68.695459917579967</v>
          </cell>
          <cell r="O35">
            <v>68.864539917579975</v>
          </cell>
          <cell r="P35">
            <v>68.706459917579963</v>
          </cell>
          <cell r="R35">
            <v>0</v>
          </cell>
          <cell r="S35">
            <v>0</v>
          </cell>
          <cell r="T35">
            <v>0</v>
          </cell>
          <cell r="U35">
            <v>854.72130435009365</v>
          </cell>
          <cell r="V35">
            <v>894.77969571999995</v>
          </cell>
          <cell r="W35">
            <v>1097.8205500000001</v>
          </cell>
          <cell r="X35">
            <v>-40.058391369906303</v>
          </cell>
          <cell r="Y35">
            <v>-243.09924564990649</v>
          </cell>
        </row>
        <row r="37">
          <cell r="B37" t="str">
            <v>E.B.I.T.D.</v>
          </cell>
          <cell r="C37">
            <v>0</v>
          </cell>
          <cell r="E37">
            <v>129.43370678233447</v>
          </cell>
          <cell r="F37">
            <v>133.63277678233453</v>
          </cell>
          <cell r="G37">
            <v>198.24310678233451</v>
          </cell>
          <cell r="H37">
            <v>141.34542678233447</v>
          </cell>
          <cell r="I37">
            <v>163.45370678233448</v>
          </cell>
          <cell r="J37">
            <v>245.69807678233448</v>
          </cell>
          <cell r="K37">
            <v>145.8044933244235</v>
          </cell>
          <cell r="L37">
            <v>154.84058332442353</v>
          </cell>
          <cell r="M37">
            <v>217.23184332442355</v>
          </cell>
          <cell r="N37">
            <v>154.43767332442349</v>
          </cell>
          <cell r="O37">
            <v>221.96939332442344</v>
          </cell>
          <cell r="P37">
            <v>218.88992332442356</v>
          </cell>
          <cell r="R37">
            <v>0</v>
          </cell>
          <cell r="S37">
            <v>0</v>
          </cell>
          <cell r="T37">
            <v>0</v>
          </cell>
          <cell r="U37">
            <v>2124.9807106405478</v>
          </cell>
          <cell r="V37">
            <v>1813.6755357333332</v>
          </cell>
          <cell r="W37">
            <v>2309.66</v>
          </cell>
          <cell r="X37">
            <v>311.30517490721491</v>
          </cell>
          <cell r="Y37">
            <v>-184.67928935945213</v>
          </cell>
        </row>
        <row r="39">
          <cell r="A39">
            <v>18</v>
          </cell>
          <cell r="B39" t="str">
            <v>Depreciation</v>
          </cell>
          <cell r="E39">
            <v>28.535173611111112</v>
          </cell>
          <cell r="F39">
            <v>28.535173611111112</v>
          </cell>
          <cell r="G39">
            <v>28.535173611111112</v>
          </cell>
          <cell r="H39">
            <v>32.851840277777775</v>
          </cell>
          <cell r="I39">
            <v>32.851840277777775</v>
          </cell>
          <cell r="J39">
            <v>32.851840277777775</v>
          </cell>
          <cell r="K39">
            <v>32.851840277777775</v>
          </cell>
          <cell r="L39">
            <v>32.851840277777775</v>
          </cell>
          <cell r="M39">
            <v>32.851840277777775</v>
          </cell>
          <cell r="N39">
            <v>32.851840277777775</v>
          </cell>
          <cell r="O39">
            <v>32.851840277777775</v>
          </cell>
          <cell r="P39">
            <v>32.851840277777775</v>
          </cell>
          <cell r="Q39" t="str">
            <v/>
          </cell>
          <cell r="R39" t="e">
            <v>#REF!</v>
          </cell>
          <cell r="S39" t="e">
            <v>#REF!</v>
          </cell>
          <cell r="T39">
            <v>0</v>
          </cell>
          <cell r="U39">
            <v>381.27208333333334</v>
          </cell>
          <cell r="V39">
            <v>336.86984990740746</v>
          </cell>
          <cell r="W39">
            <v>304.35500000000002</v>
          </cell>
          <cell r="X39">
            <v>44.402233425925886</v>
          </cell>
          <cell r="Y39">
            <v>76.917083333333323</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2.63</v>
          </cell>
          <cell r="W40">
            <v>25.629000000000001</v>
          </cell>
          <cell r="X40">
            <v>-2.63</v>
          </cell>
          <cell r="Y40">
            <v>-25.629000000000001</v>
          </cell>
        </row>
        <row r="41">
          <cell r="A41">
            <v>20</v>
          </cell>
          <cell r="B41" t="str">
            <v>External Interest</v>
          </cell>
          <cell r="T41">
            <v>0</v>
          </cell>
          <cell r="U41">
            <v>0</v>
          </cell>
          <cell r="V41">
            <v>691.80187095890415</v>
          </cell>
          <cell r="W41">
            <v>828.08799999999997</v>
          </cell>
          <cell r="X41">
            <v>-691.80187095890415</v>
          </cell>
          <cell r="Y41">
            <v>-828.08799999999997</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10.766209999999997</v>
          </cell>
          <cell r="W43">
            <v>19.210999999999999</v>
          </cell>
          <cell r="X43">
            <v>-10.766209999999997</v>
          </cell>
          <cell r="Y43">
            <v>-19.210999999999999</v>
          </cell>
        </row>
        <row r="44">
          <cell r="B44" t="str">
            <v>E.B.T.</v>
          </cell>
          <cell r="C44">
            <v>0</v>
          </cell>
          <cell r="E44">
            <v>100.89853317122336</v>
          </cell>
          <cell r="F44">
            <v>105.09760317122343</v>
          </cell>
          <cell r="G44">
            <v>169.7079331712234</v>
          </cell>
          <cell r="H44">
            <v>108.4935865045567</v>
          </cell>
          <cell r="I44">
            <v>130.60186650455671</v>
          </cell>
          <cell r="J44">
            <v>212.84623650455671</v>
          </cell>
          <cell r="K44">
            <v>112.95265304664574</v>
          </cell>
          <cell r="L44">
            <v>121.98874304664577</v>
          </cell>
          <cell r="M44">
            <v>184.38000304664578</v>
          </cell>
          <cell r="N44">
            <v>121.58583304664572</v>
          </cell>
          <cell r="O44">
            <v>189.11755304664567</v>
          </cell>
          <cell r="P44">
            <v>186.0380830466458</v>
          </cell>
          <cell r="Q44">
            <v>0</v>
          </cell>
          <cell r="R44">
            <v>0</v>
          </cell>
          <cell r="S44">
            <v>0</v>
          </cell>
          <cell r="T44">
            <v>0</v>
          </cell>
          <cell r="U44">
            <v>1743.7086273072146</v>
          </cell>
          <cell r="V44">
            <v>793.14002486702134</v>
          </cell>
          <cell r="W44">
            <v>1170.799</v>
          </cell>
          <cell r="X44">
            <v>950.56860244019322</v>
          </cell>
          <cell r="Y44">
            <v>572.90962730721458</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100.89853317122336</v>
          </cell>
          <cell r="F50">
            <v>105.09760317122343</v>
          </cell>
          <cell r="G50">
            <v>169.7079331712234</v>
          </cell>
          <cell r="H50">
            <v>108.4935865045567</v>
          </cell>
          <cell r="I50">
            <v>130.60186650455671</v>
          </cell>
          <cell r="J50">
            <v>212.84623650455671</v>
          </cell>
          <cell r="K50">
            <v>112.95265304664574</v>
          </cell>
          <cell r="L50">
            <v>121.98874304664577</v>
          </cell>
          <cell r="M50">
            <v>184.38000304664578</v>
          </cell>
          <cell r="N50">
            <v>121.58583304664572</v>
          </cell>
          <cell r="O50">
            <v>189.11755304664567</v>
          </cell>
          <cell r="P50">
            <v>186.0380830466458</v>
          </cell>
          <cell r="Q50">
            <v>0</v>
          </cell>
          <cell r="R50">
            <v>0</v>
          </cell>
          <cell r="S50">
            <v>0</v>
          </cell>
          <cell r="T50">
            <v>0</v>
          </cell>
          <cell r="U50">
            <v>1743.7086273072146</v>
          </cell>
          <cell r="V50">
            <v>793.14002486702134</v>
          </cell>
          <cell r="W50">
            <v>1170.799</v>
          </cell>
          <cell r="X50">
            <v>950.56860244019322</v>
          </cell>
          <cell r="Y50">
            <v>572.90962730721458</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43.12</v>
          </cell>
          <cell r="F54">
            <v>44.1</v>
          </cell>
          <cell r="G54">
            <v>58.8</v>
          </cell>
          <cell r="H54">
            <v>47.04</v>
          </cell>
          <cell r="I54">
            <v>50.96</v>
          </cell>
          <cell r="J54">
            <v>69.58</v>
          </cell>
          <cell r="K54">
            <v>47.04</v>
          </cell>
          <cell r="L54">
            <v>53.9</v>
          </cell>
          <cell r="M54">
            <v>63.7</v>
          </cell>
          <cell r="N54">
            <v>49</v>
          </cell>
          <cell r="O54">
            <v>64.680000000000007</v>
          </cell>
          <cell r="P54">
            <v>63.7</v>
          </cell>
          <cell r="T54">
            <v>0</v>
          </cell>
          <cell r="U54">
            <v>655.62</v>
          </cell>
          <cell r="V54">
            <v>627.029</v>
          </cell>
          <cell r="W54">
            <v>859.61300000000006</v>
          </cell>
          <cell r="X54">
            <v>28.591000000000008</v>
          </cell>
          <cell r="Y54">
            <v>-203.99300000000005</v>
          </cell>
        </row>
        <row r="55">
          <cell r="A55">
            <v>28</v>
          </cell>
          <cell r="B55" t="str">
            <v>Admissions</v>
          </cell>
          <cell r="E55">
            <v>44</v>
          </cell>
          <cell r="F55">
            <v>45</v>
          </cell>
          <cell r="G55">
            <v>60</v>
          </cell>
          <cell r="H55">
            <v>48</v>
          </cell>
          <cell r="I55">
            <v>52</v>
          </cell>
          <cell r="J55">
            <v>71</v>
          </cell>
          <cell r="K55">
            <v>48</v>
          </cell>
          <cell r="L55">
            <v>55</v>
          </cell>
          <cell r="M55">
            <v>65</v>
          </cell>
          <cell r="N55">
            <v>50</v>
          </cell>
          <cell r="O55">
            <v>66</v>
          </cell>
          <cell r="P55">
            <v>65</v>
          </cell>
          <cell r="T55">
            <v>0</v>
          </cell>
          <cell r="U55">
            <v>669</v>
          </cell>
          <cell r="V55">
            <v>627.029</v>
          </cell>
          <cell r="W55">
            <v>859.61300000000006</v>
          </cell>
          <cell r="X55">
            <v>41.971000000000004</v>
          </cell>
          <cell r="Y55">
            <v>-190.61300000000006</v>
          </cell>
        </row>
        <row r="56">
          <cell r="B56" t="str">
            <v>Utilisation Rate</v>
          </cell>
          <cell r="E56">
            <v>0.20299697349966783</v>
          </cell>
          <cell r="F56">
            <v>0.20761054107920573</v>
          </cell>
          <cell r="G56">
            <v>0.22145124381781944</v>
          </cell>
          <cell r="H56">
            <v>0.22145124381781944</v>
          </cell>
          <cell r="I56">
            <v>0.23990551413597105</v>
          </cell>
          <cell r="J56">
            <v>0.26205063851775301</v>
          </cell>
          <cell r="K56">
            <v>0.22145124381781944</v>
          </cell>
          <cell r="L56">
            <v>0.25374621687458476</v>
          </cell>
          <cell r="M56">
            <v>0.23990551413597105</v>
          </cell>
          <cell r="N56">
            <v>0.23067837897689525</v>
          </cell>
          <cell r="O56">
            <v>0.2435963681996014</v>
          </cell>
          <cell r="P56">
            <v>0.29988189266996385</v>
          </cell>
          <cell r="Q56" t="str">
            <v/>
          </cell>
          <cell r="R56" t="e">
            <v>#DIV/0!</v>
          </cell>
          <cell r="S56" t="e">
            <v>#DIV/0!</v>
          </cell>
          <cell r="T56" t="e">
            <v>#DIV/0!</v>
          </cell>
          <cell r="U56">
            <v>0.2374212854392968</v>
          </cell>
          <cell r="V56">
            <v>0.22252620506385176</v>
          </cell>
          <cell r="W56">
            <v>0.28884243675030963</v>
          </cell>
          <cell r="X56">
            <v>1.4895080375445041E-2</v>
          </cell>
          <cell r="Y56">
            <v>-5.1421151311012825E-2</v>
          </cell>
        </row>
        <row r="57">
          <cell r="B57" t="str">
            <v>Ave. Admission Price (S$)</v>
          </cell>
          <cell r="C57" t="str">
            <v>N.A.</v>
          </cell>
          <cell r="E57">
            <v>6.62</v>
          </cell>
          <cell r="F57">
            <v>6.62</v>
          </cell>
          <cell r="G57">
            <v>6.62</v>
          </cell>
          <cell r="H57">
            <v>6.62</v>
          </cell>
          <cell r="I57">
            <v>6.62</v>
          </cell>
          <cell r="J57">
            <v>6.62</v>
          </cell>
          <cell r="K57">
            <v>6.62</v>
          </cell>
          <cell r="L57">
            <v>6.62</v>
          </cell>
          <cell r="M57">
            <v>6.62</v>
          </cell>
          <cell r="N57">
            <v>6.62</v>
          </cell>
          <cell r="O57">
            <v>6.62</v>
          </cell>
          <cell r="P57">
            <v>6.62</v>
          </cell>
          <cell r="R57" t="str">
            <v>N.A.</v>
          </cell>
          <cell r="S57" t="str">
            <v>N.A.</v>
          </cell>
          <cell r="U57">
            <v>6.62</v>
          </cell>
          <cell r="V57">
            <v>6.6427006406402258</v>
          </cell>
          <cell r="W57">
            <v>6.7777302111531581</v>
          </cell>
          <cell r="X57">
            <v>-2.2700640640226588E-2</v>
          </cell>
          <cell r="Y57">
            <v>-0.15773021115315888</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2.5406800479118481E-2</v>
          </cell>
          <cell r="W58">
            <v>2.3644126342528823E-2</v>
          </cell>
          <cell r="X58">
            <v>-2.4068004791184781E-3</v>
          </cell>
          <cell r="Y58">
            <v>-6.4412634252881962E-4</v>
          </cell>
        </row>
        <row r="59">
          <cell r="B59" t="str">
            <v>Concession Cost %</v>
          </cell>
          <cell r="C59" t="str">
            <v>N.A.</v>
          </cell>
          <cell r="E59">
            <v>0.19500000000000001</v>
          </cell>
          <cell r="F59">
            <v>0.19500000000000001</v>
          </cell>
          <cell r="G59">
            <v>0.19500000000000001</v>
          </cell>
          <cell r="H59">
            <v>0.19500000000000001</v>
          </cell>
          <cell r="I59">
            <v>0.19500000000000001</v>
          </cell>
          <cell r="J59">
            <v>0.19500000000000001</v>
          </cell>
          <cell r="K59">
            <v>0.19500000000000001</v>
          </cell>
          <cell r="L59">
            <v>0.19500000000000001</v>
          </cell>
          <cell r="M59">
            <v>0.19500000000000001</v>
          </cell>
          <cell r="N59">
            <v>0.19500000000000001</v>
          </cell>
          <cell r="O59">
            <v>0.19500000000000001</v>
          </cell>
          <cell r="P59">
            <v>0.19500000000000001</v>
          </cell>
          <cell r="Q59" t="str">
            <v/>
          </cell>
          <cell r="R59" t="str">
            <v>N.A.</v>
          </cell>
          <cell r="S59" t="str">
            <v>N.A.</v>
          </cell>
          <cell r="U59">
            <v>0.19500000000000001</v>
          </cell>
          <cell r="V59">
            <v>0.17648917202892347</v>
          </cell>
          <cell r="W59">
            <v>0.21856466069142125</v>
          </cell>
          <cell r="X59">
            <v>1.8510827971076532E-2</v>
          </cell>
          <cell r="Y59">
            <v>-2.3564660691421241E-2</v>
          </cell>
        </row>
        <row r="60">
          <cell r="B60" t="str">
            <v>Concess. Rev per Patron (S$)</v>
          </cell>
          <cell r="C60" t="str">
            <v>N.A.</v>
          </cell>
          <cell r="E60">
            <v>1.07</v>
          </cell>
          <cell r="F60">
            <v>1.07</v>
          </cell>
          <cell r="G60">
            <v>1.07</v>
          </cell>
          <cell r="H60">
            <v>1.07</v>
          </cell>
          <cell r="I60">
            <v>1.07</v>
          </cell>
          <cell r="J60">
            <v>1.07</v>
          </cell>
          <cell r="K60">
            <v>1.07</v>
          </cell>
          <cell r="L60">
            <v>1.07</v>
          </cell>
          <cell r="M60">
            <v>1.07</v>
          </cell>
          <cell r="N60">
            <v>1.07</v>
          </cell>
          <cell r="O60">
            <v>1.07</v>
          </cell>
          <cell r="P60">
            <v>1.07</v>
          </cell>
          <cell r="R60" t="str">
            <v>N.A.</v>
          </cell>
          <cell r="S60" t="str">
            <v>N.A.</v>
          </cell>
          <cell r="U60">
            <v>1.07</v>
          </cell>
          <cell r="V60">
            <v>1.045666149412547</v>
          </cell>
          <cell r="W60">
            <v>0.90854838165546581</v>
          </cell>
          <cell r="X60">
            <v>2.4333850587452854E-2</v>
          </cell>
          <cell r="Y60">
            <v>0.16145161834453403</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0.46761920846783839</v>
          </cell>
          <cell r="W61">
            <v>0.46726602559976654</v>
          </cell>
          <cell r="X61">
            <v>-2.6192084678384187E-3</v>
          </cell>
          <cell r="Y61">
            <v>-2.2660255997665746E-3</v>
          </cell>
        </row>
        <row r="62">
          <cell r="B62" t="str">
            <v>Direct Payroll : Net Box</v>
          </cell>
          <cell r="C62" t="str">
            <v>N.A.</v>
          </cell>
          <cell r="E62">
            <v>9.6630095018183704E-2</v>
          </cell>
          <cell r="F62">
            <v>9.4482759573335198E-2</v>
          </cell>
          <cell r="G62">
            <v>7.3631455379900693E-2</v>
          </cell>
          <cell r="H62">
            <v>8.8577587100001742E-2</v>
          </cell>
          <cell r="I62">
            <v>8.176392655384776E-2</v>
          </cell>
          <cell r="J62">
            <v>6.2223765109775231E-2</v>
          </cell>
          <cell r="K62">
            <v>9.026306570366488E-2</v>
          </cell>
          <cell r="L62">
            <v>7.8775039159562077E-2</v>
          </cell>
          <cell r="M62">
            <v>6.9212158396459569E-2</v>
          </cell>
          <cell r="N62">
            <v>8.6652543075518285E-2</v>
          </cell>
          <cell r="O62">
            <v>6.8163489329846547E-2</v>
          </cell>
          <cell r="P62">
            <v>6.9212158396459569E-2</v>
          </cell>
          <cell r="Q62" t="str">
            <v/>
          </cell>
          <cell r="R62" t="str">
            <v>N.A.</v>
          </cell>
          <cell r="S62" t="str">
            <v>N.A.</v>
          </cell>
          <cell r="T62" t="str">
            <v>N.A.</v>
          </cell>
          <cell r="U62">
            <v>7.82315750634167E-2</v>
          </cell>
          <cell r="V62">
            <v>0.1050294185077934</v>
          </cell>
          <cell r="W62">
            <v>9.5950293715055632E-2</v>
          </cell>
          <cell r="X62">
            <v>-2.6797843444376704E-2</v>
          </cell>
          <cell r="Y62">
            <v>-1.7718718651638932E-2</v>
          </cell>
        </row>
        <row r="63">
          <cell r="B63" t="str">
            <v>Direct Payroll : Net Box &amp; Conc.</v>
          </cell>
          <cell r="C63" t="str">
            <v>N.A.</v>
          </cell>
          <cell r="E63">
            <v>8.3184815217214061E-2</v>
          </cell>
          <cell r="F63">
            <v>8.133626376794266E-2</v>
          </cell>
          <cell r="G63">
            <v>6.3386246373854691E-2</v>
          </cell>
          <cell r="H63">
            <v>7.6252747282446229E-2</v>
          </cell>
          <cell r="I63">
            <v>7.0387151337642673E-2</v>
          </cell>
          <cell r="J63">
            <v>5.356584200607438E-2</v>
          </cell>
          <cell r="K63">
            <v>7.7703705456210859E-2</v>
          </cell>
          <cell r="L63">
            <v>6.7814142943602204E-2</v>
          </cell>
          <cell r="M63">
            <v>5.958185807341513E-2</v>
          </cell>
          <cell r="N63">
            <v>7.459555723796242E-2</v>
          </cell>
          <cell r="O63">
            <v>5.8679102648060352E-2</v>
          </cell>
          <cell r="P63">
            <v>5.958185807341513E-2</v>
          </cell>
          <cell r="Q63" t="str">
            <v/>
          </cell>
          <cell r="R63" t="str">
            <v>N.A.</v>
          </cell>
          <cell r="S63" t="str">
            <v>N.A.</v>
          </cell>
          <cell r="T63" t="str">
            <v>N.A.</v>
          </cell>
          <cell r="U63">
            <v>6.7346297388793053E-2</v>
          </cell>
          <cell r="V63">
            <v>9.0744758237919707E-2</v>
          </cell>
          <cell r="W63">
            <v>8.4608591352648047E-2</v>
          </cell>
          <cell r="X63">
            <v>-2.3398460849126654E-2</v>
          </cell>
          <cell r="Y63">
            <v>-1.7262293963854994E-2</v>
          </cell>
        </row>
        <row r="64">
          <cell r="B64" t="str">
            <v>Direct Payroll of Admissions (S$)</v>
          </cell>
          <cell r="C64" t="str">
            <v>N.A.</v>
          </cell>
          <cell r="E64">
            <v>0.63969122902037612</v>
          </cell>
          <cell r="F64">
            <v>0.62547586837547897</v>
          </cell>
          <cell r="G64">
            <v>0.48744023461494257</v>
          </cell>
          <cell r="H64">
            <v>0.58638362660201149</v>
          </cell>
          <cell r="I64">
            <v>0.5412771937864721</v>
          </cell>
          <cell r="J64">
            <v>0.41192132502671203</v>
          </cell>
          <cell r="K64">
            <v>0.59754149495826148</v>
          </cell>
          <cell r="L64">
            <v>0.52149075923630095</v>
          </cell>
          <cell r="M64">
            <v>0.45818448858456234</v>
          </cell>
          <cell r="N64">
            <v>0.573639835159931</v>
          </cell>
          <cell r="O64">
            <v>0.45124229936358418</v>
          </cell>
          <cell r="P64">
            <v>0.45818448858456234</v>
          </cell>
          <cell r="Q64" t="str">
            <v/>
          </cell>
          <cell r="R64" t="str">
            <v>N.A.</v>
          </cell>
          <cell r="S64" t="str">
            <v>N.A.</v>
          </cell>
          <cell r="T64" t="str">
            <v>N.A.</v>
          </cell>
          <cell r="U64">
            <v>0.51789302691981853</v>
          </cell>
          <cell r="V64">
            <v>0.69767898560778963</v>
          </cell>
          <cell r="W64">
            <v>0.65032520448155151</v>
          </cell>
          <cell r="X64">
            <v>-0.17978595868797109</v>
          </cell>
          <cell r="Y64">
            <v>-0.13243217756173298</v>
          </cell>
        </row>
        <row r="65">
          <cell r="B65" t="str">
            <v>Gross Margin :Total Rev</v>
          </cell>
          <cell r="C65" t="str">
            <v>N.A.</v>
          </cell>
          <cell r="E65">
            <v>0.52404085519464583</v>
          </cell>
          <cell r="F65">
            <v>0.52457889271217828</v>
          </cell>
          <cell r="G65">
            <v>0.53034821492453199</v>
          </cell>
          <cell r="H65">
            <v>0.52607162847313615</v>
          </cell>
          <cell r="I65">
            <v>0.52781834498584146</v>
          </cell>
          <cell r="J65">
            <v>0.53411870588190435</v>
          </cell>
          <cell r="K65">
            <v>0.52476233206019185</v>
          </cell>
          <cell r="L65">
            <v>0.52985037672707136</v>
          </cell>
          <cell r="M65">
            <v>0.53082863094557298</v>
          </cell>
          <cell r="N65">
            <v>0.52571478139338712</v>
          </cell>
          <cell r="O65">
            <v>0.53025669596276315</v>
          </cell>
          <cell r="P65">
            <v>0.53082863094557298</v>
          </cell>
          <cell r="Q65" t="str">
            <v/>
          </cell>
          <cell r="R65" t="str">
            <v>N.A.</v>
          </cell>
          <cell r="S65" t="str">
            <v>N.A.</v>
          </cell>
          <cell r="T65" t="str">
            <v>N.A.</v>
          </cell>
          <cell r="U65">
            <v>0.52870391066044498</v>
          </cell>
          <cell r="V65">
            <v>0.50877311250721269</v>
          </cell>
          <cell r="W65">
            <v>0.4861569738849108</v>
          </cell>
          <cell r="X65">
            <v>1.9930798153232288E-2</v>
          </cell>
          <cell r="Y65">
            <v>4.2546936775534172E-2</v>
          </cell>
        </row>
        <row r="66">
          <cell r="B66" t="str">
            <v>G&amp;A % of total revenue</v>
          </cell>
          <cell r="C66" t="str">
            <v>N.A.</v>
          </cell>
          <cell r="E66">
            <v>5.6830132467178364E-2</v>
          </cell>
          <cell r="F66">
            <v>5.6186216179259549E-2</v>
          </cell>
          <cell r="G66">
            <v>4.2794544001690658E-2</v>
          </cell>
          <cell r="H66">
            <v>5.3017430345587528E-2</v>
          </cell>
          <cell r="I66">
            <v>4.8950071386450161E-2</v>
          </cell>
          <cell r="J66">
            <v>3.684354956310458E-2</v>
          </cell>
          <cell r="K66">
            <v>5.3030523309716977E-2</v>
          </cell>
          <cell r="L66">
            <v>9.5333361299045016E-2</v>
          </cell>
          <cell r="M66">
            <v>4.2827740699282239E-2</v>
          </cell>
          <cell r="N66">
            <v>5.0736453719389202E-2</v>
          </cell>
          <cell r="O66">
            <v>3.9570511044238074E-2</v>
          </cell>
          <cell r="P66">
            <v>3.9767353338090672E-2</v>
          </cell>
          <cell r="Q66" t="str">
            <v/>
          </cell>
          <cell r="R66" t="e">
            <v>#DIV/0!</v>
          </cell>
          <cell r="S66" t="e">
            <v>#DIV/0!</v>
          </cell>
          <cell r="T66" t="e">
            <v>#DIV/0!</v>
          </cell>
          <cell r="U66">
            <v>5.0327586004392348E-2</v>
          </cell>
          <cell r="V66">
            <v>5.7027516372420942E-2</v>
          </cell>
          <cell r="W66">
            <v>5.6656129757499375E-2</v>
          </cell>
          <cell r="X66">
            <v>-6.6999303680285935E-3</v>
          </cell>
          <cell r="Y66">
            <v>-6.3285437531070271E-3</v>
          </cell>
        </row>
        <row r="67">
          <cell r="B67" t="str">
            <v>E.B.I.T.D. : Total Rev</v>
          </cell>
          <cell r="C67" t="str">
            <v>N.A.</v>
          </cell>
          <cell r="E67">
            <v>0.34214781756119789</v>
          </cell>
          <cell r="F67">
            <v>0.34621000293036475</v>
          </cell>
          <cell r="G67">
            <v>0.39385711883218449</v>
          </cell>
          <cell r="H67">
            <v>0.34553915669542762</v>
          </cell>
          <cell r="I67">
            <v>0.37163973768066816</v>
          </cell>
          <cell r="J67">
            <v>0.41719570682787122</v>
          </cell>
          <cell r="K67">
            <v>0.3564399840350696</v>
          </cell>
          <cell r="L67">
            <v>0.33307099392982015</v>
          </cell>
          <cell r="M67">
            <v>0.40095386697771757</v>
          </cell>
          <cell r="N67">
            <v>0.36386423876635227</v>
          </cell>
          <cell r="O67">
            <v>0.40470090885553162</v>
          </cell>
          <cell r="P67">
            <v>0.4040142543389092</v>
          </cell>
          <cell r="Q67" t="str">
            <v/>
          </cell>
          <cell r="R67" t="str">
            <v>N.A.</v>
          </cell>
          <cell r="S67" t="str">
            <v>N.A.</v>
          </cell>
          <cell r="T67" t="str">
            <v>N.A.</v>
          </cell>
          <cell r="U67">
            <v>0.37704629729466344</v>
          </cell>
          <cell r="V67">
            <v>0.34069211729155857</v>
          </cell>
          <cell r="W67">
            <v>0.32952713884251605</v>
          </cell>
          <cell r="X67">
            <v>3.6354180003104863E-2</v>
          </cell>
          <cell r="Y67">
            <v>4.7519158452147381E-2</v>
          </cell>
        </row>
        <row r="68">
          <cell r="B68" t="str">
            <v>No of Concession Transactions</v>
          </cell>
          <cell r="E68">
            <v>10</v>
          </cell>
          <cell r="F68">
            <v>12</v>
          </cell>
          <cell r="G68">
            <v>13</v>
          </cell>
          <cell r="H68">
            <v>11</v>
          </cell>
          <cell r="I68">
            <v>13</v>
          </cell>
          <cell r="J68">
            <v>18</v>
          </cell>
          <cell r="K68">
            <v>10</v>
          </cell>
          <cell r="L68">
            <v>13</v>
          </cell>
          <cell r="M68">
            <v>15.744</v>
          </cell>
          <cell r="N68">
            <v>13</v>
          </cell>
          <cell r="O68">
            <v>16</v>
          </cell>
          <cell r="P68">
            <v>15</v>
          </cell>
          <cell r="Q68" t="str">
            <v/>
          </cell>
          <cell r="R68">
            <v>20.744</v>
          </cell>
          <cell r="S68">
            <v>21.744</v>
          </cell>
          <cell r="T68">
            <v>22.744</v>
          </cell>
          <cell r="U68">
            <v>159.744</v>
          </cell>
          <cell r="V68">
            <v>149.744</v>
          </cell>
          <cell r="W68">
            <v>0</v>
          </cell>
          <cell r="X68">
            <v>10</v>
          </cell>
          <cell r="Y68">
            <v>159.744</v>
          </cell>
        </row>
        <row r="69">
          <cell r="B69" t="str">
            <v>Strike Rate %(No of Trans/Adm)</v>
          </cell>
          <cell r="E69">
            <v>0.22727272727272727</v>
          </cell>
          <cell r="F69">
            <v>0.26666666666666666</v>
          </cell>
          <cell r="G69">
            <v>0.21666666666666667</v>
          </cell>
          <cell r="H69">
            <v>0.22916666666666666</v>
          </cell>
          <cell r="I69">
            <v>0.25</v>
          </cell>
          <cell r="J69">
            <v>0.25352112676056338</v>
          </cell>
          <cell r="K69">
            <v>0.20833333333333334</v>
          </cell>
          <cell r="L69">
            <v>0.23636363636363636</v>
          </cell>
          <cell r="M69">
            <v>0.24221538461538461</v>
          </cell>
          <cell r="N69">
            <v>0.26</v>
          </cell>
          <cell r="O69">
            <v>0.24242424242424243</v>
          </cell>
          <cell r="P69">
            <v>0.23076923076923078</v>
          </cell>
          <cell r="Q69" t="str">
            <v/>
          </cell>
          <cell r="R69" t="e">
            <v>#DIV/0!</v>
          </cell>
          <cell r="S69" t="e">
            <v>#DIV/0!</v>
          </cell>
          <cell r="T69" t="e">
            <v>#DIV/0!</v>
          </cell>
          <cell r="U69">
            <v>0.23878026905829597</v>
          </cell>
          <cell r="V69">
            <v>0.23881511062486743</v>
          </cell>
          <cell r="W69">
            <v>0</v>
          </cell>
          <cell r="X69">
            <v>-3.4841566571464089E-5</v>
          </cell>
          <cell r="Y69">
            <v>0.23878026905829597</v>
          </cell>
        </row>
        <row r="70">
          <cell r="B70" t="str">
            <v>Ave Sales (Total Sale/No of Trans) (S$)</v>
          </cell>
          <cell r="E70">
            <v>4.7080000000000002</v>
          </cell>
          <cell r="F70">
            <v>4.0125000000000002</v>
          </cell>
          <cell r="G70">
            <v>4.9384615384615387</v>
          </cell>
          <cell r="H70">
            <v>4.669090909090909</v>
          </cell>
          <cell r="I70">
            <v>4.28</v>
          </cell>
          <cell r="J70">
            <v>4.2205555555555554</v>
          </cell>
          <cell r="K70">
            <v>5.1360000000000001</v>
          </cell>
          <cell r="L70">
            <v>4.5269230769230768</v>
          </cell>
          <cell r="M70">
            <v>4.4175558943089426</v>
          </cell>
          <cell r="N70">
            <v>4.115384615384615</v>
          </cell>
          <cell r="O70">
            <v>4.4137500000000003</v>
          </cell>
          <cell r="P70">
            <v>4.6366666666666667</v>
          </cell>
          <cell r="Q70" t="str">
            <v/>
          </cell>
          <cell r="R70">
            <v>0</v>
          </cell>
          <cell r="S70">
            <v>0</v>
          </cell>
          <cell r="T70">
            <v>0</v>
          </cell>
          <cell r="U70">
            <v>4.481107271634615</v>
          </cell>
          <cell r="V70">
            <v>4.3785594080564154</v>
          </cell>
          <cell r="W70" t="str">
            <v>N.A.</v>
          </cell>
          <cell r="X70">
            <v>0.10254786357819956</v>
          </cell>
          <cell r="Y70" t="str">
            <v>N.A.</v>
          </cell>
        </row>
        <row r="71">
          <cell r="B71" t="str">
            <v xml:space="preserve">Total Concession Combo Sales </v>
          </cell>
          <cell r="E71">
            <v>21</v>
          </cell>
          <cell r="F71">
            <v>21</v>
          </cell>
          <cell r="G71">
            <v>28</v>
          </cell>
          <cell r="H71">
            <v>23</v>
          </cell>
          <cell r="I71">
            <v>24</v>
          </cell>
          <cell r="J71">
            <v>34</v>
          </cell>
          <cell r="K71">
            <v>20</v>
          </cell>
          <cell r="L71">
            <v>24</v>
          </cell>
          <cell r="M71">
            <v>30</v>
          </cell>
          <cell r="N71">
            <v>22</v>
          </cell>
          <cell r="O71">
            <v>30</v>
          </cell>
          <cell r="P71">
            <v>30</v>
          </cell>
          <cell r="Q71" t="str">
            <v/>
          </cell>
          <cell r="R71">
            <v>43.881999999999998</v>
          </cell>
          <cell r="S71">
            <v>44.881999999999998</v>
          </cell>
          <cell r="T71">
            <v>45.881999999999998</v>
          </cell>
          <cell r="U71">
            <v>307</v>
          </cell>
          <cell r="V71">
            <v>286</v>
          </cell>
          <cell r="W71">
            <v>0</v>
          </cell>
          <cell r="X71">
            <v>21</v>
          </cell>
          <cell r="Y71">
            <v>307</v>
          </cell>
        </row>
        <row r="72">
          <cell r="B72" t="str">
            <v>Combo Sales as % of Total Sales</v>
          </cell>
          <cell r="E72">
            <v>0.44604927782497872</v>
          </cell>
          <cell r="F72">
            <v>0.43613707165109028</v>
          </cell>
          <cell r="G72">
            <v>0.43613707165109034</v>
          </cell>
          <cell r="H72">
            <v>0.44781931464174457</v>
          </cell>
          <cell r="I72">
            <v>0.43134435657800141</v>
          </cell>
          <cell r="J72">
            <v>0.44754508358562589</v>
          </cell>
          <cell r="K72">
            <v>0.38940809968847351</v>
          </cell>
          <cell r="L72">
            <v>0.4078164825828377</v>
          </cell>
          <cell r="M72">
            <v>0.43134435657800146</v>
          </cell>
          <cell r="N72">
            <v>0.41121495327102803</v>
          </cell>
          <cell r="O72">
            <v>0.42480883602378927</v>
          </cell>
          <cell r="P72">
            <v>0.43134435657800146</v>
          </cell>
          <cell r="Q72" t="str">
            <v/>
          </cell>
          <cell r="R72" t="e">
            <v>#DIV/0!</v>
          </cell>
          <cell r="S72" t="e">
            <v>#DIV/0!</v>
          </cell>
          <cell r="T72" t="e">
            <v>#DIV/0!</v>
          </cell>
          <cell r="U72">
            <v>0.42887277705600496</v>
          </cell>
          <cell r="V72">
            <v>0.43619969405014475</v>
          </cell>
          <cell r="W72">
            <v>0</v>
          </cell>
          <cell r="X72">
            <v>-7.3269169941397871E-3</v>
          </cell>
          <cell r="Y72">
            <v>0.42887277705600496</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Q73" t="str">
            <v/>
          </cell>
          <cell r="R73">
            <v>4.5860000000000003</v>
          </cell>
          <cell r="S73">
            <v>4.5860000000000003</v>
          </cell>
          <cell r="T73">
            <v>4.5860000000000003</v>
          </cell>
          <cell r="U73">
            <v>69.319999999999993</v>
          </cell>
          <cell r="V73">
            <v>64.545000000000002</v>
          </cell>
          <cell r="W73">
            <v>0</v>
          </cell>
          <cell r="X73">
            <v>4.7749999999999915</v>
          </cell>
          <cell r="Y73">
            <v>69.319999999999993</v>
          </cell>
        </row>
        <row r="74">
          <cell r="B74" t="str">
            <v>Admissions/labour hour paid</v>
          </cell>
          <cell r="E74">
            <v>9.2146596858638734</v>
          </cell>
          <cell r="F74">
            <v>9.4260578131545874</v>
          </cell>
          <cell r="G74">
            <v>8.3507306889352826</v>
          </cell>
          <cell r="H74">
            <v>9.6</v>
          </cell>
          <cell r="I74">
            <v>10.4</v>
          </cell>
          <cell r="J74">
            <v>10.142857142857142</v>
          </cell>
          <cell r="K74">
            <v>9.6</v>
          </cell>
          <cell r="L74">
            <v>9.1666666666666661</v>
          </cell>
          <cell r="M74">
            <v>9.2857142857142865</v>
          </cell>
          <cell r="N74">
            <v>10.902747492368077</v>
          </cell>
          <cell r="O74">
            <v>9.4285714285714288</v>
          </cell>
          <cell r="P74">
            <v>10.833333333333334</v>
          </cell>
          <cell r="Q74" t="str">
            <v/>
          </cell>
          <cell r="R74">
            <v>0</v>
          </cell>
          <cell r="S74">
            <v>0</v>
          </cell>
          <cell r="T74">
            <v>0</v>
          </cell>
          <cell r="U74">
            <v>9.6508944027697652</v>
          </cell>
          <cell r="V74">
            <v>9.7146022155085596</v>
          </cell>
          <cell r="W74" t="str">
            <v>N.A.</v>
          </cell>
          <cell r="X74">
            <v>-6.3707812738794445E-2</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45.376930000000002</v>
          </cell>
          <cell r="W77">
            <v>3.8690000000000002</v>
          </cell>
          <cell r="X77">
            <v>-18.189430000000002</v>
          </cell>
          <cell r="Y77">
            <v>23.3185</v>
          </cell>
        </row>
        <row r="78">
          <cell r="A78">
            <v>53</v>
          </cell>
          <cell r="B78" t="str">
            <v>Auditorium Rentals</v>
          </cell>
          <cell r="E78">
            <v>4</v>
          </cell>
          <cell r="F78">
            <v>4</v>
          </cell>
          <cell r="G78">
            <v>4</v>
          </cell>
          <cell r="H78">
            <v>4</v>
          </cell>
          <cell r="I78">
            <v>4</v>
          </cell>
          <cell r="J78">
            <v>4</v>
          </cell>
          <cell r="K78">
            <v>4</v>
          </cell>
          <cell r="L78">
            <v>4</v>
          </cell>
          <cell r="M78">
            <v>4</v>
          </cell>
          <cell r="N78">
            <v>4</v>
          </cell>
          <cell r="O78">
            <v>4</v>
          </cell>
          <cell r="P78">
            <v>4</v>
          </cell>
          <cell r="T78">
            <v>0</v>
          </cell>
          <cell r="U78">
            <v>48</v>
          </cell>
          <cell r="V78">
            <v>32.137</v>
          </cell>
          <cell r="W78">
            <v>0</v>
          </cell>
          <cell r="X78">
            <v>15.863</v>
          </cell>
          <cell r="Y78">
            <v>48</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3.1720000000000002</v>
          </cell>
          <cell r="F82">
            <v>3.1720000000000002</v>
          </cell>
          <cell r="G82">
            <v>3.1720000000000002</v>
          </cell>
          <cell r="H82">
            <v>3.1720000000000002</v>
          </cell>
          <cell r="I82">
            <v>3.1720000000000002</v>
          </cell>
          <cell r="J82">
            <v>3.1720000000000002</v>
          </cell>
          <cell r="K82">
            <v>3.1720000000000002</v>
          </cell>
          <cell r="L82">
            <v>3.1720000000000002</v>
          </cell>
          <cell r="M82">
            <v>3.1720000000000002</v>
          </cell>
          <cell r="N82">
            <v>3.1720000000000002</v>
          </cell>
          <cell r="O82">
            <v>3.1720000000000002</v>
          </cell>
          <cell r="P82">
            <v>3.1720000000000002</v>
          </cell>
          <cell r="T82">
            <v>0</v>
          </cell>
          <cell r="U82">
            <v>38.064</v>
          </cell>
          <cell r="V82">
            <v>51.67</v>
          </cell>
          <cell r="W82">
            <v>53.204000000000001</v>
          </cell>
          <cell r="X82">
            <v>-13.606000000000002</v>
          </cell>
          <cell r="Y82">
            <v>-15.14</v>
          </cell>
        </row>
        <row r="83">
          <cell r="C83">
            <v>0</v>
          </cell>
          <cell r="E83">
            <v>9.4376250000000006</v>
          </cell>
          <cell r="F83">
            <v>9.4376250000000006</v>
          </cell>
          <cell r="G83">
            <v>9.4376250000000006</v>
          </cell>
          <cell r="H83">
            <v>9.4376250000000006</v>
          </cell>
          <cell r="I83">
            <v>9.4376250000000006</v>
          </cell>
          <cell r="J83">
            <v>9.4376250000000006</v>
          </cell>
          <cell r="K83">
            <v>9.4376250000000006</v>
          </cell>
          <cell r="L83">
            <v>9.4376250000000006</v>
          </cell>
          <cell r="M83">
            <v>9.4376250000000006</v>
          </cell>
          <cell r="N83">
            <v>9.4376250000000006</v>
          </cell>
          <cell r="O83">
            <v>9.4376250000000006</v>
          </cell>
          <cell r="P83">
            <v>9.4376250000000006</v>
          </cell>
          <cell r="R83">
            <v>0</v>
          </cell>
          <cell r="S83">
            <v>0</v>
          </cell>
          <cell r="T83">
            <v>0</v>
          </cell>
          <cell r="U83">
            <v>113.25149999999999</v>
          </cell>
          <cell r="V83">
            <v>129.18393</v>
          </cell>
          <cell r="W83">
            <v>57.073</v>
          </cell>
          <cell r="X83">
            <v>-15.932430000000011</v>
          </cell>
          <cell r="Y83">
            <v>56.178499999999993</v>
          </cell>
        </row>
        <row r="84">
          <cell r="X84" t="str">
            <v/>
          </cell>
          <cell r="Y84" t="str">
            <v/>
          </cell>
        </row>
        <row r="85">
          <cell r="B85" t="str">
            <v>10 Other Cost</v>
          </cell>
          <cell r="X85" t="str">
            <v/>
          </cell>
          <cell r="Y85" t="str">
            <v/>
          </cell>
        </row>
        <row r="86">
          <cell r="A86">
            <v>61</v>
          </cell>
          <cell r="B86" t="str">
            <v>Authors Rights</v>
          </cell>
          <cell r="E86">
            <v>0.58256000000000008</v>
          </cell>
          <cell r="F86">
            <v>0.5958</v>
          </cell>
          <cell r="G86">
            <v>0.7944</v>
          </cell>
          <cell r="H86">
            <v>0.63551999999999997</v>
          </cell>
          <cell r="I86">
            <v>0.68847999999999998</v>
          </cell>
          <cell r="J86">
            <v>0.94003999999999999</v>
          </cell>
          <cell r="K86">
            <v>0.63551999999999997</v>
          </cell>
          <cell r="L86">
            <v>0.72820000000000007</v>
          </cell>
          <cell r="M86">
            <v>0.86060000000000003</v>
          </cell>
          <cell r="N86">
            <v>0.66200000000000003</v>
          </cell>
          <cell r="O86">
            <v>0.87384000000000006</v>
          </cell>
          <cell r="P86">
            <v>0.86060000000000003</v>
          </cell>
          <cell r="U86">
            <v>8.8575599999999994</v>
          </cell>
          <cell r="V86">
            <v>8.3303318799999992</v>
          </cell>
          <cell r="W86">
            <v>11.652450000000002</v>
          </cell>
          <cell r="X86">
            <v>0.52722812000000019</v>
          </cell>
          <cell r="Y86">
            <v>-2.7948900000000023</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0.58256000000000008</v>
          </cell>
          <cell r="F91">
            <v>0.5958</v>
          </cell>
          <cell r="G91">
            <v>0.7944</v>
          </cell>
          <cell r="H91">
            <v>0.63551999999999997</v>
          </cell>
          <cell r="I91">
            <v>0.68847999999999998</v>
          </cell>
          <cell r="J91">
            <v>0.94003999999999999</v>
          </cell>
          <cell r="K91">
            <v>0.63551999999999997</v>
          </cell>
          <cell r="L91">
            <v>0.72820000000000007</v>
          </cell>
          <cell r="M91">
            <v>0.86060000000000003</v>
          </cell>
          <cell r="N91">
            <v>0.66200000000000003</v>
          </cell>
          <cell r="O91">
            <v>0.87384000000000006</v>
          </cell>
          <cell r="P91">
            <v>0.86060000000000003</v>
          </cell>
          <cell r="U91">
            <v>8.8575599999999994</v>
          </cell>
          <cell r="V91">
            <v>8.3303318799999992</v>
          </cell>
          <cell r="W91">
            <v>11.652450000000002</v>
          </cell>
          <cell r="X91">
            <v>0.52722812000000019</v>
          </cell>
          <cell r="Y91">
            <v>-2.7948900000000023</v>
          </cell>
        </row>
        <row r="92">
          <cell r="X92" t="str">
            <v/>
          </cell>
          <cell r="Y92" t="str">
            <v/>
          </cell>
        </row>
        <row r="93">
          <cell r="B93" t="str">
            <v>11 Direct Payroll</v>
          </cell>
          <cell r="X93" t="str">
            <v/>
          </cell>
          <cell r="Y93" t="str">
            <v/>
          </cell>
        </row>
        <row r="94">
          <cell r="A94">
            <v>66</v>
          </cell>
          <cell r="B94" t="str">
            <v>Salaries</v>
          </cell>
          <cell r="E94">
            <v>26.039009076896551</v>
          </cell>
          <cell r="F94">
            <v>26.039009076896551</v>
          </cell>
          <cell r="G94">
            <v>27.139009076896553</v>
          </cell>
          <cell r="H94">
            <v>26.039009076896551</v>
          </cell>
          <cell r="I94">
            <v>26.039009076896551</v>
          </cell>
          <cell r="J94">
            <v>27.139009076896553</v>
          </cell>
          <cell r="K94">
            <v>26.574586757996553</v>
          </cell>
          <cell r="L94">
            <v>26.574586757996553</v>
          </cell>
          <cell r="M94">
            <v>27.674586757996554</v>
          </cell>
          <cell r="N94">
            <v>26.574586757996553</v>
          </cell>
          <cell r="O94">
            <v>27.674586757996554</v>
          </cell>
          <cell r="P94">
            <v>27.674586757996554</v>
          </cell>
          <cell r="T94">
            <v>0</v>
          </cell>
          <cell r="U94">
            <v>321.18157500935865</v>
          </cell>
          <cell r="V94">
            <v>402.18689499999999</v>
          </cell>
          <cell r="W94">
            <v>496.024</v>
          </cell>
          <cell r="X94">
            <v>-81.00531999064134</v>
          </cell>
          <cell r="Y94">
            <v>-174.84242499064135</v>
          </cell>
        </row>
        <row r="95">
          <cell r="A95">
            <v>67</v>
          </cell>
          <cell r="B95" t="str">
            <v>Bonus/Commission</v>
          </cell>
          <cell r="E95">
            <v>1.0834049999999997</v>
          </cell>
          <cell r="F95">
            <v>1.0834049999999997</v>
          </cell>
          <cell r="G95">
            <v>1.0834049999999997</v>
          </cell>
          <cell r="H95">
            <v>1.0834049999999997</v>
          </cell>
          <cell r="I95">
            <v>1.0834049999999997</v>
          </cell>
          <cell r="J95">
            <v>1.0834049999999997</v>
          </cell>
          <cell r="K95">
            <v>1.0834049999999997</v>
          </cell>
          <cell r="L95">
            <v>1.0834049999999997</v>
          </cell>
          <cell r="M95">
            <v>1.0834049999999997</v>
          </cell>
          <cell r="N95">
            <v>1.0834049999999997</v>
          </cell>
          <cell r="O95">
            <v>1.0834049999999997</v>
          </cell>
          <cell r="P95">
            <v>1.0834049999999997</v>
          </cell>
          <cell r="T95">
            <v>0</v>
          </cell>
          <cell r="U95">
            <v>13.000859999999994</v>
          </cell>
          <cell r="V95">
            <v>19.007021666666667</v>
          </cell>
          <cell r="W95">
            <v>32.884</v>
          </cell>
          <cell r="X95">
            <v>-6.0061616666666726</v>
          </cell>
          <cell r="Y95">
            <v>-19.883140000000004</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10.016299999999998</v>
          </cell>
          <cell r="W97">
            <v>18.571000000000002</v>
          </cell>
          <cell r="X97">
            <v>-3.3802999999999974</v>
          </cell>
          <cell r="Y97">
            <v>-11.935</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6.2547400000000017</v>
          </cell>
          <cell r="W98">
            <v>11.548999999999999</v>
          </cell>
          <cell r="X98">
            <v>-0.60274000000000161</v>
          </cell>
          <cell r="Y98">
            <v>-5.8969999999999994</v>
          </cell>
        </row>
        <row r="99">
          <cell r="C99">
            <v>0</v>
          </cell>
          <cell r="E99">
            <v>28.146414076896551</v>
          </cell>
          <cell r="F99">
            <v>28.146414076896551</v>
          </cell>
          <cell r="G99">
            <v>29.246414076896553</v>
          </cell>
          <cell r="H99">
            <v>28.146414076896551</v>
          </cell>
          <cell r="I99">
            <v>28.146414076896551</v>
          </cell>
          <cell r="J99">
            <v>29.246414076896553</v>
          </cell>
          <cell r="K99">
            <v>28.681991757996553</v>
          </cell>
          <cell r="L99">
            <v>28.681991757996553</v>
          </cell>
          <cell r="M99">
            <v>29.781991757996554</v>
          </cell>
          <cell r="N99">
            <v>28.681991757996553</v>
          </cell>
          <cell r="O99">
            <v>29.781991757996554</v>
          </cell>
          <cell r="P99">
            <v>29.781991757996554</v>
          </cell>
          <cell r="R99">
            <v>0</v>
          </cell>
          <cell r="S99">
            <v>0</v>
          </cell>
          <cell r="T99">
            <v>0</v>
          </cell>
          <cell r="U99">
            <v>346.47043500935865</v>
          </cell>
          <cell r="V99">
            <v>437.46495666666669</v>
          </cell>
          <cell r="W99">
            <v>559.02800000000002</v>
          </cell>
          <cell r="X99">
            <v>-90.994521657308042</v>
          </cell>
          <cell r="Y99">
            <v>-212.55756499064137</v>
          </cell>
        </row>
        <row r="100">
          <cell r="X100" t="str">
            <v/>
          </cell>
          <cell r="Y100" t="str">
            <v/>
          </cell>
        </row>
        <row r="101">
          <cell r="B101" t="str">
            <v>16 Other Overhead Costs</v>
          </cell>
          <cell r="X101" t="str">
            <v/>
          </cell>
          <cell r="Y101" t="str">
            <v/>
          </cell>
        </row>
        <row r="102">
          <cell r="A102">
            <v>71</v>
          </cell>
          <cell r="B102" t="str">
            <v>Insurance (Other than employee)</v>
          </cell>
          <cell r="E102">
            <v>1.38124</v>
          </cell>
          <cell r="F102">
            <v>1.38124</v>
          </cell>
          <cell r="G102">
            <v>1.38124</v>
          </cell>
          <cell r="H102">
            <v>1.38124</v>
          </cell>
          <cell r="I102">
            <v>1.38124</v>
          </cell>
          <cell r="J102">
            <v>1.38124</v>
          </cell>
          <cell r="K102">
            <v>1.38124</v>
          </cell>
          <cell r="L102">
            <v>1.38124</v>
          </cell>
          <cell r="M102">
            <v>1.38124</v>
          </cell>
          <cell r="N102">
            <v>1.38124</v>
          </cell>
          <cell r="O102">
            <v>1.38124</v>
          </cell>
          <cell r="P102">
            <v>1.38124</v>
          </cell>
          <cell r="T102">
            <v>0</v>
          </cell>
          <cell r="U102">
            <v>16.57488</v>
          </cell>
          <cell r="V102">
            <v>16.582999999999995</v>
          </cell>
          <cell r="W102">
            <v>18.888000000000002</v>
          </cell>
          <cell r="X102">
            <v>-8.119999999994576E-3</v>
          </cell>
          <cell r="Y102">
            <v>-2.3131200000000014</v>
          </cell>
        </row>
        <row r="103">
          <cell r="A103">
            <v>72</v>
          </cell>
          <cell r="B103" t="str">
            <v>Property Taxes</v>
          </cell>
          <cell r="E103">
            <v>3.8340000000000001</v>
          </cell>
          <cell r="F103">
            <v>3.8340000000000001</v>
          </cell>
          <cell r="G103">
            <v>3.8340000000000001</v>
          </cell>
          <cell r="H103">
            <v>3.8340000000000001</v>
          </cell>
          <cell r="I103">
            <v>3.8340000000000001</v>
          </cell>
          <cell r="J103">
            <v>3.8340000000000001</v>
          </cell>
          <cell r="K103">
            <v>3.8340000000000001</v>
          </cell>
          <cell r="L103">
            <v>3.8340000000000001</v>
          </cell>
          <cell r="M103">
            <v>3.8340000000000001</v>
          </cell>
          <cell r="N103">
            <v>3.8340000000000001</v>
          </cell>
          <cell r="O103">
            <v>3.8340000000000001</v>
          </cell>
          <cell r="P103">
            <v>3.8340000000000001</v>
          </cell>
          <cell r="T103">
            <v>0</v>
          </cell>
          <cell r="U103">
            <v>46.00800000000001</v>
          </cell>
          <cell r="V103">
            <v>45.558000000000014</v>
          </cell>
          <cell r="W103">
            <v>102.239</v>
          </cell>
          <cell r="X103">
            <v>0.44999999999999574</v>
          </cell>
          <cell r="Y103">
            <v>-56.230999999999995</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25.35393333333333</v>
          </cell>
          <cell r="W104">
            <v>24.881</v>
          </cell>
          <cell r="X104">
            <v>-1.3539333333333303</v>
          </cell>
          <cell r="Y104">
            <v>-0.88100000000000023</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12.682220000000003</v>
          </cell>
          <cell r="W105">
            <v>14.42</v>
          </cell>
          <cell r="X105">
            <v>-0.68222000000000271</v>
          </cell>
          <cell r="Y105">
            <v>-2.42</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2.806280000000001</v>
          </cell>
          <cell r="W106">
            <v>0</v>
          </cell>
          <cell r="X106">
            <v>3.193719999999999</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0.71499999999999997</v>
          </cell>
          <cell r="F108">
            <v>0.71499999999999997</v>
          </cell>
          <cell r="G108">
            <v>0.71499999999999997</v>
          </cell>
          <cell r="H108">
            <v>0.71499999999999997</v>
          </cell>
          <cell r="I108">
            <v>0.71499999999999997</v>
          </cell>
          <cell r="J108">
            <v>0.71499999999999997</v>
          </cell>
          <cell r="K108">
            <v>0.71499999999999997</v>
          </cell>
          <cell r="L108">
            <v>0.71499999999999997</v>
          </cell>
          <cell r="M108">
            <v>0.71499999999999997</v>
          </cell>
          <cell r="N108">
            <v>0.71499999999999997</v>
          </cell>
          <cell r="O108">
            <v>0.71499999999999997</v>
          </cell>
          <cell r="P108">
            <v>0.71499999999999997</v>
          </cell>
          <cell r="T108">
            <v>0</v>
          </cell>
          <cell r="U108">
            <v>8.58</v>
          </cell>
          <cell r="V108">
            <v>11.235595719999999</v>
          </cell>
          <cell r="W108">
            <v>19.821549999999998</v>
          </cell>
          <cell r="X108">
            <v>-2.6555957199999991</v>
          </cell>
          <cell r="Y108">
            <v>-11.241549999999998</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4.7119999999999997</v>
          </cell>
          <cell r="F111">
            <v>4.9004799999999999</v>
          </cell>
          <cell r="G111">
            <v>4.7423999999999999</v>
          </cell>
          <cell r="H111">
            <v>4.9004799999999999</v>
          </cell>
          <cell r="I111">
            <v>4.7423999999999999</v>
          </cell>
          <cell r="J111">
            <v>4.9004799999999999</v>
          </cell>
          <cell r="K111">
            <v>4.9004799999999999</v>
          </cell>
          <cell r="L111">
            <v>27.527239999999999</v>
          </cell>
          <cell r="M111">
            <v>6.4004799999999999</v>
          </cell>
          <cell r="N111">
            <v>4.7423999999999999</v>
          </cell>
          <cell r="O111">
            <v>4.9004799999999999</v>
          </cell>
          <cell r="P111">
            <v>4.7423999999999999</v>
          </cell>
          <cell r="T111">
            <v>0</v>
          </cell>
          <cell r="U111">
            <v>82.111720000000005</v>
          </cell>
          <cell r="V111">
            <v>98.715360000000004</v>
          </cell>
          <cell r="W111">
            <v>129.697</v>
          </cell>
          <cell r="X111">
            <v>-16.603639999999999</v>
          </cell>
          <cell r="Y111">
            <v>-47.585279999999997</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53.321359999999999</v>
          </cell>
          <cell r="W112">
            <v>35.734000000000002</v>
          </cell>
          <cell r="X112">
            <v>-5.3213599999999985</v>
          </cell>
          <cell r="Y112">
            <v>12.265999999999998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7.118990000000001</v>
          </cell>
          <cell r="W113">
            <v>8.7919999999999998</v>
          </cell>
          <cell r="X113">
            <v>8.1009999999997362E-2</v>
          </cell>
          <cell r="Y113">
            <v>-1.5920000000000014</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1.02</v>
          </cell>
          <cell r="W114">
            <v>4.26</v>
          </cell>
          <cell r="X114">
            <v>1.38</v>
          </cell>
          <cell r="Y114">
            <v>-1.86</v>
          </cell>
        </row>
        <row r="115">
          <cell r="A115">
            <v>84</v>
          </cell>
          <cell r="B115" t="str">
            <v>Freight</v>
          </cell>
          <cell r="E115">
            <v>0.25</v>
          </cell>
          <cell r="F115">
            <v>0.25</v>
          </cell>
          <cell r="G115">
            <v>0.25</v>
          </cell>
          <cell r="H115">
            <v>0.25</v>
          </cell>
          <cell r="I115">
            <v>0.25</v>
          </cell>
          <cell r="J115">
            <v>0.25</v>
          </cell>
          <cell r="K115">
            <v>0.25</v>
          </cell>
          <cell r="L115">
            <v>0.25</v>
          </cell>
          <cell r="M115">
            <v>0.25</v>
          </cell>
          <cell r="N115">
            <v>0.25</v>
          </cell>
          <cell r="O115">
            <v>0.25</v>
          </cell>
          <cell r="P115">
            <v>0.25</v>
          </cell>
          <cell r="T115">
            <v>0</v>
          </cell>
          <cell r="U115">
            <v>3</v>
          </cell>
          <cell r="V115">
            <v>4.1071099999999996</v>
          </cell>
          <cell r="W115">
            <v>4.5830000000000002</v>
          </cell>
          <cell r="X115">
            <v>-1.1071099999999996</v>
          </cell>
          <cell r="Y115">
            <v>-1.5830000000000002</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0.3</v>
          </cell>
          <cell r="F117">
            <v>0.3</v>
          </cell>
          <cell r="G117">
            <v>0.3</v>
          </cell>
          <cell r="H117">
            <v>0.3</v>
          </cell>
          <cell r="I117">
            <v>0.3</v>
          </cell>
          <cell r="J117">
            <v>0.3</v>
          </cell>
          <cell r="K117">
            <v>0.3</v>
          </cell>
          <cell r="L117">
            <v>0.3</v>
          </cell>
          <cell r="M117">
            <v>0.3</v>
          </cell>
          <cell r="N117">
            <v>0.3</v>
          </cell>
          <cell r="O117">
            <v>0.3</v>
          </cell>
          <cell r="P117">
            <v>0.3</v>
          </cell>
          <cell r="T117">
            <v>0</v>
          </cell>
          <cell r="U117">
            <v>3.6</v>
          </cell>
          <cell r="V117">
            <v>1.8329299999999997</v>
          </cell>
          <cell r="W117">
            <v>3.387</v>
          </cell>
          <cell r="X117">
            <v>1.7670699999999995</v>
          </cell>
          <cell r="Y117">
            <v>0.21299999999999919</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0.40646414076896553</v>
          </cell>
          <cell r="F119">
            <v>0.40646414076896553</v>
          </cell>
          <cell r="G119">
            <v>0.41746414076896554</v>
          </cell>
          <cell r="H119">
            <v>0.40646414076896553</v>
          </cell>
          <cell r="I119">
            <v>0.40646414076896553</v>
          </cell>
          <cell r="J119">
            <v>0.41746414076896554</v>
          </cell>
          <cell r="K119">
            <v>0.41181991757996556</v>
          </cell>
          <cell r="L119">
            <v>0.41181991757996556</v>
          </cell>
          <cell r="M119">
            <v>0.42281991757996551</v>
          </cell>
          <cell r="N119">
            <v>0.41181991757996556</v>
          </cell>
          <cell r="O119">
            <v>0.42281991757996551</v>
          </cell>
          <cell r="P119">
            <v>0.42281991757996551</v>
          </cell>
          <cell r="T119">
            <v>0</v>
          </cell>
          <cell r="U119">
            <v>4.9647043500935863</v>
          </cell>
          <cell r="V119">
            <v>5.7293799999999999</v>
          </cell>
          <cell r="W119">
            <v>11.51</v>
          </cell>
          <cell r="X119">
            <v>-0.76467564990641357</v>
          </cell>
          <cell r="Y119">
            <v>-6.5452956499064134</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15.6</v>
          </cell>
          <cell r="W120">
            <v>15.6</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1.921999999999997</v>
          </cell>
          <cell r="W124">
            <v>3.2909999999999986</v>
          </cell>
          <cell r="X124">
            <v>1.6780000000000022</v>
          </cell>
          <cell r="Y124">
            <v>0.30900000000000061</v>
          </cell>
        </row>
        <row r="125">
          <cell r="C125">
            <v>0</v>
          </cell>
          <cell r="E125">
            <v>21.498704140768968</v>
          </cell>
          <cell r="F125">
            <v>21.687184140768967</v>
          </cell>
          <cell r="G125">
            <v>21.540104140768971</v>
          </cell>
          <cell r="H125">
            <v>21.687184140768967</v>
          </cell>
          <cell r="I125">
            <v>21.529104140768968</v>
          </cell>
          <cell r="J125">
            <v>21.698184140768969</v>
          </cell>
          <cell r="K125">
            <v>21.692539917579968</v>
          </cell>
          <cell r="L125">
            <v>44.319299917579961</v>
          </cell>
          <cell r="M125">
            <v>23.203539917579967</v>
          </cell>
          <cell r="N125">
            <v>21.534459917579969</v>
          </cell>
          <cell r="O125">
            <v>21.703539917579967</v>
          </cell>
          <cell r="P125">
            <v>21.545459917579969</v>
          </cell>
          <cell r="R125">
            <v>0</v>
          </cell>
          <cell r="S125">
            <v>0</v>
          </cell>
          <cell r="T125">
            <v>0</v>
          </cell>
          <cell r="U125">
            <v>283.63930435009365</v>
          </cell>
          <cell r="V125">
            <v>303.58615905333329</v>
          </cell>
          <cell r="W125">
            <v>397.10354999999998</v>
          </cell>
          <cell r="X125">
            <v>-19.946854703239637</v>
          </cell>
          <cell r="Y125">
            <v>-113.46424564990633</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W132">
            <v>0</v>
          </cell>
          <cell r="X132">
            <v>0</v>
          </cell>
          <cell r="Y132" t="e">
            <v>#REF!</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4" refreshError="1"/>
      <sheetData sheetId="25" refreshError="1"/>
      <sheetData sheetId="26" refreshError="1">
        <row r="11">
          <cell r="A11">
            <v>1</v>
          </cell>
          <cell r="B11" t="str">
            <v>Net Film Revenue</v>
          </cell>
          <cell r="E11">
            <v>351.87600000000003</v>
          </cell>
          <cell r="F11">
            <v>351.87600000000003</v>
          </cell>
          <cell r="G11">
            <v>466.25600000000003</v>
          </cell>
          <cell r="H11">
            <v>335.84800000000001</v>
          </cell>
          <cell r="I11">
            <v>374.09800000000001</v>
          </cell>
          <cell r="J11">
            <v>553.3180000000001</v>
          </cell>
          <cell r="K11">
            <v>343.49800000000005</v>
          </cell>
          <cell r="L11">
            <v>404.32800000000003</v>
          </cell>
          <cell r="M11">
            <v>444.76200000000006</v>
          </cell>
          <cell r="N11">
            <v>352.60399999999998</v>
          </cell>
          <cell r="O11">
            <v>443.30600000000004</v>
          </cell>
          <cell r="P11">
            <v>441.85</v>
          </cell>
          <cell r="Q11" t="e">
            <v>#VALUE!</v>
          </cell>
          <cell r="T11">
            <v>0</v>
          </cell>
          <cell r="U11">
            <v>4863.62</v>
          </cell>
          <cell r="V11">
            <v>2716.1770000000001</v>
          </cell>
          <cell r="W11">
            <v>0</v>
          </cell>
          <cell r="X11">
            <v>2147.4430000000007</v>
          </cell>
          <cell r="Y11">
            <v>4863.62</v>
          </cell>
        </row>
        <row r="12">
          <cell r="A12">
            <v>2</v>
          </cell>
          <cell r="B12" t="str">
            <v>Concession Sales</v>
          </cell>
          <cell r="E12">
            <v>61.74</v>
          </cell>
          <cell r="F12">
            <v>61.74</v>
          </cell>
          <cell r="G12">
            <v>82.04</v>
          </cell>
          <cell r="H12">
            <v>58.87</v>
          </cell>
          <cell r="I12">
            <v>65.87</v>
          </cell>
          <cell r="J12">
            <v>97.72</v>
          </cell>
          <cell r="K12">
            <v>60.27</v>
          </cell>
          <cell r="L12">
            <v>70.77</v>
          </cell>
          <cell r="M12">
            <v>77.98</v>
          </cell>
          <cell r="N12">
            <v>61.81</v>
          </cell>
          <cell r="O12">
            <v>77.84</v>
          </cell>
          <cell r="P12">
            <v>77.7</v>
          </cell>
          <cell r="T12">
            <v>0</v>
          </cell>
          <cell r="U12">
            <v>854.35</v>
          </cell>
          <cell r="V12">
            <v>344.09500000000003</v>
          </cell>
          <cell r="W12">
            <v>0</v>
          </cell>
          <cell r="X12">
            <v>510.255</v>
          </cell>
          <cell r="Y12">
            <v>854.35</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19.5</v>
          </cell>
          <cell r="F15">
            <v>19.5</v>
          </cell>
          <cell r="G15">
            <v>19.5</v>
          </cell>
          <cell r="H15">
            <v>19.5</v>
          </cell>
          <cell r="I15">
            <v>19.5</v>
          </cell>
          <cell r="J15">
            <v>19.5</v>
          </cell>
          <cell r="K15">
            <v>19.5</v>
          </cell>
          <cell r="L15">
            <v>19.5</v>
          </cell>
          <cell r="M15">
            <v>19.5</v>
          </cell>
          <cell r="N15">
            <v>19.5</v>
          </cell>
          <cell r="O15">
            <v>19.5</v>
          </cell>
          <cell r="P15">
            <v>19.5</v>
          </cell>
          <cell r="T15">
            <v>0</v>
          </cell>
          <cell r="U15">
            <v>234</v>
          </cell>
          <cell r="V15">
            <v>212.73799999999997</v>
          </cell>
          <cell r="W15">
            <v>0</v>
          </cell>
          <cell r="X15">
            <v>21.262000000000029</v>
          </cell>
          <cell r="Y15">
            <v>234</v>
          </cell>
        </row>
        <row r="16">
          <cell r="A16">
            <v>6</v>
          </cell>
          <cell r="B16" t="str">
            <v>Other Income</v>
          </cell>
          <cell r="C16">
            <v>0</v>
          </cell>
          <cell r="E16">
            <v>13.782225</v>
          </cell>
          <cell r="F16">
            <v>13.782225</v>
          </cell>
          <cell r="G16">
            <v>13.782225</v>
          </cell>
          <cell r="H16">
            <v>13.782225</v>
          </cell>
          <cell r="I16">
            <v>13.782225</v>
          </cell>
          <cell r="J16">
            <v>13.782225</v>
          </cell>
          <cell r="K16">
            <v>13.782225</v>
          </cell>
          <cell r="L16">
            <v>13.782225</v>
          </cell>
          <cell r="M16">
            <v>13.782225</v>
          </cell>
          <cell r="N16">
            <v>13.782225</v>
          </cell>
          <cell r="O16">
            <v>13.782225</v>
          </cell>
          <cell r="P16">
            <v>13.782225</v>
          </cell>
          <cell r="R16">
            <v>0</v>
          </cell>
          <cell r="S16">
            <v>0</v>
          </cell>
          <cell r="T16">
            <v>0</v>
          </cell>
          <cell r="U16">
            <v>165.38670000000002</v>
          </cell>
          <cell r="V16">
            <v>75.548249999999996</v>
          </cell>
          <cell r="W16">
            <v>0</v>
          </cell>
          <cell r="X16">
            <v>89.838450000000023</v>
          </cell>
          <cell r="Y16">
            <v>165.38670000000002</v>
          </cell>
        </row>
        <row r="17">
          <cell r="B17" t="str">
            <v>TOTAL REVENUE</v>
          </cell>
          <cell r="C17">
            <v>0</v>
          </cell>
          <cell r="E17">
            <v>446.89822500000002</v>
          </cell>
          <cell r="F17">
            <v>446.89822500000002</v>
          </cell>
          <cell r="G17">
            <v>581.57822500000009</v>
          </cell>
          <cell r="H17">
            <v>428.000225</v>
          </cell>
          <cell r="I17">
            <v>473.250225</v>
          </cell>
          <cell r="J17">
            <v>684.32022500000016</v>
          </cell>
          <cell r="K17">
            <v>437.05022500000001</v>
          </cell>
          <cell r="L17">
            <v>508.380225</v>
          </cell>
          <cell r="M17">
            <v>556.02422500000011</v>
          </cell>
          <cell r="N17">
            <v>447.69622499999997</v>
          </cell>
          <cell r="O17">
            <v>554.42822500000011</v>
          </cell>
          <cell r="P17">
            <v>552.83222499999999</v>
          </cell>
          <cell r="R17">
            <v>0</v>
          </cell>
          <cell r="S17">
            <v>0</v>
          </cell>
          <cell r="T17">
            <v>0</v>
          </cell>
          <cell r="U17">
            <v>6117.3567000000003</v>
          </cell>
          <cell r="V17">
            <v>3348.5582499999996</v>
          </cell>
          <cell r="W17">
            <v>0</v>
          </cell>
          <cell r="X17">
            <v>2768.7984500000007</v>
          </cell>
          <cell r="Y17">
            <v>6117.3567000000003</v>
          </cell>
        </row>
        <row r="19">
          <cell r="A19">
            <v>7</v>
          </cell>
          <cell r="B19" t="str">
            <v>Film Hire</v>
          </cell>
          <cell r="E19">
            <v>163.62234000000004</v>
          </cell>
          <cell r="F19">
            <v>163.62234000000004</v>
          </cell>
          <cell r="G19">
            <v>216.80904000000004</v>
          </cell>
          <cell r="H19">
            <v>156.16932000000003</v>
          </cell>
          <cell r="I19">
            <v>173.95557000000002</v>
          </cell>
          <cell r="J19">
            <v>257.29287000000005</v>
          </cell>
          <cell r="K19">
            <v>159.72657000000004</v>
          </cell>
          <cell r="L19">
            <v>188.01252000000002</v>
          </cell>
          <cell r="M19">
            <v>206.81433000000004</v>
          </cell>
          <cell r="N19">
            <v>163.96086</v>
          </cell>
          <cell r="O19">
            <v>206.13729000000004</v>
          </cell>
          <cell r="P19">
            <v>205.46025000000003</v>
          </cell>
          <cell r="U19">
            <v>2261.5833000000002</v>
          </cell>
          <cell r="V19">
            <v>1268.2820000000002</v>
          </cell>
          <cell r="W19">
            <v>0</v>
          </cell>
          <cell r="X19">
            <v>993.30130000000008</v>
          </cell>
          <cell r="Y19">
            <v>2261.5833000000002</v>
          </cell>
        </row>
        <row r="20">
          <cell r="A20">
            <v>8</v>
          </cell>
          <cell r="B20" t="str">
            <v>Concession Cost</v>
          </cell>
          <cell r="E20">
            <v>14.200199999999999</v>
          </cell>
          <cell r="F20">
            <v>14.200199999999999</v>
          </cell>
          <cell r="G20">
            <v>18.869199999999999</v>
          </cell>
          <cell r="H20">
            <v>13.540099999999999</v>
          </cell>
          <cell r="I20">
            <v>15.150099999999998</v>
          </cell>
          <cell r="J20">
            <v>22.475599999999996</v>
          </cell>
          <cell r="K20">
            <v>13.862099999999998</v>
          </cell>
          <cell r="L20">
            <v>16.277100000000001</v>
          </cell>
          <cell r="M20">
            <v>17.935400000000001</v>
          </cell>
          <cell r="N20">
            <v>14.2163</v>
          </cell>
          <cell r="O20">
            <v>17.903200000000002</v>
          </cell>
          <cell r="P20">
            <v>17.870999999999999</v>
          </cell>
          <cell r="T20">
            <v>0</v>
          </cell>
          <cell r="U20">
            <v>196.50049999999999</v>
          </cell>
          <cell r="V20">
            <v>65.610100000000003</v>
          </cell>
          <cell r="W20">
            <v>0</v>
          </cell>
          <cell r="X20">
            <v>130.8904</v>
          </cell>
          <cell r="Y20">
            <v>196.50049999999999</v>
          </cell>
        </row>
        <row r="21">
          <cell r="A21">
            <v>9</v>
          </cell>
          <cell r="B21" t="str">
            <v>Less Concession Rebates</v>
          </cell>
          <cell r="E21">
            <v>-1.5434999999999999</v>
          </cell>
          <cell r="F21">
            <v>-1.5434999999999999</v>
          </cell>
          <cell r="G21">
            <v>-2.0509999999999997</v>
          </cell>
          <cell r="H21">
            <v>-1.4717499999999999</v>
          </cell>
          <cell r="I21">
            <v>-1.6467499999999999</v>
          </cell>
          <cell r="J21">
            <v>-2.4429999999999996</v>
          </cell>
          <cell r="K21">
            <v>-1.5067499999999998</v>
          </cell>
          <cell r="L21">
            <v>-1.76925</v>
          </cell>
          <cell r="M21">
            <v>-1.9495000000000002</v>
          </cell>
          <cell r="N21">
            <v>-1.54525</v>
          </cell>
          <cell r="O21">
            <v>-1.9460000000000002</v>
          </cell>
          <cell r="P21">
            <v>-1.9424999999999999</v>
          </cell>
          <cell r="U21">
            <v>-21.358750000000001</v>
          </cell>
          <cell r="V21">
            <v>-9.56</v>
          </cell>
          <cell r="W21">
            <v>0</v>
          </cell>
          <cell r="X21">
            <v>-11.79875</v>
          </cell>
          <cell r="Y21">
            <v>-21.358750000000001</v>
          </cell>
        </row>
        <row r="22">
          <cell r="A22">
            <v>10</v>
          </cell>
          <cell r="B22" t="str">
            <v>Advertising Cost</v>
          </cell>
          <cell r="E22">
            <v>8.0931480000000011</v>
          </cell>
          <cell r="F22">
            <v>8.0931480000000011</v>
          </cell>
          <cell r="G22">
            <v>10.723888000000001</v>
          </cell>
          <cell r="H22">
            <v>7.7245040000000005</v>
          </cell>
          <cell r="I22">
            <v>8.604254000000001</v>
          </cell>
          <cell r="J22">
            <v>12.726314000000002</v>
          </cell>
          <cell r="K22">
            <v>7.9004540000000008</v>
          </cell>
          <cell r="L22">
            <v>9.2995440000000009</v>
          </cell>
          <cell r="M22">
            <v>10.229526000000002</v>
          </cell>
          <cell r="N22">
            <v>8.1098920000000003</v>
          </cell>
          <cell r="O22">
            <v>10.196038000000001</v>
          </cell>
          <cell r="P22">
            <v>10.16255</v>
          </cell>
          <cell r="T22">
            <v>0</v>
          </cell>
          <cell r="U22">
            <v>111.86326000000003</v>
          </cell>
          <cell r="V22">
            <v>58.786860000000004</v>
          </cell>
          <cell r="W22">
            <v>0</v>
          </cell>
          <cell r="X22">
            <v>53.076400000000021</v>
          </cell>
          <cell r="Y22">
            <v>111.86326000000003</v>
          </cell>
        </row>
        <row r="23">
          <cell r="A23">
            <v>11</v>
          </cell>
          <cell r="B23" t="str">
            <v>Other Cost</v>
          </cell>
          <cell r="C23">
            <v>0</v>
          </cell>
          <cell r="E23">
            <v>0.70375200000000004</v>
          </cell>
          <cell r="F23">
            <v>0.70375200000000004</v>
          </cell>
          <cell r="G23">
            <v>0.93251200000000012</v>
          </cell>
          <cell r="H23">
            <v>0.67169600000000007</v>
          </cell>
          <cell r="I23">
            <v>0.74819600000000008</v>
          </cell>
          <cell r="J23">
            <v>1.1066360000000002</v>
          </cell>
          <cell r="K23">
            <v>0.68699600000000016</v>
          </cell>
          <cell r="L23">
            <v>0.80865600000000004</v>
          </cell>
          <cell r="M23">
            <v>0.88952400000000009</v>
          </cell>
          <cell r="N23">
            <v>0.70520799999999995</v>
          </cell>
          <cell r="O23">
            <v>0.88661200000000007</v>
          </cell>
          <cell r="P23">
            <v>0.88370000000000004</v>
          </cell>
          <cell r="R23">
            <v>0</v>
          </cell>
          <cell r="S23">
            <v>0</v>
          </cell>
          <cell r="T23">
            <v>0</v>
          </cell>
          <cell r="U23">
            <v>9.7272399999999983</v>
          </cell>
          <cell r="V23">
            <v>5.4323540000000001</v>
          </cell>
          <cell r="W23">
            <v>0</v>
          </cell>
          <cell r="X23">
            <v>4.2948859999999982</v>
          </cell>
          <cell r="Y23">
            <v>9.7272399999999983</v>
          </cell>
        </row>
        <row r="24">
          <cell r="A24">
            <v>12</v>
          </cell>
          <cell r="B24" t="str">
            <v>Direct Payroll</v>
          </cell>
          <cell r="C24">
            <v>0</v>
          </cell>
          <cell r="E24">
            <v>39.990848205229867</v>
          </cell>
          <cell r="F24">
            <v>39.990848205229867</v>
          </cell>
          <cell r="G24">
            <v>41.090848205229868</v>
          </cell>
          <cell r="H24">
            <v>39.990848205229867</v>
          </cell>
          <cell r="I24">
            <v>39.990848205229867</v>
          </cell>
          <cell r="J24">
            <v>41.090848205229868</v>
          </cell>
          <cell r="K24">
            <v>40.643640968929873</v>
          </cell>
          <cell r="L24">
            <v>40.643640968929873</v>
          </cell>
          <cell r="M24">
            <v>41.743640968929874</v>
          </cell>
          <cell r="N24">
            <v>40.643640968929873</v>
          </cell>
          <cell r="O24">
            <v>41.743640968929874</v>
          </cell>
          <cell r="P24">
            <v>41.743640968929874</v>
          </cell>
          <cell r="R24">
            <v>0</v>
          </cell>
          <cell r="S24">
            <v>0</v>
          </cell>
          <cell r="T24">
            <v>0</v>
          </cell>
          <cell r="U24">
            <v>489.30693504495832</v>
          </cell>
          <cell r="V24">
            <v>207.39718999999997</v>
          </cell>
          <cell r="W24">
            <v>0</v>
          </cell>
          <cell r="X24">
            <v>281.90974504495836</v>
          </cell>
          <cell r="Y24">
            <v>489.30693504495832</v>
          </cell>
        </row>
        <row r="25">
          <cell r="B25" t="str">
            <v>TOTAL COST</v>
          </cell>
          <cell r="C25">
            <v>0</v>
          </cell>
          <cell r="E25">
            <v>225.06678820522993</v>
          </cell>
          <cell r="F25">
            <v>225.06678820522993</v>
          </cell>
          <cell r="G25">
            <v>286.37448820522991</v>
          </cell>
          <cell r="H25">
            <v>216.6247182052299</v>
          </cell>
          <cell r="I25">
            <v>236.80221820522991</v>
          </cell>
          <cell r="J25">
            <v>332.2492682052299</v>
          </cell>
          <cell r="K25">
            <v>221.31301096892989</v>
          </cell>
          <cell r="L25">
            <v>253.2722109689299</v>
          </cell>
          <cell r="M25">
            <v>275.66292096892994</v>
          </cell>
          <cell r="N25">
            <v>226.09065096892985</v>
          </cell>
          <cell r="O25">
            <v>274.92078096892993</v>
          </cell>
          <cell r="P25">
            <v>274.17864096892993</v>
          </cell>
          <cell r="R25">
            <v>0</v>
          </cell>
          <cell r="S25">
            <v>0</v>
          </cell>
          <cell r="T25">
            <v>0</v>
          </cell>
          <cell r="U25">
            <v>3047.6224850449585</v>
          </cell>
          <cell r="V25">
            <v>1595.9485040000002</v>
          </cell>
          <cell r="W25">
            <v>0</v>
          </cell>
          <cell r="X25">
            <v>1451.6739810449583</v>
          </cell>
          <cell r="Y25">
            <v>3047.6224850449585</v>
          </cell>
        </row>
        <row r="27">
          <cell r="B27" t="str">
            <v>GROSS MARGIN</v>
          </cell>
          <cell r="C27">
            <v>0</v>
          </cell>
          <cell r="E27">
            <v>221.8314367947701</v>
          </cell>
          <cell r="F27">
            <v>221.8314367947701</v>
          </cell>
          <cell r="G27">
            <v>295.20373679477018</v>
          </cell>
          <cell r="H27">
            <v>211.3755067947701</v>
          </cell>
          <cell r="I27">
            <v>236.44800679477009</v>
          </cell>
          <cell r="J27">
            <v>352.07095679477027</v>
          </cell>
          <cell r="K27">
            <v>215.73721403107012</v>
          </cell>
          <cell r="L27">
            <v>255.1080140310701</v>
          </cell>
          <cell r="M27">
            <v>280.36130403107018</v>
          </cell>
          <cell r="N27">
            <v>221.60557403107012</v>
          </cell>
          <cell r="O27">
            <v>279.50744403107018</v>
          </cell>
          <cell r="P27">
            <v>278.65358403107007</v>
          </cell>
          <cell r="R27">
            <v>0</v>
          </cell>
          <cell r="S27">
            <v>0</v>
          </cell>
          <cell r="T27">
            <v>0</v>
          </cell>
          <cell r="U27">
            <v>3069.7342149550414</v>
          </cell>
          <cell r="V27">
            <v>1752.6097459999994</v>
          </cell>
          <cell r="W27">
            <v>0</v>
          </cell>
          <cell r="X27">
            <v>1317.1244689550419</v>
          </cell>
          <cell r="Y27">
            <v>3069.7342149550414</v>
          </cell>
        </row>
        <row r="28">
          <cell r="X28" t="str">
            <v/>
          </cell>
          <cell r="Y28" t="str">
            <v/>
          </cell>
        </row>
        <row r="29">
          <cell r="A29">
            <v>13</v>
          </cell>
          <cell r="B29" t="str">
            <v>Direct Rent</v>
          </cell>
          <cell r="E29">
            <v>103.88759999999999</v>
          </cell>
          <cell r="F29">
            <v>103.88759999999999</v>
          </cell>
          <cell r="G29">
            <v>103.88759999999999</v>
          </cell>
          <cell r="H29">
            <v>103.88759999999999</v>
          </cell>
          <cell r="I29">
            <v>103.88759999999999</v>
          </cell>
          <cell r="J29">
            <v>103.88759999999999</v>
          </cell>
          <cell r="K29">
            <v>103.88759999999999</v>
          </cell>
          <cell r="L29">
            <v>103.88759999999999</v>
          </cell>
          <cell r="M29">
            <v>103.88759999999999</v>
          </cell>
          <cell r="N29">
            <v>103.88759999999999</v>
          </cell>
          <cell r="O29">
            <v>103.88759999999999</v>
          </cell>
          <cell r="P29">
            <v>103.88759999999999</v>
          </cell>
          <cell r="T29">
            <v>0</v>
          </cell>
          <cell r="U29">
            <v>1246.6512</v>
          </cell>
          <cell r="V29">
            <v>320.05664999999999</v>
          </cell>
          <cell r="W29">
            <v>0</v>
          </cell>
          <cell r="X29">
            <v>926.59455000000003</v>
          </cell>
          <cell r="Y29">
            <v>1246.6512</v>
          </cell>
        </row>
        <row r="30">
          <cell r="A30">
            <v>14</v>
          </cell>
          <cell r="B30" t="str">
            <v>Light, Heat and Power</v>
          </cell>
          <cell r="E30">
            <v>15.2</v>
          </cell>
          <cell r="F30">
            <v>15.2</v>
          </cell>
          <cell r="G30">
            <v>15.2</v>
          </cell>
          <cell r="H30">
            <v>15.2</v>
          </cell>
          <cell r="I30">
            <v>15.2</v>
          </cell>
          <cell r="J30">
            <v>15.2</v>
          </cell>
          <cell r="K30">
            <v>15.2</v>
          </cell>
          <cell r="L30">
            <v>15.2</v>
          </cell>
          <cell r="M30">
            <v>15.2</v>
          </cell>
          <cell r="N30">
            <v>15.2</v>
          </cell>
          <cell r="O30">
            <v>15.2</v>
          </cell>
          <cell r="P30">
            <v>15.2</v>
          </cell>
          <cell r="T30">
            <v>0</v>
          </cell>
          <cell r="U30">
            <v>182.4</v>
          </cell>
          <cell r="V30">
            <v>79.374000000000009</v>
          </cell>
          <cell r="W30">
            <v>0</v>
          </cell>
          <cell r="X30">
            <v>103.02599999999997</v>
          </cell>
          <cell r="Y30">
            <v>182.4</v>
          </cell>
        </row>
        <row r="31">
          <cell r="A31">
            <v>15</v>
          </cell>
          <cell r="B31" t="str">
            <v>Repair &amp; Maintenance</v>
          </cell>
          <cell r="E31">
            <v>11.12</v>
          </cell>
          <cell r="F31">
            <v>11.12</v>
          </cell>
          <cell r="G31">
            <v>11.12</v>
          </cell>
          <cell r="H31">
            <v>16.12</v>
          </cell>
          <cell r="I31">
            <v>11.12</v>
          </cell>
          <cell r="J31">
            <v>11.12</v>
          </cell>
          <cell r="K31">
            <v>12.775</v>
          </cell>
          <cell r="L31">
            <v>12.775</v>
          </cell>
          <cell r="M31">
            <v>12.775</v>
          </cell>
          <cell r="N31">
            <v>12.775</v>
          </cell>
          <cell r="O31">
            <v>12.775</v>
          </cell>
          <cell r="P31">
            <v>12.775</v>
          </cell>
          <cell r="T31">
            <v>0</v>
          </cell>
          <cell r="U31">
            <v>148.37</v>
          </cell>
          <cell r="V31">
            <v>58.412166666666664</v>
          </cell>
          <cell r="W31">
            <v>0</v>
          </cell>
          <cell r="X31">
            <v>89.957833333333369</v>
          </cell>
          <cell r="Y31">
            <v>148.37</v>
          </cell>
        </row>
        <row r="32">
          <cell r="A32">
            <v>16</v>
          </cell>
          <cell r="B32" t="str">
            <v>Common Area Maintenance</v>
          </cell>
          <cell r="E32">
            <v>47.792400000000001</v>
          </cell>
          <cell r="F32">
            <v>47.792400000000001</v>
          </cell>
          <cell r="G32">
            <v>48.212400000000002</v>
          </cell>
          <cell r="H32">
            <v>47.792400000000001</v>
          </cell>
          <cell r="I32">
            <v>47.792400000000001</v>
          </cell>
          <cell r="J32">
            <v>48.212400000000002</v>
          </cell>
          <cell r="K32">
            <v>47.792400000000001</v>
          </cell>
          <cell r="L32">
            <v>47.792400000000001</v>
          </cell>
          <cell r="M32">
            <v>48.212400000000002</v>
          </cell>
          <cell r="N32">
            <v>47.792400000000001</v>
          </cell>
          <cell r="O32">
            <v>47.792400000000001</v>
          </cell>
          <cell r="P32">
            <v>48.212400000000002</v>
          </cell>
          <cell r="T32">
            <v>0</v>
          </cell>
          <cell r="U32">
            <v>575.18880000000001</v>
          </cell>
          <cell r="V32">
            <v>265.142</v>
          </cell>
          <cell r="W32">
            <v>0</v>
          </cell>
          <cell r="X32">
            <v>310.04680000000002</v>
          </cell>
          <cell r="Y32">
            <v>575.18880000000001</v>
          </cell>
        </row>
        <row r="33">
          <cell r="A33">
            <v>17</v>
          </cell>
          <cell r="B33" t="str">
            <v>Other Overhead Costs</v>
          </cell>
          <cell r="C33">
            <v>0</v>
          </cell>
          <cell r="E33">
            <v>17.947788482052299</v>
          </cell>
          <cell r="F33">
            <v>17.947788482052299</v>
          </cell>
          <cell r="G33">
            <v>17.790308482052296</v>
          </cell>
          <cell r="H33">
            <v>17.947788482052299</v>
          </cell>
          <cell r="I33">
            <v>17.779308482052297</v>
          </cell>
          <cell r="J33">
            <v>17.958788482052299</v>
          </cell>
          <cell r="K33">
            <v>17.954316409689302</v>
          </cell>
          <cell r="L33">
            <v>19.948876409689298</v>
          </cell>
          <cell r="M33">
            <v>17.965316409689301</v>
          </cell>
          <cell r="N33">
            <v>17.785836409689299</v>
          </cell>
          <cell r="O33">
            <v>17.965316409689301</v>
          </cell>
          <cell r="P33">
            <v>17.796836409689298</v>
          </cell>
          <cell r="R33">
            <v>0</v>
          </cell>
          <cell r="S33">
            <v>0</v>
          </cell>
          <cell r="T33">
            <v>0</v>
          </cell>
          <cell r="U33">
            <v>216.78826935044958</v>
          </cell>
          <cell r="V33">
            <v>127.21564313333332</v>
          </cell>
          <cell r="W33">
            <v>0</v>
          </cell>
          <cell r="X33">
            <v>89.572626217116266</v>
          </cell>
          <cell r="Y33">
            <v>216.78826935044958</v>
          </cell>
        </row>
        <row r="35">
          <cell r="B35" t="str">
            <v>Total Overhead Expenses</v>
          </cell>
          <cell r="C35">
            <v>0</v>
          </cell>
          <cell r="E35">
            <v>195.94778848205229</v>
          </cell>
          <cell r="F35">
            <v>195.94778848205229</v>
          </cell>
          <cell r="G35">
            <v>196.21030848205228</v>
          </cell>
          <cell r="H35">
            <v>200.94778848205229</v>
          </cell>
          <cell r="I35">
            <v>195.7793084820523</v>
          </cell>
          <cell r="J35">
            <v>196.3787884820523</v>
          </cell>
          <cell r="K35">
            <v>197.60931640968928</v>
          </cell>
          <cell r="L35">
            <v>199.60387640968926</v>
          </cell>
          <cell r="M35">
            <v>198.0403164096893</v>
          </cell>
          <cell r="N35">
            <v>197.44083640968927</v>
          </cell>
          <cell r="O35">
            <v>197.62031640968928</v>
          </cell>
          <cell r="P35">
            <v>197.87183640968928</v>
          </cell>
          <cell r="R35">
            <v>0</v>
          </cell>
          <cell r="S35">
            <v>0</v>
          </cell>
          <cell r="T35">
            <v>0</v>
          </cell>
          <cell r="U35">
            <v>2369.3982693504495</v>
          </cell>
          <cell r="V35">
            <v>850.20045979999998</v>
          </cell>
          <cell r="W35">
            <v>0</v>
          </cell>
          <cell r="X35">
            <v>1519.1978095504496</v>
          </cell>
          <cell r="Y35">
            <v>2369.3982693504495</v>
          </cell>
        </row>
        <row r="37">
          <cell r="B37" t="str">
            <v>E.B.I.T.D.</v>
          </cell>
          <cell r="C37">
            <v>0</v>
          </cell>
          <cell r="E37">
            <v>25.88364831271781</v>
          </cell>
          <cell r="F37">
            <v>25.88364831271781</v>
          </cell>
          <cell r="G37">
            <v>98.993428312717896</v>
          </cell>
          <cell r="H37">
            <v>10.427718312717815</v>
          </cell>
          <cell r="I37">
            <v>40.668698312717794</v>
          </cell>
          <cell r="J37">
            <v>155.69216831271797</v>
          </cell>
          <cell r="K37">
            <v>18.127897621380839</v>
          </cell>
          <cell r="L37">
            <v>55.504137621380835</v>
          </cell>
          <cell r="M37">
            <v>82.32098762138088</v>
          </cell>
          <cell r="N37">
            <v>24.164737621380851</v>
          </cell>
          <cell r="O37">
            <v>81.887127621380898</v>
          </cell>
          <cell r="P37">
            <v>80.781747621380788</v>
          </cell>
          <cell r="R37">
            <v>0</v>
          </cell>
          <cell r="S37">
            <v>0</v>
          </cell>
          <cell r="T37">
            <v>0</v>
          </cell>
          <cell r="U37">
            <v>700.33594560459187</v>
          </cell>
          <cell r="V37">
            <v>902.40928619999943</v>
          </cell>
          <cell r="W37">
            <v>0</v>
          </cell>
          <cell r="X37">
            <v>-202.07334059540767</v>
          </cell>
          <cell r="Y37">
            <v>700.33594560459187</v>
          </cell>
        </row>
        <row r="39">
          <cell r="A39">
            <v>18</v>
          </cell>
          <cell r="B39" t="str">
            <v>Depreciation</v>
          </cell>
          <cell r="E39">
            <v>48.524062499999999</v>
          </cell>
          <cell r="F39">
            <v>48.524062499999999</v>
          </cell>
          <cell r="G39">
            <v>48.524062499999999</v>
          </cell>
          <cell r="H39">
            <v>48.524062499999999</v>
          </cell>
          <cell r="I39">
            <v>48.524062499999999</v>
          </cell>
          <cell r="J39">
            <v>48.524062499999999</v>
          </cell>
          <cell r="K39">
            <v>48.524062499999999</v>
          </cell>
          <cell r="L39">
            <v>48.524062499999999</v>
          </cell>
          <cell r="M39">
            <v>48.524062499999999</v>
          </cell>
          <cell r="N39">
            <v>49.044895833333335</v>
          </cell>
          <cell r="O39">
            <v>49.044895833333335</v>
          </cell>
          <cell r="P39">
            <v>49.044895833333335</v>
          </cell>
          <cell r="T39">
            <v>0</v>
          </cell>
          <cell r="U39">
            <v>583.85125000000005</v>
          </cell>
          <cell r="V39">
            <v>302.02171856791659</v>
          </cell>
          <cell r="W39">
            <v>0</v>
          </cell>
          <cell r="X39">
            <v>281.82953143208357</v>
          </cell>
          <cell r="Y39">
            <v>583.85125000000005</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0.44</v>
          </cell>
          <cell r="W40">
            <v>0</v>
          </cell>
          <cell r="X40">
            <v>-0.44</v>
          </cell>
          <cell r="Y40">
            <v>0</v>
          </cell>
        </row>
        <row r="41">
          <cell r="A41">
            <v>20</v>
          </cell>
          <cell r="B41" t="str">
            <v>External Interest</v>
          </cell>
          <cell r="T41">
            <v>0</v>
          </cell>
          <cell r="U41">
            <v>0</v>
          </cell>
          <cell r="V41">
            <v>82.191780821917803</v>
          </cell>
          <cell r="W41">
            <v>0</v>
          </cell>
          <cell r="X41">
            <v>-82.191780821917803</v>
          </cell>
          <cell r="Y41">
            <v>0</v>
          </cell>
        </row>
        <row r="42">
          <cell r="A42">
            <v>21</v>
          </cell>
          <cell r="B42" t="str">
            <v>Intercompany Interest Income</v>
          </cell>
          <cell r="T42">
            <v>0</v>
          </cell>
          <cell r="U42">
            <v>0</v>
          </cell>
          <cell r="V42">
            <v>0</v>
          </cell>
          <cell r="W42">
            <v>0</v>
          </cell>
          <cell r="X42">
            <v>0</v>
          </cell>
          <cell r="Y42">
            <v>0</v>
          </cell>
        </row>
        <row r="43">
          <cell r="A43">
            <v>22</v>
          </cell>
          <cell r="B43" t="str">
            <v>External Interest Income</v>
          </cell>
          <cell r="T43">
            <v>0</v>
          </cell>
          <cell r="U43">
            <v>0</v>
          </cell>
          <cell r="V43">
            <v>0</v>
          </cell>
          <cell r="W43">
            <v>0</v>
          </cell>
          <cell r="X43">
            <v>0</v>
          </cell>
          <cell r="Y43">
            <v>0</v>
          </cell>
        </row>
        <row r="44">
          <cell r="B44" t="str">
            <v>E.B.T.</v>
          </cell>
          <cell r="C44">
            <v>0</v>
          </cell>
          <cell r="E44">
            <v>-22.64041418728219</v>
          </cell>
          <cell r="F44">
            <v>-22.64041418728219</v>
          </cell>
          <cell r="G44">
            <v>50.469365812717896</v>
          </cell>
          <cell r="H44">
            <v>-38.096344187282185</v>
          </cell>
          <cell r="I44">
            <v>-7.8553641872822055</v>
          </cell>
          <cell r="J44">
            <v>107.16810581271797</v>
          </cell>
          <cell r="K44">
            <v>-30.39616487861916</v>
          </cell>
          <cell r="L44">
            <v>6.9800751213808354</v>
          </cell>
          <cell r="M44">
            <v>33.79692512138088</v>
          </cell>
          <cell r="N44">
            <v>-24.880158211952484</v>
          </cell>
          <cell r="O44">
            <v>32.842231788047563</v>
          </cell>
          <cell r="P44">
            <v>31.736851788047453</v>
          </cell>
          <cell r="Q44">
            <v>0</v>
          </cell>
          <cell r="R44">
            <v>0</v>
          </cell>
          <cell r="S44">
            <v>0</v>
          </cell>
          <cell r="T44">
            <v>0</v>
          </cell>
          <cell r="U44">
            <v>116.48469560459171</v>
          </cell>
          <cell r="V44">
            <v>517.75578681016509</v>
          </cell>
          <cell r="W44">
            <v>0</v>
          </cell>
          <cell r="X44">
            <v>-401.27109120557338</v>
          </cell>
          <cell r="Y44">
            <v>116.48469560459171</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0</v>
          </cell>
          <cell r="F47">
            <v>0</v>
          </cell>
          <cell r="G47">
            <v>0</v>
          </cell>
          <cell r="H47">
            <v>0</v>
          </cell>
          <cell r="I47">
            <v>0</v>
          </cell>
          <cell r="J47">
            <v>0</v>
          </cell>
          <cell r="K47">
            <v>0</v>
          </cell>
          <cell r="L47">
            <v>0</v>
          </cell>
          <cell r="M47">
            <v>0</v>
          </cell>
          <cell r="N47">
            <v>0</v>
          </cell>
          <cell r="O47">
            <v>0</v>
          </cell>
          <cell r="P47">
            <v>0</v>
          </cell>
          <cell r="R47">
            <v>0</v>
          </cell>
          <cell r="S47">
            <v>0</v>
          </cell>
          <cell r="T47">
            <v>0</v>
          </cell>
          <cell r="U47">
            <v>0</v>
          </cell>
          <cell r="V47">
            <v>0</v>
          </cell>
          <cell r="W47">
            <v>0</v>
          </cell>
          <cell r="X47">
            <v>0</v>
          </cell>
          <cell r="Y47">
            <v>0</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-22.64041418728219</v>
          </cell>
          <cell r="F50">
            <v>-22.64041418728219</v>
          </cell>
          <cell r="G50">
            <v>50.469365812717896</v>
          </cell>
          <cell r="H50">
            <v>-38.096344187282185</v>
          </cell>
          <cell r="I50">
            <v>-7.8553641872822055</v>
          </cell>
          <cell r="J50">
            <v>107.16810581271797</v>
          </cell>
          <cell r="K50">
            <v>-30.39616487861916</v>
          </cell>
          <cell r="L50">
            <v>6.9800751213808354</v>
          </cell>
          <cell r="M50">
            <v>33.79692512138088</v>
          </cell>
          <cell r="N50">
            <v>-24.880158211952484</v>
          </cell>
          <cell r="O50">
            <v>32.842231788047563</v>
          </cell>
          <cell r="P50">
            <v>31.736851788047453</v>
          </cell>
          <cell r="Q50">
            <v>0</v>
          </cell>
          <cell r="R50">
            <v>0</v>
          </cell>
          <cell r="S50">
            <v>0</v>
          </cell>
          <cell r="T50">
            <v>0</v>
          </cell>
          <cell r="U50">
            <v>116.48469560459171</v>
          </cell>
          <cell r="V50">
            <v>517.75578681016509</v>
          </cell>
          <cell r="W50">
            <v>0</v>
          </cell>
          <cell r="X50">
            <v>-401.27109120557338</v>
          </cell>
          <cell r="Y50">
            <v>116.48469560459171</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24</v>
          </cell>
          <cell r="W53">
            <v>0</v>
          </cell>
          <cell r="X53">
            <v>28</v>
          </cell>
          <cell r="Y53">
            <v>52</v>
          </cell>
        </row>
        <row r="54">
          <cell r="A54">
            <v>27</v>
          </cell>
          <cell r="B54" t="str">
            <v>Pd Admissions</v>
          </cell>
          <cell r="E54">
            <v>43.218000000000004</v>
          </cell>
          <cell r="F54">
            <v>43.218000000000004</v>
          </cell>
          <cell r="G54">
            <v>57.427999999999997</v>
          </cell>
          <cell r="H54">
            <v>41.208999999999996</v>
          </cell>
          <cell r="I54">
            <v>46.108999999999995</v>
          </cell>
          <cell r="J54">
            <v>68.403999999999996</v>
          </cell>
          <cell r="K54">
            <v>42.188999999999993</v>
          </cell>
          <cell r="L54">
            <v>49.538999999999994</v>
          </cell>
          <cell r="M54">
            <v>54.585999999999999</v>
          </cell>
          <cell r="N54">
            <v>43.266999999999996</v>
          </cell>
          <cell r="O54">
            <v>54.488</v>
          </cell>
          <cell r="P54">
            <v>54.39</v>
          </cell>
          <cell r="T54">
            <v>0</v>
          </cell>
          <cell r="U54">
            <v>598.04499999999996</v>
          </cell>
          <cell r="V54">
            <v>344</v>
          </cell>
          <cell r="W54">
            <v>0</v>
          </cell>
          <cell r="X54">
            <v>254.04499999999999</v>
          </cell>
          <cell r="Y54">
            <v>598.04499999999996</v>
          </cell>
        </row>
        <row r="55">
          <cell r="A55">
            <v>28</v>
          </cell>
          <cell r="B55" t="str">
            <v>Admissions</v>
          </cell>
          <cell r="E55">
            <v>44.1</v>
          </cell>
          <cell r="F55">
            <v>44.1</v>
          </cell>
          <cell r="G55">
            <v>58.6</v>
          </cell>
          <cell r="H55">
            <v>42.05</v>
          </cell>
          <cell r="I55">
            <v>47.05</v>
          </cell>
          <cell r="J55">
            <v>69.8</v>
          </cell>
          <cell r="K55">
            <v>43.05</v>
          </cell>
          <cell r="L55">
            <v>50.55</v>
          </cell>
          <cell r="M55">
            <v>55.7</v>
          </cell>
          <cell r="N55">
            <v>44.15</v>
          </cell>
          <cell r="O55">
            <v>55.6</v>
          </cell>
          <cell r="P55">
            <v>55.5</v>
          </cell>
          <cell r="T55">
            <v>0</v>
          </cell>
          <cell r="U55">
            <v>610.25</v>
          </cell>
          <cell r="V55">
            <v>344</v>
          </cell>
          <cell r="W55">
            <v>0</v>
          </cell>
          <cell r="X55">
            <v>266.25</v>
          </cell>
          <cell r="Y55">
            <v>610.25</v>
          </cell>
        </row>
        <row r="56">
          <cell r="B56" t="str">
            <v>Utilisation Rate</v>
          </cell>
          <cell r="E56">
            <v>0.19616739617807197</v>
          </cell>
          <cell r="F56">
            <v>0.19616739617807197</v>
          </cell>
          <cell r="G56">
            <v>0.20853350414575994</v>
          </cell>
          <cell r="H56">
            <v>0.18704850361197112</v>
          </cell>
          <cell r="I56">
            <v>0.20928970499270488</v>
          </cell>
          <cell r="J56">
            <v>0.24838973702003486</v>
          </cell>
          <cell r="K56">
            <v>0.19149674388811785</v>
          </cell>
          <cell r="L56">
            <v>0.22485854595921853</v>
          </cell>
          <cell r="M56">
            <v>0.19821358670509948</v>
          </cell>
          <cell r="N56">
            <v>0.19638980819187929</v>
          </cell>
          <cell r="O56">
            <v>0.19785772748300773</v>
          </cell>
          <cell r="P56">
            <v>0.24687733532614498</v>
          </cell>
          <cell r="U56">
            <v>0.20881066373219678</v>
          </cell>
          <cell r="V56">
            <v>0.25503244249908069</v>
          </cell>
          <cell r="W56" t="str">
            <v>N.A.</v>
          </cell>
          <cell r="X56">
            <v>-4.6221778766883909E-2</v>
          </cell>
          <cell r="Y56" t="str">
            <v>N.A.</v>
          </cell>
        </row>
        <row r="57">
          <cell r="B57" t="str">
            <v>Ave. Admission Price (S$)</v>
          </cell>
          <cell r="C57" t="str">
            <v>N.A.</v>
          </cell>
          <cell r="E57">
            <v>7.9790476190476198</v>
          </cell>
          <cell r="F57">
            <v>7.9790476190476198</v>
          </cell>
          <cell r="G57">
            <v>7.9565870307167241</v>
          </cell>
          <cell r="H57">
            <v>7.9868727705112965</v>
          </cell>
          <cell r="I57">
            <v>7.9510733262486726</v>
          </cell>
          <cell r="J57">
            <v>7.9271919770773653</v>
          </cell>
          <cell r="K57">
            <v>7.9790476190476207</v>
          </cell>
          <cell r="L57">
            <v>7.9985756676557873</v>
          </cell>
          <cell r="M57">
            <v>7.9849551166965895</v>
          </cell>
          <cell r="N57">
            <v>7.9865005662514159</v>
          </cell>
          <cell r="O57">
            <v>7.973129496402878</v>
          </cell>
          <cell r="P57">
            <v>7.9612612612612619</v>
          </cell>
          <cell r="Q57" t="str">
            <v/>
          </cell>
          <cell r="R57" t="str">
            <v>N.A.</v>
          </cell>
          <cell r="S57" t="str">
            <v>N.A.</v>
          </cell>
          <cell r="U57">
            <v>7.9698811962310545</v>
          </cell>
          <cell r="V57">
            <v>7.8958633720930234</v>
          </cell>
          <cell r="W57" t="str">
            <v>N.A.</v>
          </cell>
          <cell r="X57">
            <v>7.4017824138031152E-2</v>
          </cell>
          <cell r="Y57" t="str">
            <v>N.A.</v>
          </cell>
        </row>
        <row r="58">
          <cell r="B58" t="str">
            <v>Advert. Cost % of Box</v>
          </cell>
          <cell r="C58" t="str">
            <v>N.A.</v>
          </cell>
          <cell r="E58">
            <v>2.3E-2</v>
          </cell>
          <cell r="F58">
            <v>2.3E-2</v>
          </cell>
          <cell r="G58">
            <v>2.3E-2</v>
          </cell>
          <cell r="H58">
            <v>2.3E-2</v>
          </cell>
          <cell r="I58">
            <v>2.3E-2</v>
          </cell>
          <cell r="J58">
            <v>2.3E-2</v>
          </cell>
          <cell r="K58">
            <v>2.3E-2</v>
          </cell>
          <cell r="L58">
            <v>2.3E-2</v>
          </cell>
          <cell r="M58">
            <v>2.3E-2</v>
          </cell>
          <cell r="N58">
            <v>2.3E-2</v>
          </cell>
          <cell r="O58">
            <v>2.3E-2</v>
          </cell>
          <cell r="P58">
            <v>2.3E-2</v>
          </cell>
          <cell r="R58">
            <v>2.5999999999999999E-2</v>
          </cell>
          <cell r="S58">
            <v>2.5999999999999999E-2</v>
          </cell>
          <cell r="T58">
            <v>2.5999999999999999E-2</v>
          </cell>
          <cell r="U58">
            <v>2.3000000000000003E-2</v>
          </cell>
          <cell r="V58">
            <v>2.1643236063040076E-2</v>
          </cell>
          <cell r="W58" t="str">
            <v>N.A.</v>
          </cell>
          <cell r="X58">
            <v>1.3567639369599267E-3</v>
          </cell>
          <cell r="Y58" t="str">
            <v>N.A.</v>
          </cell>
        </row>
        <row r="59">
          <cell r="B59" t="str">
            <v>Concession Cost %</v>
          </cell>
          <cell r="C59" t="str">
            <v>N.A.</v>
          </cell>
          <cell r="E59">
            <v>0.20499999999999999</v>
          </cell>
          <cell r="F59">
            <v>0.20499999999999999</v>
          </cell>
          <cell r="G59">
            <v>0.20499999999999999</v>
          </cell>
          <cell r="H59">
            <v>0.20499999999999999</v>
          </cell>
          <cell r="I59">
            <v>0.20499999999999999</v>
          </cell>
          <cell r="J59">
            <v>0.20499999999999999</v>
          </cell>
          <cell r="K59">
            <v>0.20499999999999999</v>
          </cell>
          <cell r="L59">
            <v>0.20499999999999999</v>
          </cell>
          <cell r="M59">
            <v>0.20499999999999999</v>
          </cell>
          <cell r="N59">
            <v>0.20499999999999999</v>
          </cell>
          <cell r="O59">
            <v>0.20499999999999999</v>
          </cell>
          <cell r="P59">
            <v>0.20499999999999999</v>
          </cell>
          <cell r="R59" t="str">
            <v>N.A.</v>
          </cell>
          <cell r="S59" t="str">
            <v>N.A.</v>
          </cell>
          <cell r="U59">
            <v>0.20499999999999999</v>
          </cell>
          <cell r="V59">
            <v>0.16289135267876603</v>
          </cell>
          <cell r="W59" t="str">
            <v>N.A.</v>
          </cell>
          <cell r="X59">
            <v>4.2108647321233983E-2</v>
          </cell>
          <cell r="Y59" t="str">
            <v>N.A.</v>
          </cell>
        </row>
        <row r="60">
          <cell r="B60" t="str">
            <v>Concess. Rev per Patron (S$)</v>
          </cell>
          <cell r="C60" t="str">
            <v>N.A.</v>
          </cell>
          <cell r="E60">
            <v>1.4</v>
          </cell>
          <cell r="F60">
            <v>1.4</v>
          </cell>
          <cell r="G60">
            <v>1.4</v>
          </cell>
          <cell r="H60">
            <v>1.4</v>
          </cell>
          <cell r="I60">
            <v>1.4</v>
          </cell>
          <cell r="J60">
            <v>1.4</v>
          </cell>
          <cell r="K60">
            <v>1.4</v>
          </cell>
          <cell r="L60">
            <v>1.4</v>
          </cell>
          <cell r="M60">
            <v>1.4</v>
          </cell>
          <cell r="N60">
            <v>1.4</v>
          </cell>
          <cell r="O60">
            <v>1.4</v>
          </cell>
          <cell r="P60">
            <v>1.4</v>
          </cell>
          <cell r="R60" t="str">
            <v>N.A.</v>
          </cell>
          <cell r="S60" t="str">
            <v>N.A.</v>
          </cell>
          <cell r="U60">
            <v>1.4</v>
          </cell>
          <cell r="V60">
            <v>1.0002761627906978</v>
          </cell>
          <cell r="W60" t="str">
            <v>N.A.</v>
          </cell>
          <cell r="X60">
            <v>0.39972383720930216</v>
          </cell>
          <cell r="Y60" t="str">
            <v>N.A.</v>
          </cell>
        </row>
        <row r="61">
          <cell r="B61" t="str">
            <v>Film Hire : % of Net Box</v>
          </cell>
          <cell r="C61" t="str">
            <v>N.A.</v>
          </cell>
          <cell r="E61">
            <v>0.46500000000000002</v>
          </cell>
          <cell r="F61">
            <v>0.46500000000000002</v>
          </cell>
          <cell r="G61">
            <v>0.46500000000000002</v>
          </cell>
          <cell r="H61">
            <v>0.46500000000000002</v>
          </cell>
          <cell r="I61">
            <v>0.46500000000000002</v>
          </cell>
          <cell r="J61">
            <v>0.46500000000000002</v>
          </cell>
          <cell r="K61">
            <v>0.46500000000000002</v>
          </cell>
          <cell r="L61">
            <v>0.46500000000000002</v>
          </cell>
          <cell r="M61">
            <v>0.46500000000000002</v>
          </cell>
          <cell r="N61">
            <v>0.46500000000000002</v>
          </cell>
          <cell r="O61">
            <v>0.46500000000000002</v>
          </cell>
          <cell r="P61">
            <v>0.46500000000000002</v>
          </cell>
          <cell r="R61" t="str">
            <v>N.A.</v>
          </cell>
          <cell r="S61" t="str">
            <v>N.A.</v>
          </cell>
          <cell r="U61">
            <v>0.46500000000000002</v>
          </cell>
          <cell r="V61">
            <v>0.46693643308223287</v>
          </cell>
          <cell r="W61" t="str">
            <v>N.A.</v>
          </cell>
          <cell r="X61">
            <v>-1.9364330822329023E-3</v>
          </cell>
          <cell r="Y61" t="str">
            <v>N.A.</v>
          </cell>
        </row>
        <row r="62">
          <cell r="B62" t="str">
            <v>Direct Payroll : Net Box</v>
          </cell>
          <cell r="C62" t="str">
            <v>N.A.</v>
          </cell>
          <cell r="E62">
            <v>0.11365040015582155</v>
          </cell>
          <cell r="F62">
            <v>0.11365040015582155</v>
          </cell>
          <cell r="G62">
            <v>8.8129371429493383E-2</v>
          </cell>
          <cell r="H62">
            <v>0.11907424848511787</v>
          </cell>
          <cell r="I62">
            <v>0.10689939054801112</v>
          </cell>
          <cell r="J62">
            <v>7.4262626925619371E-2</v>
          </cell>
          <cell r="K62">
            <v>0.11832278781515429</v>
          </cell>
          <cell r="L62">
            <v>0.1005214602227149</v>
          </cell>
          <cell r="M62">
            <v>9.3856131973796927E-2</v>
          </cell>
          <cell r="N62">
            <v>0.11526710124936153</v>
          </cell>
          <cell r="O62">
            <v>9.4164394276030267E-2</v>
          </cell>
          <cell r="P62">
            <v>9.4474688172297996E-2</v>
          </cell>
          <cell r="R62" t="str">
            <v>N.A.</v>
          </cell>
          <cell r="S62" t="str">
            <v>N.A.</v>
          </cell>
          <cell r="U62">
            <v>0.1006055027006547</v>
          </cell>
          <cell r="V62">
            <v>7.6356286795742676E-2</v>
          </cell>
          <cell r="W62" t="str">
            <v>N.A.</v>
          </cell>
          <cell r="X62">
            <v>2.4249215904912025E-2</v>
          </cell>
          <cell r="Y62" t="str">
            <v>N.A.</v>
          </cell>
        </row>
        <row r="63">
          <cell r="B63" t="str">
            <v>Direct Payroll : Net Box &amp; Conc.</v>
          </cell>
          <cell r="C63" t="str">
            <v>N.A.</v>
          </cell>
          <cell r="E63">
            <v>9.6685931407948109E-2</v>
          </cell>
          <cell r="F63">
            <v>9.6685931407948109E-2</v>
          </cell>
          <cell r="G63">
            <v>7.4942819581448453E-2</v>
          </cell>
          <cell r="H63">
            <v>0.10131498488852766</v>
          </cell>
          <cell r="I63">
            <v>9.0894901913843432E-2</v>
          </cell>
          <cell r="J63">
            <v>6.3115898311972354E-2</v>
          </cell>
          <cell r="K63">
            <v>0.10066087696134877</v>
          </cell>
          <cell r="L63">
            <v>8.554791004998942E-2</v>
          </cell>
          <cell r="M63">
            <v>7.9855150282414397E-2</v>
          </cell>
          <cell r="N63">
            <v>9.8074970847823364E-2</v>
          </cell>
          <cell r="O63">
            <v>8.0099705205316493E-2</v>
          </cell>
          <cell r="P63">
            <v>8.0345762619439667E-2</v>
          </cell>
          <cell r="Q63" t="str">
            <v/>
          </cell>
          <cell r="R63" t="str">
            <v>N.A.</v>
          </cell>
          <cell r="S63" t="str">
            <v>N.A.</v>
          </cell>
          <cell r="T63" t="str">
            <v>N.A.</v>
          </cell>
          <cell r="U63">
            <v>8.5573540092892794E-2</v>
          </cell>
          <cell r="V63">
            <v>6.7770835402866145E-2</v>
          </cell>
          <cell r="W63" t="str">
            <v>N.A.</v>
          </cell>
          <cell r="X63">
            <v>1.7802704690026649E-2</v>
          </cell>
          <cell r="Y63" t="str">
            <v>N.A.</v>
          </cell>
        </row>
        <row r="64">
          <cell r="B64" t="str">
            <v>Direct Payroll of Admissions (S$)</v>
          </cell>
          <cell r="C64" t="str">
            <v>N.A.</v>
          </cell>
          <cell r="E64">
            <v>0.90682195476711713</v>
          </cell>
          <cell r="F64">
            <v>0.90682195476711713</v>
          </cell>
          <cell r="G64">
            <v>0.70120901374112399</v>
          </cell>
          <cell r="H64">
            <v>0.95103087289488397</v>
          </cell>
          <cell r="I64">
            <v>0.84996489277853071</v>
          </cell>
          <cell r="J64">
            <v>0.58869410036145942</v>
          </cell>
          <cell r="K64">
            <v>0.94410315839558367</v>
          </cell>
          <cell r="L64">
            <v>0.80402850581463647</v>
          </cell>
          <cell r="M64">
            <v>0.74943700123752011</v>
          </cell>
          <cell r="N64">
            <v>0.92058076939818512</v>
          </cell>
          <cell r="O64">
            <v>0.75078490951312726</v>
          </cell>
          <cell r="P64">
            <v>0.75213767511585361</v>
          </cell>
          <cell r="Q64" t="str">
            <v/>
          </cell>
          <cell r="R64" t="str">
            <v>N.A.</v>
          </cell>
          <cell r="S64" t="str">
            <v>N.A.</v>
          </cell>
          <cell r="T64" t="str">
            <v>N.A.</v>
          </cell>
          <cell r="U64">
            <v>0.80181390421132048</v>
          </cell>
          <cell r="V64">
            <v>0.60289880813953478</v>
          </cell>
          <cell r="W64" t="str">
            <v>N.A.</v>
          </cell>
          <cell r="X64">
            <v>0.1989150960717857</v>
          </cell>
          <cell r="Y64" t="str">
            <v>N.A.</v>
          </cell>
        </row>
        <row r="65">
          <cell r="B65" t="str">
            <v>Gross Margin :Total Rev</v>
          </cell>
          <cell r="C65" t="str">
            <v>N.A.</v>
          </cell>
          <cell r="E65">
            <v>0.49638021452148323</v>
          </cell>
          <cell r="F65">
            <v>0.49638021452148323</v>
          </cell>
          <cell r="G65">
            <v>0.50759076613428944</v>
          </cell>
          <cell r="H65">
            <v>0.49386774690310059</v>
          </cell>
          <cell r="I65">
            <v>0.49962576730897507</v>
          </cell>
          <cell r="J65">
            <v>0.51448275811922728</v>
          </cell>
          <cell r="K65">
            <v>0.49362110277158677</v>
          </cell>
          <cell r="L65">
            <v>0.50180554137618183</v>
          </cell>
          <cell r="M65">
            <v>0.50422498054121678</v>
          </cell>
          <cell r="N65">
            <v>0.49499093728357912</v>
          </cell>
          <cell r="O65">
            <v>0.50413639029843782</v>
          </cell>
          <cell r="P65">
            <v>0.50404728854413305</v>
          </cell>
          <cell r="Q65" t="str">
            <v/>
          </cell>
          <cell r="R65" t="str">
            <v>N.A.</v>
          </cell>
          <cell r="S65" t="str">
            <v>N.A.</v>
          </cell>
          <cell r="T65" t="str">
            <v>N.A.</v>
          </cell>
          <cell r="U65">
            <v>0.50180729447328798</v>
          </cell>
          <cell r="V65">
            <v>0.52339234236107424</v>
          </cell>
          <cell r="W65" t="str">
            <v>N.A.</v>
          </cell>
          <cell r="X65">
            <v>-2.1585047887786257E-2</v>
          </cell>
          <cell r="Y65" t="str">
            <v>N.A.</v>
          </cell>
        </row>
        <row r="66">
          <cell r="B66" t="str">
            <v>G&amp;A % of total revenue</v>
          </cell>
          <cell r="C66" t="str">
            <v>N.A.</v>
          </cell>
          <cell r="E66">
            <v>4.0160796078463498E-2</v>
          </cell>
          <cell r="F66">
            <v>4.0160796078463498E-2</v>
          </cell>
          <cell r="G66">
            <v>3.058970868803125E-2</v>
          </cell>
          <cell r="H66">
            <v>4.1934063193663738E-2</v>
          </cell>
          <cell r="I66">
            <v>3.7568515645295883E-2</v>
          </cell>
          <cell r="J66">
            <v>2.6243252538754491E-2</v>
          </cell>
          <cell r="K66">
            <v>4.1080670784895031E-2</v>
          </cell>
          <cell r="L66">
            <v>3.9240071561967814E-2</v>
          </cell>
          <cell r="M66">
            <v>3.2310312396351612E-2</v>
          </cell>
          <cell r="N66">
            <v>3.972746567092296E-2</v>
          </cell>
          <cell r="O66">
            <v>3.2403322196825922E-2</v>
          </cell>
          <cell r="P66">
            <v>3.2192111105117466E-2</v>
          </cell>
          <cell r="Q66" t="str">
            <v/>
          </cell>
          <cell r="R66" t="e">
            <v>#DIV/0!</v>
          </cell>
          <cell r="S66" t="e">
            <v>#DIV/0!</v>
          </cell>
          <cell r="T66" t="e">
            <v>#DIV/0!</v>
          </cell>
          <cell r="U66">
            <v>3.5438226015241124E-2</v>
          </cell>
          <cell r="V66">
            <v>3.7991169224347025E-2</v>
          </cell>
          <cell r="W66" t="str">
            <v>N.A.</v>
          </cell>
          <cell r="X66">
            <v>-2.5529432091059012E-3</v>
          </cell>
          <cell r="Y66" t="str">
            <v>N.A.</v>
          </cell>
        </row>
        <row r="67">
          <cell r="B67" t="str">
            <v>E.B.I.T.D. : Total Rev</v>
          </cell>
          <cell r="C67" t="str">
            <v>N.A.</v>
          </cell>
          <cell r="E67">
            <v>5.791844063090161E-2</v>
          </cell>
          <cell r="F67">
            <v>5.791844063090161E-2</v>
          </cell>
          <cell r="G67">
            <v>0.17021515603119061</v>
          </cell>
          <cell r="H67">
            <v>2.436381502537251E-2</v>
          </cell>
          <cell r="I67">
            <v>8.5934873697561989E-2</v>
          </cell>
          <cell r="J67">
            <v>0.22751361515395505</v>
          </cell>
          <cell r="K67">
            <v>4.1477836148879316E-2</v>
          </cell>
          <cell r="L67">
            <v>0.10917839619230042</v>
          </cell>
          <cell r="M67">
            <v>0.14805287956901672</v>
          </cell>
          <cell r="N67">
            <v>5.3975745766855314E-2</v>
          </cell>
          <cell r="O67">
            <v>0.14769653478839553</v>
          </cell>
          <cell r="P67">
            <v>0.14612344210104755</v>
          </cell>
          <cell r="Q67" t="str">
            <v/>
          </cell>
          <cell r="R67" t="str">
            <v>N.A.</v>
          </cell>
          <cell r="S67" t="str">
            <v>N.A.</v>
          </cell>
          <cell r="T67" t="str">
            <v>N.A.</v>
          </cell>
          <cell r="U67">
            <v>0.11448342477799142</v>
          </cell>
          <cell r="V67">
            <v>0.26949188839704358</v>
          </cell>
          <cell r="W67" t="str">
            <v>N.A.</v>
          </cell>
          <cell r="X67">
            <v>-0.15500846361905216</v>
          </cell>
          <cell r="Y67" t="str">
            <v>N.A.</v>
          </cell>
        </row>
        <row r="68">
          <cell r="B68" t="str">
            <v>No of Concession Transactions</v>
          </cell>
          <cell r="E68">
            <v>12</v>
          </cell>
          <cell r="F68">
            <v>12</v>
          </cell>
          <cell r="G68">
            <v>18</v>
          </cell>
          <cell r="H68">
            <v>12</v>
          </cell>
          <cell r="I68">
            <v>14</v>
          </cell>
          <cell r="J68">
            <v>19</v>
          </cell>
          <cell r="K68">
            <v>12</v>
          </cell>
          <cell r="L68">
            <v>14</v>
          </cell>
          <cell r="M68">
            <v>16</v>
          </cell>
          <cell r="N68">
            <v>13</v>
          </cell>
          <cell r="O68">
            <v>17</v>
          </cell>
          <cell r="P68">
            <v>19</v>
          </cell>
          <cell r="U68">
            <v>178</v>
          </cell>
          <cell r="V68">
            <v>79</v>
          </cell>
          <cell r="W68" t="str">
            <v>N.A.</v>
          </cell>
          <cell r="X68">
            <v>99</v>
          </cell>
          <cell r="Y68" t="str">
            <v>N.A.</v>
          </cell>
        </row>
        <row r="69">
          <cell r="B69" t="str">
            <v>Strike Rate %(No of Trans/Adm)</v>
          </cell>
          <cell r="E69">
            <v>0.27210884353741494</v>
          </cell>
          <cell r="F69">
            <v>0.27210884353741494</v>
          </cell>
          <cell r="G69">
            <v>0.30716723549488056</v>
          </cell>
          <cell r="H69">
            <v>0.28537455410225926</v>
          </cell>
          <cell r="I69">
            <v>0.29755579171094582</v>
          </cell>
          <cell r="J69">
            <v>0.27220630372492838</v>
          </cell>
          <cell r="K69">
            <v>0.27874564459930318</v>
          </cell>
          <cell r="L69">
            <v>0.27695351137487639</v>
          </cell>
          <cell r="M69">
            <v>0.28725314183123879</v>
          </cell>
          <cell r="N69">
            <v>0.29445073612684031</v>
          </cell>
          <cell r="O69">
            <v>0.30575539568345322</v>
          </cell>
          <cell r="P69">
            <v>0.34234234234234234</v>
          </cell>
          <cell r="U69">
            <v>0.2916837361736993</v>
          </cell>
          <cell r="V69">
            <v>0.22965116279069767</v>
          </cell>
          <cell r="W69" t="str">
            <v>N.A.</v>
          </cell>
          <cell r="X69">
            <v>6.2032573383001638E-2</v>
          </cell>
          <cell r="Y69" t="str">
            <v>N.A.</v>
          </cell>
        </row>
        <row r="70">
          <cell r="B70" t="str">
            <v>Ave Sales (Total Sale/No of Trans) (S$)</v>
          </cell>
          <cell r="E70">
            <v>5.1449999999999996</v>
          </cell>
          <cell r="F70">
            <v>5.1449999999999996</v>
          </cell>
          <cell r="G70">
            <v>4.557777777777777</v>
          </cell>
          <cell r="H70">
            <v>4.9058333333333328</v>
          </cell>
          <cell r="I70">
            <v>4.7050000000000001</v>
          </cell>
          <cell r="J70">
            <v>5.1431578947368415</v>
          </cell>
          <cell r="K70">
            <v>5.0225</v>
          </cell>
          <cell r="L70">
            <v>5.0549999999999997</v>
          </cell>
          <cell r="M70">
            <v>4.8737500000000002</v>
          </cell>
          <cell r="N70">
            <v>4.7546153846153842</v>
          </cell>
          <cell r="O70">
            <v>4.578823529411765</v>
          </cell>
          <cell r="P70">
            <v>4.0894736842105255</v>
          </cell>
          <cell r="U70">
            <v>4.7997191011235953</v>
          </cell>
          <cell r="V70">
            <v>4.355632911392405</v>
          </cell>
          <cell r="W70" t="str">
            <v>N.A.</v>
          </cell>
          <cell r="X70">
            <v>0.4440861897311903</v>
          </cell>
          <cell r="Y70" t="str">
            <v>N.A.</v>
          </cell>
        </row>
        <row r="71">
          <cell r="B71" t="str">
            <v xml:space="preserve">Total Concession Combo Sales </v>
          </cell>
          <cell r="E71">
            <v>27</v>
          </cell>
          <cell r="F71">
            <v>30</v>
          </cell>
          <cell r="G71">
            <v>38</v>
          </cell>
          <cell r="H71">
            <v>28</v>
          </cell>
          <cell r="I71">
            <v>32</v>
          </cell>
          <cell r="J71">
            <v>46</v>
          </cell>
          <cell r="K71">
            <v>28</v>
          </cell>
          <cell r="L71">
            <v>30</v>
          </cell>
          <cell r="M71">
            <v>35</v>
          </cell>
          <cell r="N71">
            <v>28</v>
          </cell>
          <cell r="O71">
            <v>35</v>
          </cell>
          <cell r="P71">
            <v>40</v>
          </cell>
          <cell r="U71">
            <v>397</v>
          </cell>
          <cell r="V71">
            <v>143</v>
          </cell>
          <cell r="W71" t="str">
            <v>N.A.</v>
          </cell>
          <cell r="X71">
            <v>254</v>
          </cell>
          <cell r="Y71" t="str">
            <v>N.A.</v>
          </cell>
        </row>
        <row r="72">
          <cell r="B72" t="str">
            <v>Combo Sales as % of Total Sales</v>
          </cell>
          <cell r="E72">
            <v>0.43731778425655982</v>
          </cell>
          <cell r="F72">
            <v>0.48590864917395532</v>
          </cell>
          <cell r="G72">
            <v>0.46318868844466121</v>
          </cell>
          <cell r="H72">
            <v>0.47562425683709875</v>
          </cell>
          <cell r="I72">
            <v>0.48580537422195241</v>
          </cell>
          <cell r="J72">
            <v>0.47073270568972581</v>
          </cell>
          <cell r="K72">
            <v>0.46457607433217196</v>
          </cell>
          <cell r="L72">
            <v>0.42390843577787202</v>
          </cell>
          <cell r="M72">
            <v>0.44883303411131059</v>
          </cell>
          <cell r="N72">
            <v>0.45300113250283131</v>
          </cell>
          <cell r="O72">
            <v>0.44964028776978415</v>
          </cell>
          <cell r="P72">
            <v>0.51480051480051492</v>
          </cell>
          <cell r="U72">
            <v>0.46468075144846965</v>
          </cell>
          <cell r="V72">
            <v>0.41558290588354957</v>
          </cell>
          <cell r="W72" t="str">
            <v>N.A.</v>
          </cell>
          <cell r="X72">
            <v>4.9097845564920084E-2</v>
          </cell>
          <cell r="Y72" t="str">
            <v>N.A.</v>
          </cell>
        </row>
        <row r="73">
          <cell r="B73" t="str">
            <v>No of Payroll hours Paid</v>
          </cell>
          <cell r="E73">
            <v>4</v>
          </cell>
          <cell r="F73">
            <v>3</v>
          </cell>
          <cell r="G73">
            <v>4</v>
          </cell>
          <cell r="H73">
            <v>3</v>
          </cell>
          <cell r="I73">
            <v>4</v>
          </cell>
          <cell r="J73">
            <v>4</v>
          </cell>
          <cell r="K73">
            <v>3</v>
          </cell>
          <cell r="L73">
            <v>3</v>
          </cell>
          <cell r="M73">
            <v>4</v>
          </cell>
          <cell r="N73">
            <v>3</v>
          </cell>
          <cell r="O73">
            <v>4</v>
          </cell>
          <cell r="P73">
            <v>4</v>
          </cell>
          <cell r="U73">
            <v>68.534000000000006</v>
          </cell>
          <cell r="V73">
            <v>31</v>
          </cell>
          <cell r="W73" t="str">
            <v>N.A.</v>
          </cell>
          <cell r="X73">
            <v>37.534000000000006</v>
          </cell>
          <cell r="Y73" t="str">
            <v>N.A.</v>
          </cell>
        </row>
        <row r="74">
          <cell r="B74" t="str">
            <v>Admissions/labour hour paid</v>
          </cell>
          <cell r="E74">
            <v>9.1855863361799628</v>
          </cell>
          <cell r="F74">
            <v>8.82</v>
          </cell>
          <cell r="G74">
            <v>8.2419127988748233</v>
          </cell>
          <cell r="H74">
            <v>8.7585919600083315</v>
          </cell>
          <cell r="I74">
            <v>9.41</v>
          </cell>
          <cell r="J74">
            <v>9.8171589310829805</v>
          </cell>
          <cell r="K74">
            <v>8.9668818996042479</v>
          </cell>
          <cell r="L74">
            <v>10.11</v>
          </cell>
          <cell r="M74">
            <v>7.8340365682137838</v>
          </cell>
          <cell r="N74">
            <v>9.1960008331597578</v>
          </cell>
          <cell r="O74">
            <v>7.9428571428571431</v>
          </cell>
          <cell r="P74">
            <v>9.25</v>
          </cell>
          <cell r="U74">
            <v>8.9043394519508556</v>
          </cell>
          <cell r="V74">
            <v>11.096774193548388</v>
          </cell>
          <cell r="W74" t="str">
            <v>N.A.</v>
          </cell>
          <cell r="X74">
            <v>-2.1924347415975323</v>
          </cell>
          <cell r="Y74" t="str">
            <v>N.A.</v>
          </cell>
        </row>
        <row r="75">
          <cell r="A75" t="str">
            <v/>
          </cell>
        </row>
        <row r="76">
          <cell r="A76" t="str">
            <v/>
          </cell>
          <cell r="B76" t="str">
            <v>6 Other Income</v>
          </cell>
        </row>
        <row r="77">
          <cell r="A77">
            <v>52</v>
          </cell>
          <cell r="B77" t="str">
            <v>Booking Fee</v>
          </cell>
          <cell r="E77">
            <v>2.265625</v>
          </cell>
          <cell r="F77">
            <v>2.265625</v>
          </cell>
          <cell r="G77">
            <v>2.265625</v>
          </cell>
          <cell r="H77">
            <v>2.265625</v>
          </cell>
          <cell r="I77">
            <v>2.265625</v>
          </cell>
          <cell r="J77">
            <v>2.265625</v>
          </cell>
          <cell r="K77">
            <v>2.265625</v>
          </cell>
          <cell r="L77">
            <v>2.265625</v>
          </cell>
          <cell r="M77">
            <v>2.265625</v>
          </cell>
          <cell r="N77">
            <v>2.265625</v>
          </cell>
          <cell r="O77">
            <v>2.265625</v>
          </cell>
          <cell r="P77">
            <v>2.265625</v>
          </cell>
          <cell r="T77">
            <v>0</v>
          </cell>
          <cell r="U77">
            <v>27.1875</v>
          </cell>
          <cell r="V77">
            <v>23.982250000000001</v>
          </cell>
          <cell r="W77">
            <v>0</v>
          </cell>
          <cell r="X77">
            <v>3.2052499999999995</v>
          </cell>
          <cell r="Y77">
            <v>27.1875</v>
          </cell>
        </row>
        <row r="78">
          <cell r="A78">
            <v>53</v>
          </cell>
          <cell r="B78" t="str">
            <v>Auditorium Rentals</v>
          </cell>
          <cell r="E78">
            <v>2</v>
          </cell>
          <cell r="F78">
            <v>2</v>
          </cell>
          <cell r="G78">
            <v>2</v>
          </cell>
          <cell r="H78">
            <v>2</v>
          </cell>
          <cell r="I78">
            <v>2</v>
          </cell>
          <cell r="J78">
            <v>2</v>
          </cell>
          <cell r="K78">
            <v>2</v>
          </cell>
          <cell r="L78">
            <v>2</v>
          </cell>
          <cell r="M78">
            <v>2</v>
          </cell>
          <cell r="N78">
            <v>2</v>
          </cell>
          <cell r="O78">
            <v>2</v>
          </cell>
          <cell r="P78">
            <v>2</v>
          </cell>
          <cell r="T78">
            <v>0</v>
          </cell>
          <cell r="U78">
            <v>24</v>
          </cell>
          <cell r="V78">
            <v>3.6760000000000002</v>
          </cell>
          <cell r="W78">
            <v>0</v>
          </cell>
          <cell r="X78">
            <v>20.323999999999998</v>
          </cell>
          <cell r="Y78">
            <v>24</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9.5166000000000004</v>
          </cell>
          <cell r="F82">
            <v>9.5166000000000004</v>
          </cell>
          <cell r="G82">
            <v>9.5166000000000004</v>
          </cell>
          <cell r="H82">
            <v>9.5166000000000004</v>
          </cell>
          <cell r="I82">
            <v>9.5166000000000004</v>
          </cell>
          <cell r="J82">
            <v>9.5166000000000004</v>
          </cell>
          <cell r="K82">
            <v>9.5166000000000004</v>
          </cell>
          <cell r="L82">
            <v>9.5166000000000004</v>
          </cell>
          <cell r="M82">
            <v>9.5166000000000004</v>
          </cell>
          <cell r="N82">
            <v>9.5166000000000004</v>
          </cell>
          <cell r="O82">
            <v>9.5166000000000004</v>
          </cell>
          <cell r="P82">
            <v>9.5166000000000004</v>
          </cell>
          <cell r="T82">
            <v>0</v>
          </cell>
          <cell r="U82">
            <v>114.19919999999998</v>
          </cell>
          <cell r="V82">
            <v>47.89</v>
          </cell>
          <cell r="W82">
            <v>0</v>
          </cell>
          <cell r="X82">
            <v>66.309199999999976</v>
          </cell>
          <cell r="Y82">
            <v>114.19919999999998</v>
          </cell>
        </row>
        <row r="83">
          <cell r="C83">
            <v>0</v>
          </cell>
          <cell r="E83">
            <v>13.782225</v>
          </cell>
          <cell r="F83">
            <v>13.782225</v>
          </cell>
          <cell r="G83">
            <v>13.782225</v>
          </cell>
          <cell r="H83">
            <v>13.782225</v>
          </cell>
          <cell r="I83">
            <v>13.782225</v>
          </cell>
          <cell r="J83">
            <v>13.782225</v>
          </cell>
          <cell r="K83">
            <v>13.782225</v>
          </cell>
          <cell r="L83">
            <v>13.782225</v>
          </cell>
          <cell r="M83">
            <v>13.782225</v>
          </cell>
          <cell r="N83">
            <v>13.782225</v>
          </cell>
          <cell r="O83">
            <v>13.782225</v>
          </cell>
          <cell r="P83">
            <v>13.782225</v>
          </cell>
          <cell r="R83">
            <v>0</v>
          </cell>
          <cell r="S83">
            <v>0</v>
          </cell>
          <cell r="T83">
            <v>0</v>
          </cell>
          <cell r="U83">
            <v>165.38669999999996</v>
          </cell>
          <cell r="V83">
            <v>75.548249999999996</v>
          </cell>
          <cell r="W83">
            <v>0</v>
          </cell>
          <cell r="X83">
            <v>89.838449999999966</v>
          </cell>
          <cell r="Y83">
            <v>165.38669999999996</v>
          </cell>
        </row>
        <row r="84">
          <cell r="X84" t="str">
            <v/>
          </cell>
          <cell r="Y84" t="str">
            <v/>
          </cell>
        </row>
        <row r="85">
          <cell r="B85" t="str">
            <v>10 Other Cost</v>
          </cell>
          <cell r="X85" t="str">
            <v/>
          </cell>
          <cell r="Y85" t="str">
            <v/>
          </cell>
        </row>
        <row r="86">
          <cell r="A86">
            <v>61</v>
          </cell>
          <cell r="B86" t="str">
            <v>Authors Rights</v>
          </cell>
          <cell r="E86">
            <v>0.70375200000000004</v>
          </cell>
          <cell r="F86">
            <v>0.70375200000000004</v>
          </cell>
          <cell r="G86">
            <v>0.93251200000000012</v>
          </cell>
          <cell r="H86">
            <v>0.67169600000000007</v>
          </cell>
          <cell r="I86">
            <v>0.74819600000000008</v>
          </cell>
          <cell r="J86">
            <v>1.1066360000000002</v>
          </cell>
          <cell r="K86">
            <v>0.68699600000000016</v>
          </cell>
          <cell r="L86">
            <v>0.80865600000000004</v>
          </cell>
          <cell r="M86">
            <v>0.88952400000000009</v>
          </cell>
          <cell r="N86">
            <v>0.70520799999999995</v>
          </cell>
          <cell r="O86">
            <v>0.88661200000000007</v>
          </cell>
          <cell r="P86">
            <v>0.88370000000000004</v>
          </cell>
          <cell r="U86">
            <v>9.7272399999999983</v>
          </cell>
          <cell r="V86">
            <v>5.4323540000000001</v>
          </cell>
          <cell r="W86">
            <v>0</v>
          </cell>
          <cell r="X86">
            <v>4.2948859999999982</v>
          </cell>
          <cell r="Y86">
            <v>9.7272399999999983</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0.70375200000000004</v>
          </cell>
          <cell r="F91">
            <v>0.70375200000000004</v>
          </cell>
          <cell r="G91">
            <v>0.93251200000000012</v>
          </cell>
          <cell r="H91">
            <v>0.67169600000000007</v>
          </cell>
          <cell r="I91">
            <v>0.74819600000000008</v>
          </cell>
          <cell r="J91">
            <v>1.1066360000000002</v>
          </cell>
          <cell r="K91">
            <v>0.68699600000000016</v>
          </cell>
          <cell r="L91">
            <v>0.80865600000000004</v>
          </cell>
          <cell r="M91">
            <v>0.88952400000000009</v>
          </cell>
          <cell r="N91">
            <v>0.70520799999999995</v>
          </cell>
          <cell r="O91">
            <v>0.88661200000000007</v>
          </cell>
          <cell r="P91">
            <v>0.88370000000000004</v>
          </cell>
          <cell r="U91">
            <v>9.7272399999999983</v>
          </cell>
          <cell r="V91">
            <v>5.4323540000000001</v>
          </cell>
          <cell r="W91">
            <v>0</v>
          </cell>
          <cell r="X91">
            <v>4.2948859999999982</v>
          </cell>
          <cell r="Y91">
            <v>9.7272399999999983</v>
          </cell>
        </row>
        <row r="92">
          <cell r="X92" t="str">
            <v/>
          </cell>
          <cell r="Y92" t="str">
            <v/>
          </cell>
        </row>
        <row r="93">
          <cell r="B93" t="str">
            <v>11 Direct Payroll</v>
          </cell>
          <cell r="X93" t="str">
            <v/>
          </cell>
          <cell r="Y93" t="str">
            <v/>
          </cell>
        </row>
        <row r="94">
          <cell r="A94">
            <v>66</v>
          </cell>
          <cell r="B94" t="str">
            <v>Salaries</v>
          </cell>
          <cell r="E94">
            <v>37.449615288563209</v>
          </cell>
          <cell r="F94">
            <v>37.449615288563209</v>
          </cell>
          <cell r="G94">
            <v>38.54961528856321</v>
          </cell>
          <cell r="H94">
            <v>37.449615288563209</v>
          </cell>
          <cell r="I94">
            <v>37.449615288563209</v>
          </cell>
          <cell r="J94">
            <v>38.54961528856321</v>
          </cell>
          <cell r="K94">
            <v>38.102408052263215</v>
          </cell>
          <cell r="L94">
            <v>38.102408052263215</v>
          </cell>
          <cell r="M94">
            <v>39.202408052263216</v>
          </cell>
          <cell r="N94">
            <v>38.102408052263215</v>
          </cell>
          <cell r="O94">
            <v>39.202408052263216</v>
          </cell>
          <cell r="P94">
            <v>39.202408052263216</v>
          </cell>
          <cell r="T94">
            <v>0</v>
          </cell>
          <cell r="U94">
            <v>458.81214004495854</v>
          </cell>
          <cell r="V94">
            <v>200.06973999999997</v>
          </cell>
          <cell r="W94">
            <v>0</v>
          </cell>
          <cell r="X94">
            <v>258.74240004495857</v>
          </cell>
          <cell r="Y94">
            <v>458.81214004495854</v>
          </cell>
        </row>
        <row r="95">
          <cell r="A95">
            <v>67</v>
          </cell>
          <cell r="B95" t="str">
            <v>Bonus/Commission</v>
          </cell>
          <cell r="E95">
            <v>1.5172329166666665</v>
          </cell>
          <cell r="F95">
            <v>1.5172329166666665</v>
          </cell>
          <cell r="G95">
            <v>1.5172329166666665</v>
          </cell>
          <cell r="H95">
            <v>1.5172329166666665</v>
          </cell>
          <cell r="I95">
            <v>1.5172329166666665</v>
          </cell>
          <cell r="J95">
            <v>1.5172329166666665</v>
          </cell>
          <cell r="K95">
            <v>1.5172329166666665</v>
          </cell>
          <cell r="L95">
            <v>1.5172329166666665</v>
          </cell>
          <cell r="M95">
            <v>1.5172329166666665</v>
          </cell>
          <cell r="N95">
            <v>1.5172329166666665</v>
          </cell>
          <cell r="O95">
            <v>1.5172329166666665</v>
          </cell>
          <cell r="P95">
            <v>1.5172329166666665</v>
          </cell>
          <cell r="T95">
            <v>0</v>
          </cell>
          <cell r="U95">
            <v>18.206794999999996</v>
          </cell>
          <cell r="V95">
            <v>0</v>
          </cell>
          <cell r="W95">
            <v>0</v>
          </cell>
          <cell r="X95">
            <v>18.206794999999996</v>
          </cell>
          <cell r="Y95">
            <v>18.206794999999996</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T96">
            <v>0</v>
          </cell>
          <cell r="U96">
            <v>0</v>
          </cell>
          <cell r="V96">
            <v>0</v>
          </cell>
          <cell r="W96">
            <v>0</v>
          </cell>
          <cell r="X96">
            <v>0</v>
          </cell>
          <cell r="Y96">
            <v>0</v>
          </cell>
        </row>
        <row r="97">
          <cell r="A97">
            <v>69</v>
          </cell>
          <cell r="B97" t="str">
            <v>Welfare &amp; Pension</v>
          </cell>
          <cell r="E97">
            <v>0.55300000000000005</v>
          </cell>
          <cell r="F97">
            <v>0.55300000000000005</v>
          </cell>
          <cell r="G97">
            <v>0.55300000000000005</v>
          </cell>
          <cell r="H97">
            <v>0.55300000000000005</v>
          </cell>
          <cell r="I97">
            <v>0.55300000000000005</v>
          </cell>
          <cell r="J97">
            <v>0.55300000000000005</v>
          </cell>
          <cell r="K97">
            <v>0.55300000000000005</v>
          </cell>
          <cell r="L97">
            <v>0.55300000000000005</v>
          </cell>
          <cell r="M97">
            <v>0.55300000000000005</v>
          </cell>
          <cell r="N97">
            <v>0.55300000000000005</v>
          </cell>
          <cell r="O97">
            <v>0.55300000000000005</v>
          </cell>
          <cell r="P97">
            <v>0.55300000000000005</v>
          </cell>
          <cell r="T97">
            <v>0</v>
          </cell>
          <cell r="U97">
            <v>6.6360000000000001</v>
          </cell>
          <cell r="V97">
            <v>4.5039999999999996</v>
          </cell>
          <cell r="W97">
            <v>0</v>
          </cell>
          <cell r="X97">
            <v>2.1320000000000006</v>
          </cell>
          <cell r="Y97">
            <v>6.6360000000000001</v>
          </cell>
        </row>
        <row r="98">
          <cell r="A98">
            <v>70</v>
          </cell>
          <cell r="B98" t="str">
            <v>Miscellaneous</v>
          </cell>
          <cell r="E98">
            <v>0.47099999999999997</v>
          </cell>
          <cell r="F98">
            <v>0.47099999999999997</v>
          </cell>
          <cell r="G98">
            <v>0.47099999999999997</v>
          </cell>
          <cell r="H98">
            <v>0.47099999999999997</v>
          </cell>
          <cell r="I98">
            <v>0.47099999999999997</v>
          </cell>
          <cell r="J98">
            <v>0.47099999999999997</v>
          </cell>
          <cell r="K98">
            <v>0.47099999999999997</v>
          </cell>
          <cell r="L98">
            <v>0.47099999999999997</v>
          </cell>
          <cell r="M98">
            <v>0.47099999999999997</v>
          </cell>
          <cell r="N98">
            <v>0.47099999999999997</v>
          </cell>
          <cell r="O98">
            <v>0.47099999999999997</v>
          </cell>
          <cell r="P98">
            <v>0.47099999999999997</v>
          </cell>
          <cell r="T98">
            <v>0</v>
          </cell>
          <cell r="U98">
            <v>5.6520000000000001</v>
          </cell>
          <cell r="V98">
            <v>2.8234499999999998</v>
          </cell>
          <cell r="W98">
            <v>0</v>
          </cell>
          <cell r="X98">
            <v>2.8285500000000003</v>
          </cell>
          <cell r="Y98">
            <v>5.6520000000000001</v>
          </cell>
        </row>
        <row r="99">
          <cell r="C99">
            <v>0</v>
          </cell>
          <cell r="E99">
            <v>39.990848205229867</v>
          </cell>
          <cell r="F99">
            <v>39.990848205229867</v>
          </cell>
          <cell r="G99">
            <v>41.090848205229868</v>
          </cell>
          <cell r="H99">
            <v>39.990848205229867</v>
          </cell>
          <cell r="I99">
            <v>39.990848205229867</v>
          </cell>
          <cell r="J99">
            <v>41.090848205229868</v>
          </cell>
          <cell r="K99">
            <v>40.643640968929873</v>
          </cell>
          <cell r="L99">
            <v>40.643640968929873</v>
          </cell>
          <cell r="M99">
            <v>41.743640968929874</v>
          </cell>
          <cell r="N99">
            <v>40.643640968929873</v>
          </cell>
          <cell r="O99">
            <v>41.743640968929874</v>
          </cell>
          <cell r="P99">
            <v>41.743640968929874</v>
          </cell>
          <cell r="R99">
            <v>0</v>
          </cell>
          <cell r="S99">
            <v>0</v>
          </cell>
          <cell r="T99">
            <v>0</v>
          </cell>
          <cell r="U99">
            <v>489.30693504495855</v>
          </cell>
          <cell r="V99">
            <v>207.39718999999997</v>
          </cell>
          <cell r="W99">
            <v>0</v>
          </cell>
          <cell r="X99">
            <v>281.90974504495858</v>
          </cell>
          <cell r="Y99">
            <v>489.30693504495855</v>
          </cell>
        </row>
        <row r="100">
          <cell r="X100" t="str">
            <v/>
          </cell>
          <cell r="Y100" t="str">
            <v/>
          </cell>
        </row>
        <row r="101">
          <cell r="B101" t="str">
            <v>16 Other Overhead Costs</v>
          </cell>
          <cell r="X101" t="str">
            <v/>
          </cell>
          <cell r="Y101" t="str">
            <v/>
          </cell>
        </row>
        <row r="102">
          <cell r="A102">
            <v>71</v>
          </cell>
          <cell r="B102" t="str">
            <v>Insurance (Other than employee)</v>
          </cell>
          <cell r="E102">
            <v>1.3</v>
          </cell>
          <cell r="F102">
            <v>1.3</v>
          </cell>
          <cell r="G102">
            <v>1.3</v>
          </cell>
          <cell r="H102">
            <v>1.3</v>
          </cell>
          <cell r="I102">
            <v>1.3</v>
          </cell>
          <cell r="J102">
            <v>1.3</v>
          </cell>
          <cell r="K102">
            <v>1.3</v>
          </cell>
          <cell r="L102">
            <v>1.3</v>
          </cell>
          <cell r="M102">
            <v>1.3</v>
          </cell>
          <cell r="N102">
            <v>1.3</v>
          </cell>
          <cell r="O102">
            <v>1.3</v>
          </cell>
          <cell r="P102">
            <v>1.3</v>
          </cell>
          <cell r="T102">
            <v>0</v>
          </cell>
          <cell r="U102">
            <v>15.6</v>
          </cell>
          <cell r="V102">
            <v>6.6890000000000001</v>
          </cell>
          <cell r="W102">
            <v>0</v>
          </cell>
          <cell r="X102">
            <v>8.9110000000000031</v>
          </cell>
          <cell r="Y102">
            <v>15.6</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T103">
            <v>0</v>
          </cell>
          <cell r="U103">
            <v>0</v>
          </cell>
          <cell r="V103">
            <v>0</v>
          </cell>
          <cell r="W103">
            <v>0</v>
          </cell>
          <cell r="X103">
            <v>0</v>
          </cell>
          <cell r="Y103">
            <v>0</v>
          </cell>
        </row>
        <row r="104">
          <cell r="A104">
            <v>73</v>
          </cell>
          <cell r="B104" t="str">
            <v>Travel &amp; Entertainment</v>
          </cell>
          <cell r="E104">
            <v>2</v>
          </cell>
          <cell r="F104">
            <v>2</v>
          </cell>
          <cell r="G104">
            <v>2</v>
          </cell>
          <cell r="H104">
            <v>2</v>
          </cell>
          <cell r="I104">
            <v>2</v>
          </cell>
          <cell r="J104">
            <v>2</v>
          </cell>
          <cell r="K104">
            <v>2</v>
          </cell>
          <cell r="L104">
            <v>2</v>
          </cell>
          <cell r="M104">
            <v>2</v>
          </cell>
          <cell r="N104">
            <v>2</v>
          </cell>
          <cell r="O104">
            <v>2</v>
          </cell>
          <cell r="P104">
            <v>2</v>
          </cell>
          <cell r="T104">
            <v>0</v>
          </cell>
          <cell r="U104">
            <v>24</v>
          </cell>
          <cell r="V104">
            <v>11.341833333333334</v>
          </cell>
          <cell r="W104">
            <v>0</v>
          </cell>
          <cell r="X104">
            <v>12.658166666666666</v>
          </cell>
          <cell r="Y104">
            <v>24</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7.6019999999999985</v>
          </cell>
          <cell r="W105">
            <v>0</v>
          </cell>
          <cell r="X105">
            <v>4.3980000000000015</v>
          </cell>
          <cell r="Y105">
            <v>12</v>
          </cell>
        </row>
        <row r="106">
          <cell r="A106">
            <v>75</v>
          </cell>
          <cell r="B106" t="str">
            <v>Credit Card Charges</v>
          </cell>
          <cell r="E106">
            <v>0.5</v>
          </cell>
          <cell r="F106">
            <v>0.5</v>
          </cell>
          <cell r="G106">
            <v>0.5</v>
          </cell>
          <cell r="H106">
            <v>0.5</v>
          </cell>
          <cell r="I106">
            <v>0.5</v>
          </cell>
          <cell r="J106">
            <v>0.5</v>
          </cell>
          <cell r="K106">
            <v>0.5</v>
          </cell>
          <cell r="L106">
            <v>0.5</v>
          </cell>
          <cell r="M106">
            <v>0.5</v>
          </cell>
          <cell r="N106">
            <v>0.5</v>
          </cell>
          <cell r="O106">
            <v>0.5</v>
          </cell>
          <cell r="P106">
            <v>0.5</v>
          </cell>
          <cell r="T106">
            <v>0</v>
          </cell>
          <cell r="U106">
            <v>6</v>
          </cell>
          <cell r="V106">
            <v>0.375</v>
          </cell>
          <cell r="W106">
            <v>0</v>
          </cell>
          <cell r="X106">
            <v>5.625</v>
          </cell>
          <cell r="Y106">
            <v>6</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0.3</v>
          </cell>
          <cell r="F108">
            <v>0.3</v>
          </cell>
          <cell r="G108">
            <v>0.3</v>
          </cell>
          <cell r="H108">
            <v>0.3</v>
          </cell>
          <cell r="I108">
            <v>0.3</v>
          </cell>
          <cell r="J108">
            <v>0.3</v>
          </cell>
          <cell r="K108">
            <v>0.3</v>
          </cell>
          <cell r="L108">
            <v>0.3</v>
          </cell>
          <cell r="M108">
            <v>0.3</v>
          </cell>
          <cell r="N108">
            <v>0.3</v>
          </cell>
          <cell r="O108">
            <v>0.3</v>
          </cell>
          <cell r="P108">
            <v>0.3</v>
          </cell>
          <cell r="T108">
            <v>0</v>
          </cell>
          <cell r="U108">
            <v>3.6</v>
          </cell>
          <cell r="V108">
            <v>4.4026350000000001</v>
          </cell>
          <cell r="W108">
            <v>0</v>
          </cell>
          <cell r="X108">
            <v>-0.80263500000000088</v>
          </cell>
          <cell r="Y108">
            <v>3.6</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5.2228800000000009</v>
          </cell>
          <cell r="F111">
            <v>5.2228800000000009</v>
          </cell>
          <cell r="G111">
            <v>5.0544000000000002</v>
          </cell>
          <cell r="H111">
            <v>5.2228800000000009</v>
          </cell>
          <cell r="I111">
            <v>5.0544000000000002</v>
          </cell>
          <cell r="J111">
            <v>5.2228800000000009</v>
          </cell>
          <cell r="K111">
            <v>5.2228800000000009</v>
          </cell>
          <cell r="L111">
            <v>7.2174399999999999</v>
          </cell>
          <cell r="M111">
            <v>5.2228800000000009</v>
          </cell>
          <cell r="N111">
            <v>5.0544000000000002</v>
          </cell>
          <cell r="O111">
            <v>5.2228800000000009</v>
          </cell>
          <cell r="P111">
            <v>5.0544000000000002</v>
          </cell>
          <cell r="T111">
            <v>0</v>
          </cell>
          <cell r="U111">
            <v>63.995200000000011</v>
          </cell>
          <cell r="V111">
            <v>35.171999999999997</v>
          </cell>
          <cell r="W111">
            <v>0</v>
          </cell>
          <cell r="X111">
            <v>28.823200000000014</v>
          </cell>
          <cell r="Y111">
            <v>63.995200000000011</v>
          </cell>
        </row>
        <row r="112">
          <cell r="A112">
            <v>81</v>
          </cell>
          <cell r="B112" t="str">
            <v>Telephone &amp; Faxes</v>
          </cell>
          <cell r="E112">
            <v>4</v>
          </cell>
          <cell r="F112">
            <v>4</v>
          </cell>
          <cell r="G112">
            <v>4</v>
          </cell>
          <cell r="H112">
            <v>4</v>
          </cell>
          <cell r="I112">
            <v>4</v>
          </cell>
          <cell r="J112">
            <v>4</v>
          </cell>
          <cell r="K112">
            <v>4</v>
          </cell>
          <cell r="L112">
            <v>4</v>
          </cell>
          <cell r="M112">
            <v>4</v>
          </cell>
          <cell r="N112">
            <v>4</v>
          </cell>
          <cell r="O112">
            <v>4</v>
          </cell>
          <cell r="P112">
            <v>4</v>
          </cell>
          <cell r="T112">
            <v>0</v>
          </cell>
          <cell r="U112">
            <v>48</v>
          </cell>
          <cell r="V112">
            <v>26.081</v>
          </cell>
          <cell r="W112">
            <v>0</v>
          </cell>
          <cell r="X112">
            <v>21.919</v>
          </cell>
          <cell r="Y112">
            <v>48</v>
          </cell>
        </row>
        <row r="113">
          <cell r="A113">
            <v>82</v>
          </cell>
          <cell r="B113" t="str">
            <v>Stationery &amp; Printing</v>
          </cell>
          <cell r="E113">
            <v>0.6</v>
          </cell>
          <cell r="F113">
            <v>0.6</v>
          </cell>
          <cell r="G113">
            <v>0.6</v>
          </cell>
          <cell r="H113">
            <v>0.6</v>
          </cell>
          <cell r="I113">
            <v>0.6</v>
          </cell>
          <cell r="J113">
            <v>0.6</v>
          </cell>
          <cell r="K113">
            <v>0.6</v>
          </cell>
          <cell r="L113">
            <v>0.6</v>
          </cell>
          <cell r="M113">
            <v>0.6</v>
          </cell>
          <cell r="N113">
            <v>0.6</v>
          </cell>
          <cell r="O113">
            <v>0.6</v>
          </cell>
          <cell r="P113">
            <v>0.6</v>
          </cell>
          <cell r="T113">
            <v>0</v>
          </cell>
          <cell r="U113">
            <v>7.2</v>
          </cell>
          <cell r="V113">
            <v>9.2729999999999997</v>
          </cell>
          <cell r="W113">
            <v>0</v>
          </cell>
          <cell r="X113">
            <v>-2.0730000000000013</v>
          </cell>
          <cell r="Y113">
            <v>7.2</v>
          </cell>
        </row>
        <row r="114">
          <cell r="A114">
            <v>83</v>
          </cell>
          <cell r="B114" t="str">
            <v>Uniforms &amp; Laundry</v>
          </cell>
          <cell r="E114">
            <v>0.2</v>
          </cell>
          <cell r="F114">
            <v>0.2</v>
          </cell>
          <cell r="G114">
            <v>0.2</v>
          </cell>
          <cell r="H114">
            <v>0.2</v>
          </cell>
          <cell r="I114">
            <v>0.2</v>
          </cell>
          <cell r="J114">
            <v>0.2</v>
          </cell>
          <cell r="K114">
            <v>0.2</v>
          </cell>
          <cell r="L114">
            <v>0.2</v>
          </cell>
          <cell r="M114">
            <v>0.2</v>
          </cell>
          <cell r="N114">
            <v>0.2</v>
          </cell>
          <cell r="O114">
            <v>0.2</v>
          </cell>
          <cell r="P114">
            <v>0.2</v>
          </cell>
          <cell r="T114">
            <v>0</v>
          </cell>
          <cell r="U114">
            <v>2.4</v>
          </cell>
          <cell r="V114">
            <v>2.62</v>
          </cell>
          <cell r="W114">
            <v>0</v>
          </cell>
          <cell r="X114">
            <v>-0.22</v>
          </cell>
          <cell r="Y114">
            <v>2.4</v>
          </cell>
        </row>
        <row r="115">
          <cell r="A115">
            <v>84</v>
          </cell>
          <cell r="B115" t="str">
            <v>Freight</v>
          </cell>
          <cell r="E115">
            <v>0.5</v>
          </cell>
          <cell r="F115">
            <v>0.5</v>
          </cell>
          <cell r="G115">
            <v>0.5</v>
          </cell>
          <cell r="H115">
            <v>0.5</v>
          </cell>
          <cell r="I115">
            <v>0.5</v>
          </cell>
          <cell r="J115">
            <v>0.5</v>
          </cell>
          <cell r="K115">
            <v>0.5</v>
          </cell>
          <cell r="L115">
            <v>0.5</v>
          </cell>
          <cell r="M115">
            <v>0.5</v>
          </cell>
          <cell r="N115">
            <v>0.5</v>
          </cell>
          <cell r="O115">
            <v>0.5</v>
          </cell>
          <cell r="P115">
            <v>0.5</v>
          </cell>
          <cell r="T115">
            <v>0</v>
          </cell>
          <cell r="U115">
            <v>6</v>
          </cell>
          <cell r="V115">
            <v>6.5140000000000011</v>
          </cell>
          <cell r="W115">
            <v>0</v>
          </cell>
          <cell r="X115">
            <v>-0.51400000000000112</v>
          </cell>
          <cell r="Y115">
            <v>6</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0.2</v>
          </cell>
          <cell r="F117">
            <v>0.2</v>
          </cell>
          <cell r="G117">
            <v>0.2</v>
          </cell>
          <cell r="H117">
            <v>0.2</v>
          </cell>
          <cell r="I117">
            <v>0.2</v>
          </cell>
          <cell r="J117">
            <v>0.2</v>
          </cell>
          <cell r="K117">
            <v>0.2</v>
          </cell>
          <cell r="L117">
            <v>0.2</v>
          </cell>
          <cell r="M117">
            <v>0.2</v>
          </cell>
          <cell r="N117">
            <v>0.2</v>
          </cell>
          <cell r="O117">
            <v>0.2</v>
          </cell>
          <cell r="P117">
            <v>0.2</v>
          </cell>
          <cell r="T117">
            <v>0</v>
          </cell>
          <cell r="U117">
            <v>2.4</v>
          </cell>
          <cell r="V117">
            <v>2.81</v>
          </cell>
          <cell r="W117">
            <v>0</v>
          </cell>
          <cell r="X117">
            <v>-0.41</v>
          </cell>
          <cell r="Y117">
            <v>2.4</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0.52490848205229867</v>
          </cell>
          <cell r="F119">
            <v>0.52490848205229867</v>
          </cell>
          <cell r="G119">
            <v>0.53590848205229868</v>
          </cell>
          <cell r="H119">
            <v>0.52490848205229867</v>
          </cell>
          <cell r="I119">
            <v>0.52490848205229867</v>
          </cell>
          <cell r="J119">
            <v>0.53590848205229868</v>
          </cell>
          <cell r="K119">
            <v>0.53143640968929895</v>
          </cell>
          <cell r="L119">
            <v>0.53143640968929895</v>
          </cell>
          <cell r="M119">
            <v>0.54243640968929885</v>
          </cell>
          <cell r="N119">
            <v>0.53143640968929895</v>
          </cell>
          <cell r="O119">
            <v>0.54243640968929885</v>
          </cell>
          <cell r="P119">
            <v>0.54243640968929885</v>
          </cell>
          <cell r="T119">
            <v>0</v>
          </cell>
          <cell r="U119">
            <v>6.3930693504495846</v>
          </cell>
          <cell r="V119">
            <v>3.6731748</v>
          </cell>
          <cell r="W119">
            <v>0</v>
          </cell>
          <cell r="X119">
            <v>2.7198945504495846</v>
          </cell>
          <cell r="Y119">
            <v>6.3930693504495846</v>
          </cell>
        </row>
        <row r="120">
          <cell r="A120">
            <v>89</v>
          </cell>
          <cell r="B120" t="str">
            <v>Security</v>
          </cell>
          <cell r="E120">
            <v>1.3</v>
          </cell>
          <cell r="F120">
            <v>1.3</v>
          </cell>
          <cell r="G120">
            <v>1.3</v>
          </cell>
          <cell r="H120">
            <v>1.3</v>
          </cell>
          <cell r="I120">
            <v>1.3</v>
          </cell>
          <cell r="J120">
            <v>1.3</v>
          </cell>
          <cell r="K120">
            <v>1.3</v>
          </cell>
          <cell r="L120">
            <v>1.3</v>
          </cell>
          <cell r="M120">
            <v>1.3</v>
          </cell>
          <cell r="N120">
            <v>1.3</v>
          </cell>
          <cell r="O120">
            <v>1.3</v>
          </cell>
          <cell r="P120">
            <v>1.3</v>
          </cell>
          <cell r="U120">
            <v>15.6</v>
          </cell>
          <cell r="V120">
            <v>7.8</v>
          </cell>
          <cell r="W120">
            <v>0</v>
          </cell>
          <cell r="X120">
            <v>7.8</v>
          </cell>
          <cell r="Y120">
            <v>15.6</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0.3</v>
          </cell>
          <cell r="F124">
            <v>0.3</v>
          </cell>
          <cell r="G124">
            <v>0.3</v>
          </cell>
          <cell r="H124">
            <v>0.3</v>
          </cell>
          <cell r="I124">
            <v>0.3</v>
          </cell>
          <cell r="J124">
            <v>0.3</v>
          </cell>
          <cell r="K124">
            <v>0.3</v>
          </cell>
          <cell r="L124">
            <v>0.3</v>
          </cell>
          <cell r="M124">
            <v>0.3</v>
          </cell>
          <cell r="N124">
            <v>0.3</v>
          </cell>
          <cell r="O124">
            <v>0.3</v>
          </cell>
          <cell r="P124">
            <v>0.3</v>
          </cell>
          <cell r="T124">
            <v>0</v>
          </cell>
          <cell r="U124">
            <v>3.6</v>
          </cell>
          <cell r="V124">
            <v>2.8620000000000001</v>
          </cell>
          <cell r="W124">
            <v>0</v>
          </cell>
          <cell r="X124">
            <v>0.7379999999999991</v>
          </cell>
          <cell r="Y124">
            <v>3.6</v>
          </cell>
        </row>
        <row r="125">
          <cell r="C125">
            <v>0</v>
          </cell>
          <cell r="E125">
            <v>17.947788482052299</v>
          </cell>
          <cell r="F125">
            <v>17.947788482052299</v>
          </cell>
          <cell r="G125">
            <v>17.790308482052296</v>
          </cell>
          <cell r="H125">
            <v>17.947788482052299</v>
          </cell>
          <cell r="I125">
            <v>17.779308482052297</v>
          </cell>
          <cell r="J125">
            <v>17.958788482052299</v>
          </cell>
          <cell r="K125">
            <v>17.954316409689302</v>
          </cell>
          <cell r="L125">
            <v>19.948876409689298</v>
          </cell>
          <cell r="M125">
            <v>17.965316409689301</v>
          </cell>
          <cell r="N125">
            <v>17.785836409689299</v>
          </cell>
          <cell r="O125">
            <v>17.965316409689301</v>
          </cell>
          <cell r="P125">
            <v>17.796836409689298</v>
          </cell>
          <cell r="R125">
            <v>0</v>
          </cell>
          <cell r="S125">
            <v>0</v>
          </cell>
          <cell r="T125">
            <v>0</v>
          </cell>
          <cell r="U125">
            <v>216.78826935044958</v>
          </cell>
          <cell r="V125">
            <v>127.21564313333332</v>
          </cell>
          <cell r="W125">
            <v>0</v>
          </cell>
          <cell r="X125">
            <v>89.572626217116266</v>
          </cell>
          <cell r="Y125">
            <v>216.78826935044958</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Mgmt fee income - CGV</v>
          </cell>
          <cell r="E129">
            <v>0</v>
          </cell>
          <cell r="F129">
            <v>0</v>
          </cell>
          <cell r="G129">
            <v>0</v>
          </cell>
          <cell r="H129">
            <v>0</v>
          </cell>
          <cell r="I129">
            <v>0</v>
          </cell>
          <cell r="J129">
            <v>0</v>
          </cell>
          <cell r="K129">
            <v>0</v>
          </cell>
          <cell r="L129">
            <v>0</v>
          </cell>
          <cell r="M129">
            <v>0</v>
          </cell>
          <cell r="N129">
            <v>0</v>
          </cell>
          <cell r="O129">
            <v>0</v>
          </cell>
          <cell r="P129">
            <v>0</v>
          </cell>
          <cell r="U129">
            <v>0</v>
          </cell>
          <cell r="V129">
            <v>0</v>
          </cell>
          <cell r="W129">
            <v>0</v>
          </cell>
          <cell r="X129">
            <v>0</v>
          </cell>
          <cell r="Y129">
            <v>0</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T132">
            <v>0</v>
          </cell>
          <cell r="X132" t="str">
            <v/>
          </cell>
          <cell r="Y132" t="str">
            <v/>
          </cell>
        </row>
        <row r="133">
          <cell r="C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row>
      </sheetData>
      <sheetData sheetId="27" refreshError="1"/>
      <sheetData sheetId="28" refreshError="1"/>
      <sheetData sheetId="29" refreshError="1">
        <row r="11">
          <cell r="A11">
            <v>1</v>
          </cell>
          <cell r="B11" t="str">
            <v>Net Film Revenue</v>
          </cell>
          <cell r="E11">
            <v>0</v>
          </cell>
          <cell r="F11">
            <v>0</v>
          </cell>
          <cell r="G11">
            <v>0</v>
          </cell>
          <cell r="H11">
            <v>0</v>
          </cell>
          <cell r="I11">
            <v>0</v>
          </cell>
          <cell r="J11">
            <v>0</v>
          </cell>
          <cell r="K11">
            <v>0</v>
          </cell>
          <cell r="L11">
            <v>0</v>
          </cell>
          <cell r="M11">
            <v>0</v>
          </cell>
          <cell r="N11">
            <v>0</v>
          </cell>
          <cell r="O11">
            <v>0</v>
          </cell>
          <cell r="P11">
            <v>0</v>
          </cell>
          <cell r="Q11">
            <v>0</v>
          </cell>
          <cell r="T11">
            <v>0</v>
          </cell>
          <cell r="U11">
            <v>0</v>
          </cell>
          <cell r="V11">
            <v>0</v>
          </cell>
          <cell r="W11">
            <v>0</v>
          </cell>
          <cell r="X11">
            <v>0</v>
          </cell>
          <cell r="Y11">
            <v>0</v>
          </cell>
        </row>
        <row r="12">
          <cell r="A12">
            <v>2</v>
          </cell>
          <cell r="B12" t="str">
            <v>Concession Sales</v>
          </cell>
          <cell r="E12">
            <v>0</v>
          </cell>
          <cell r="F12">
            <v>0</v>
          </cell>
          <cell r="G12">
            <v>0</v>
          </cell>
          <cell r="H12">
            <v>0</v>
          </cell>
          <cell r="I12">
            <v>0</v>
          </cell>
          <cell r="J12">
            <v>0</v>
          </cell>
          <cell r="K12">
            <v>0</v>
          </cell>
          <cell r="L12">
            <v>0</v>
          </cell>
          <cell r="M12">
            <v>0</v>
          </cell>
          <cell r="N12">
            <v>0</v>
          </cell>
          <cell r="O12">
            <v>0</v>
          </cell>
          <cell r="P12">
            <v>0</v>
          </cell>
          <cell r="T12">
            <v>0</v>
          </cell>
          <cell r="U12">
            <v>0</v>
          </cell>
          <cell r="V12">
            <v>0</v>
          </cell>
          <cell r="W12">
            <v>0</v>
          </cell>
          <cell r="X12">
            <v>0</v>
          </cell>
          <cell r="Y12">
            <v>0</v>
          </cell>
        </row>
        <row r="13">
          <cell r="A13">
            <v>3</v>
          </cell>
          <cell r="B13" t="str">
            <v>Rental Income</v>
          </cell>
          <cell r="E13">
            <v>0</v>
          </cell>
          <cell r="F13">
            <v>0</v>
          </cell>
          <cell r="G13">
            <v>0</v>
          </cell>
          <cell r="H13">
            <v>0</v>
          </cell>
          <cell r="I13">
            <v>0</v>
          </cell>
          <cell r="J13">
            <v>0</v>
          </cell>
          <cell r="K13">
            <v>0</v>
          </cell>
          <cell r="L13">
            <v>0</v>
          </cell>
          <cell r="M13">
            <v>0</v>
          </cell>
          <cell r="N13">
            <v>0</v>
          </cell>
          <cell r="O13">
            <v>0</v>
          </cell>
          <cell r="P13">
            <v>0</v>
          </cell>
          <cell r="T13">
            <v>0</v>
          </cell>
          <cell r="U13">
            <v>0</v>
          </cell>
          <cell r="V13">
            <v>0</v>
          </cell>
          <cell r="W13">
            <v>0</v>
          </cell>
          <cell r="X13">
            <v>0</v>
          </cell>
          <cell r="Y13">
            <v>0</v>
          </cell>
        </row>
        <row r="14">
          <cell r="A14">
            <v>4</v>
          </cell>
          <cell r="B14" t="str">
            <v>Electronic Games income</v>
          </cell>
          <cell r="E14">
            <v>0</v>
          </cell>
          <cell r="F14">
            <v>0</v>
          </cell>
          <cell r="G14">
            <v>0</v>
          </cell>
          <cell r="H14">
            <v>0</v>
          </cell>
          <cell r="I14">
            <v>0</v>
          </cell>
          <cell r="J14">
            <v>0</v>
          </cell>
          <cell r="K14">
            <v>0</v>
          </cell>
          <cell r="L14">
            <v>0</v>
          </cell>
          <cell r="M14">
            <v>0</v>
          </cell>
          <cell r="N14">
            <v>0</v>
          </cell>
          <cell r="O14">
            <v>0</v>
          </cell>
          <cell r="P14">
            <v>0</v>
          </cell>
          <cell r="T14">
            <v>0</v>
          </cell>
          <cell r="U14">
            <v>0</v>
          </cell>
          <cell r="V14">
            <v>0</v>
          </cell>
          <cell r="W14">
            <v>0</v>
          </cell>
          <cell r="X14">
            <v>0</v>
          </cell>
          <cell r="Y14">
            <v>0</v>
          </cell>
        </row>
        <row r="15">
          <cell r="A15">
            <v>5</v>
          </cell>
          <cell r="B15" t="str">
            <v>Screen Advertising</v>
          </cell>
          <cell r="E15">
            <v>0</v>
          </cell>
          <cell r="F15">
            <v>0</v>
          </cell>
          <cell r="G15">
            <v>0</v>
          </cell>
          <cell r="H15">
            <v>0</v>
          </cell>
          <cell r="I15">
            <v>0</v>
          </cell>
          <cell r="J15">
            <v>0</v>
          </cell>
          <cell r="K15">
            <v>0</v>
          </cell>
          <cell r="L15">
            <v>0</v>
          </cell>
          <cell r="M15">
            <v>0</v>
          </cell>
          <cell r="N15">
            <v>0</v>
          </cell>
          <cell r="O15">
            <v>0</v>
          </cell>
          <cell r="P15">
            <v>0</v>
          </cell>
          <cell r="T15">
            <v>0</v>
          </cell>
          <cell r="U15">
            <v>0</v>
          </cell>
          <cell r="V15">
            <v>0</v>
          </cell>
          <cell r="W15">
            <v>0</v>
          </cell>
          <cell r="X15">
            <v>0</v>
          </cell>
          <cell r="Y15">
            <v>0</v>
          </cell>
        </row>
        <row r="16">
          <cell r="A16">
            <v>6</v>
          </cell>
          <cell r="B16" t="str">
            <v>Other Income</v>
          </cell>
          <cell r="C16">
            <v>0</v>
          </cell>
          <cell r="E16">
            <v>0.5</v>
          </cell>
          <cell r="F16">
            <v>0.5</v>
          </cell>
          <cell r="G16">
            <v>0.5</v>
          </cell>
          <cell r="H16">
            <v>0.5</v>
          </cell>
          <cell r="I16">
            <v>0.5</v>
          </cell>
          <cell r="J16">
            <v>0.5</v>
          </cell>
          <cell r="K16">
            <v>0.5</v>
          </cell>
          <cell r="L16">
            <v>0.5</v>
          </cell>
          <cell r="M16">
            <v>0.5</v>
          </cell>
          <cell r="N16">
            <v>0.5</v>
          </cell>
          <cell r="O16">
            <v>0.5</v>
          </cell>
          <cell r="P16">
            <v>0.5</v>
          </cell>
          <cell r="R16">
            <v>0</v>
          </cell>
          <cell r="S16">
            <v>0</v>
          </cell>
          <cell r="T16">
            <v>0</v>
          </cell>
          <cell r="U16">
            <v>6</v>
          </cell>
          <cell r="V16">
            <v>13.6</v>
          </cell>
          <cell r="W16">
            <v>5.0979999999999999</v>
          </cell>
          <cell r="X16">
            <v>-7.6</v>
          </cell>
          <cell r="Y16">
            <v>0.90200000000000014</v>
          </cell>
        </row>
        <row r="17">
          <cell r="B17" t="str">
            <v>TOTAL REVENUE</v>
          </cell>
          <cell r="C17">
            <v>0</v>
          </cell>
          <cell r="E17">
            <v>0.5</v>
          </cell>
          <cell r="F17">
            <v>0.5</v>
          </cell>
          <cell r="G17">
            <v>0.5</v>
          </cell>
          <cell r="H17">
            <v>0.5</v>
          </cell>
          <cell r="I17">
            <v>0.5</v>
          </cell>
          <cell r="J17">
            <v>0.5</v>
          </cell>
          <cell r="K17">
            <v>0.5</v>
          </cell>
          <cell r="L17">
            <v>0.5</v>
          </cell>
          <cell r="M17">
            <v>0.5</v>
          </cell>
          <cell r="N17">
            <v>0.5</v>
          </cell>
          <cell r="O17">
            <v>0.5</v>
          </cell>
          <cell r="P17">
            <v>0.5</v>
          </cell>
          <cell r="R17">
            <v>0</v>
          </cell>
          <cell r="S17">
            <v>0</v>
          </cell>
          <cell r="T17">
            <v>0</v>
          </cell>
          <cell r="U17">
            <v>6</v>
          </cell>
          <cell r="V17">
            <v>13.6</v>
          </cell>
          <cell r="W17">
            <v>5.0979999999999999</v>
          </cell>
          <cell r="X17">
            <v>-7.6</v>
          </cell>
          <cell r="Y17">
            <v>0.90200000000000014</v>
          </cell>
        </row>
        <row r="19">
          <cell r="A19">
            <v>7</v>
          </cell>
          <cell r="B19" t="str">
            <v>Film Hire</v>
          </cell>
          <cell r="E19">
            <v>0</v>
          </cell>
          <cell r="F19">
            <v>0</v>
          </cell>
          <cell r="G19">
            <v>0</v>
          </cell>
          <cell r="H19">
            <v>0</v>
          </cell>
          <cell r="I19">
            <v>0</v>
          </cell>
          <cell r="J19">
            <v>0</v>
          </cell>
          <cell r="K19">
            <v>0</v>
          </cell>
          <cell r="L19">
            <v>0</v>
          </cell>
          <cell r="M19">
            <v>0</v>
          </cell>
          <cell r="N19">
            <v>0</v>
          </cell>
          <cell r="O19">
            <v>0</v>
          </cell>
          <cell r="P19">
            <v>0</v>
          </cell>
          <cell r="U19">
            <v>0</v>
          </cell>
          <cell r="V19">
            <v>0</v>
          </cell>
          <cell r="W19">
            <v>0</v>
          </cell>
          <cell r="X19">
            <v>0</v>
          </cell>
          <cell r="Y19">
            <v>0</v>
          </cell>
        </row>
        <row r="20">
          <cell r="A20">
            <v>8</v>
          </cell>
          <cell r="B20" t="str">
            <v>Concession Cost</v>
          </cell>
          <cell r="E20">
            <v>0</v>
          </cell>
          <cell r="F20">
            <v>0</v>
          </cell>
          <cell r="G20">
            <v>0</v>
          </cell>
          <cell r="H20">
            <v>0</v>
          </cell>
          <cell r="I20">
            <v>0</v>
          </cell>
          <cell r="J20">
            <v>0</v>
          </cell>
          <cell r="K20">
            <v>0</v>
          </cell>
          <cell r="L20">
            <v>0</v>
          </cell>
          <cell r="M20">
            <v>0</v>
          </cell>
          <cell r="N20">
            <v>0</v>
          </cell>
          <cell r="O20">
            <v>0</v>
          </cell>
          <cell r="P20">
            <v>0</v>
          </cell>
          <cell r="T20">
            <v>0</v>
          </cell>
          <cell r="U20">
            <v>0</v>
          </cell>
          <cell r="V20">
            <v>0</v>
          </cell>
          <cell r="W20">
            <v>0</v>
          </cell>
          <cell r="X20">
            <v>0</v>
          </cell>
          <cell r="Y20">
            <v>0</v>
          </cell>
        </row>
        <row r="21">
          <cell r="A21">
            <v>9</v>
          </cell>
          <cell r="B21" t="str">
            <v>Less Concession Rebates</v>
          </cell>
          <cell r="E21">
            <v>0</v>
          </cell>
          <cell r="F21">
            <v>0</v>
          </cell>
          <cell r="G21">
            <v>0</v>
          </cell>
          <cell r="H21">
            <v>0</v>
          </cell>
          <cell r="I21">
            <v>0</v>
          </cell>
          <cell r="J21">
            <v>0</v>
          </cell>
          <cell r="K21">
            <v>0</v>
          </cell>
          <cell r="L21">
            <v>0</v>
          </cell>
          <cell r="M21">
            <v>0</v>
          </cell>
          <cell r="N21">
            <v>0</v>
          </cell>
          <cell r="O21">
            <v>0</v>
          </cell>
          <cell r="P21">
            <v>0</v>
          </cell>
          <cell r="U21">
            <v>0</v>
          </cell>
          <cell r="V21">
            <v>0</v>
          </cell>
          <cell r="W21">
            <v>0</v>
          </cell>
          <cell r="X21">
            <v>0</v>
          </cell>
          <cell r="Y21">
            <v>0</v>
          </cell>
        </row>
        <row r="22">
          <cell r="A22">
            <v>10</v>
          </cell>
          <cell r="B22" t="str">
            <v>Advertising Cost</v>
          </cell>
          <cell r="E22">
            <v>0</v>
          </cell>
          <cell r="F22">
            <v>0</v>
          </cell>
          <cell r="G22">
            <v>0</v>
          </cell>
          <cell r="H22">
            <v>0</v>
          </cell>
          <cell r="I22">
            <v>0</v>
          </cell>
          <cell r="J22">
            <v>0</v>
          </cell>
          <cell r="K22">
            <v>0</v>
          </cell>
          <cell r="L22">
            <v>0</v>
          </cell>
          <cell r="M22">
            <v>0</v>
          </cell>
          <cell r="N22">
            <v>0</v>
          </cell>
          <cell r="O22">
            <v>0</v>
          </cell>
          <cell r="P22">
            <v>0</v>
          </cell>
          <cell r="T22">
            <v>0</v>
          </cell>
          <cell r="U22">
            <v>0</v>
          </cell>
          <cell r="V22">
            <v>0</v>
          </cell>
          <cell r="W22">
            <v>1</v>
          </cell>
          <cell r="X22">
            <v>0</v>
          </cell>
          <cell r="Y22">
            <v>-1</v>
          </cell>
        </row>
        <row r="23">
          <cell r="A23">
            <v>11</v>
          </cell>
          <cell r="B23" t="str">
            <v>Other Cost</v>
          </cell>
          <cell r="C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cell r="U23">
            <v>0</v>
          </cell>
          <cell r="V23">
            <v>0</v>
          </cell>
          <cell r="W23">
            <v>0</v>
          </cell>
          <cell r="X23">
            <v>0</v>
          </cell>
          <cell r="Y23">
            <v>0</v>
          </cell>
        </row>
        <row r="24">
          <cell r="A24">
            <v>12</v>
          </cell>
          <cell r="B24" t="str">
            <v>Direct Payroll</v>
          </cell>
          <cell r="C24">
            <v>0</v>
          </cell>
          <cell r="E24">
            <v>90.765082916666657</v>
          </cell>
          <cell r="F24">
            <v>90.765082916666657</v>
          </cell>
          <cell r="G24">
            <v>88.735082916666656</v>
          </cell>
          <cell r="H24">
            <v>87.865082916666665</v>
          </cell>
          <cell r="I24">
            <v>87.865082916666665</v>
          </cell>
          <cell r="J24">
            <v>87.865082916666665</v>
          </cell>
          <cell r="K24">
            <v>89.941772916666679</v>
          </cell>
          <cell r="L24">
            <v>89.941772916666679</v>
          </cell>
          <cell r="M24">
            <v>89.941772916666679</v>
          </cell>
          <cell r="N24">
            <v>89.941772916666679</v>
          </cell>
          <cell r="O24">
            <v>89.941772916666679</v>
          </cell>
          <cell r="P24">
            <v>89.941772916666679</v>
          </cell>
          <cell r="R24">
            <v>0</v>
          </cell>
          <cell r="S24">
            <v>0</v>
          </cell>
          <cell r="T24">
            <v>0</v>
          </cell>
          <cell r="U24">
            <v>1073.511135</v>
          </cell>
          <cell r="V24">
            <v>1092.7482116666667</v>
          </cell>
          <cell r="W24">
            <v>1211.7870000000003</v>
          </cell>
          <cell r="X24">
            <v>-19.237076666666781</v>
          </cell>
          <cell r="Y24">
            <v>-138.27586500000029</v>
          </cell>
        </row>
        <row r="25">
          <cell r="B25" t="str">
            <v>TOTAL COST</v>
          </cell>
          <cell r="C25">
            <v>0</v>
          </cell>
          <cell r="E25">
            <v>90.765082916666657</v>
          </cell>
          <cell r="F25">
            <v>90.765082916666657</v>
          </cell>
          <cell r="G25">
            <v>88.735082916666656</v>
          </cell>
          <cell r="H25">
            <v>87.865082916666665</v>
          </cell>
          <cell r="I25">
            <v>87.865082916666665</v>
          </cell>
          <cell r="J25">
            <v>87.865082916666665</v>
          </cell>
          <cell r="K25">
            <v>89.941772916666679</v>
          </cell>
          <cell r="L25">
            <v>89.941772916666679</v>
          </cell>
          <cell r="M25">
            <v>89.941772916666679</v>
          </cell>
          <cell r="N25">
            <v>89.941772916666679</v>
          </cell>
          <cell r="O25">
            <v>89.941772916666679</v>
          </cell>
          <cell r="P25">
            <v>89.941772916666679</v>
          </cell>
          <cell r="R25">
            <v>0</v>
          </cell>
          <cell r="S25">
            <v>0</v>
          </cell>
          <cell r="T25">
            <v>0</v>
          </cell>
          <cell r="U25">
            <v>1073.511135</v>
          </cell>
          <cell r="V25">
            <v>1092.7482116666667</v>
          </cell>
          <cell r="W25">
            <v>1212.7870000000003</v>
          </cell>
          <cell r="X25">
            <v>-19.237076666666781</v>
          </cell>
          <cell r="Y25">
            <v>-139.27586500000029</v>
          </cell>
        </row>
        <row r="27">
          <cell r="B27" t="str">
            <v>GROSS MARGIN</v>
          </cell>
          <cell r="C27">
            <v>0</v>
          </cell>
          <cell r="E27">
            <v>-90.265082916666657</v>
          </cell>
          <cell r="F27">
            <v>-90.265082916666657</v>
          </cell>
          <cell r="G27">
            <v>-88.235082916666656</v>
          </cell>
          <cell r="H27">
            <v>-87.365082916666665</v>
          </cell>
          <cell r="I27">
            <v>-87.365082916666665</v>
          </cell>
          <cell r="J27">
            <v>-87.365082916666665</v>
          </cell>
          <cell r="K27">
            <v>-89.441772916666679</v>
          </cell>
          <cell r="L27">
            <v>-89.441772916666679</v>
          </cell>
          <cell r="M27">
            <v>-89.441772916666679</v>
          </cell>
          <cell r="N27">
            <v>-89.441772916666679</v>
          </cell>
          <cell r="O27">
            <v>-89.441772916666679</v>
          </cell>
          <cell r="P27">
            <v>-89.441772916666679</v>
          </cell>
          <cell r="R27">
            <v>0</v>
          </cell>
          <cell r="S27">
            <v>0</v>
          </cell>
          <cell r="T27">
            <v>0</v>
          </cell>
          <cell r="U27">
            <v>-1067.511135</v>
          </cell>
          <cell r="V27">
            <v>-1079.1482116666668</v>
          </cell>
          <cell r="W27">
            <v>-1207.6890000000003</v>
          </cell>
          <cell r="X27">
            <v>11.637076666666871</v>
          </cell>
          <cell r="Y27">
            <v>140.17786500000034</v>
          </cell>
        </row>
        <row r="28">
          <cell r="X28" t="str">
            <v/>
          </cell>
          <cell r="Y28" t="str">
            <v/>
          </cell>
        </row>
        <row r="29">
          <cell r="A29">
            <v>13</v>
          </cell>
          <cell r="B29" t="str">
            <v>Direct Rent</v>
          </cell>
          <cell r="E29">
            <v>20.953899999999997</v>
          </cell>
          <cell r="F29">
            <v>20.953899999999997</v>
          </cell>
          <cell r="G29">
            <v>20.953899999999997</v>
          </cell>
          <cell r="H29">
            <v>20.953899999999997</v>
          </cell>
          <cell r="I29">
            <v>20.953899999999997</v>
          </cell>
          <cell r="J29">
            <v>20.953899999999997</v>
          </cell>
          <cell r="K29">
            <v>20.953899999999997</v>
          </cell>
          <cell r="L29">
            <v>20.953899999999997</v>
          </cell>
          <cell r="M29">
            <v>20.953899999999997</v>
          </cell>
          <cell r="N29">
            <v>20.953899999999997</v>
          </cell>
          <cell r="O29">
            <v>20.953899999999997</v>
          </cell>
          <cell r="P29">
            <v>20.953899999999997</v>
          </cell>
          <cell r="T29">
            <v>0</v>
          </cell>
          <cell r="U29">
            <v>251.44680000000002</v>
          </cell>
          <cell r="V29">
            <v>216.42934491871819</v>
          </cell>
          <cell r="W29">
            <v>199.74</v>
          </cell>
          <cell r="X29">
            <v>35.017455081281838</v>
          </cell>
          <cell r="Y29">
            <v>51.706800000000015</v>
          </cell>
        </row>
        <row r="30">
          <cell r="A30">
            <v>14</v>
          </cell>
          <cell r="B30" t="str">
            <v>Light, Heat and Power</v>
          </cell>
          <cell r="E30">
            <v>1</v>
          </cell>
          <cell r="F30">
            <v>1</v>
          </cell>
          <cell r="G30">
            <v>1</v>
          </cell>
          <cell r="H30">
            <v>1</v>
          </cell>
          <cell r="I30">
            <v>1</v>
          </cell>
          <cell r="J30">
            <v>1</v>
          </cell>
          <cell r="K30">
            <v>1</v>
          </cell>
          <cell r="L30">
            <v>1</v>
          </cell>
          <cell r="M30">
            <v>1</v>
          </cell>
          <cell r="N30">
            <v>1</v>
          </cell>
          <cell r="O30">
            <v>1</v>
          </cell>
          <cell r="P30">
            <v>1</v>
          </cell>
          <cell r="T30">
            <v>0</v>
          </cell>
          <cell r="U30">
            <v>12</v>
          </cell>
          <cell r="V30">
            <v>7.7254799999999983</v>
          </cell>
          <cell r="W30">
            <v>7.9870000000000001</v>
          </cell>
          <cell r="X30">
            <v>4.2745200000000017</v>
          </cell>
          <cell r="Y30">
            <v>4.0129999999999999</v>
          </cell>
        </row>
        <row r="31">
          <cell r="A31">
            <v>15</v>
          </cell>
          <cell r="B31" t="str">
            <v>Repair &amp; Maintenance</v>
          </cell>
          <cell r="E31">
            <v>4.2</v>
          </cell>
          <cell r="F31">
            <v>4.2</v>
          </cell>
          <cell r="G31">
            <v>4.2</v>
          </cell>
          <cell r="H31">
            <v>4.2</v>
          </cell>
          <cell r="I31">
            <v>4.2</v>
          </cell>
          <cell r="J31">
            <v>4.2</v>
          </cell>
          <cell r="K31">
            <v>4.2</v>
          </cell>
          <cell r="L31">
            <v>4.2</v>
          </cell>
          <cell r="M31">
            <v>4.2</v>
          </cell>
          <cell r="N31">
            <v>4.2</v>
          </cell>
          <cell r="O31">
            <v>4.2</v>
          </cell>
          <cell r="P31">
            <v>4.2</v>
          </cell>
          <cell r="T31">
            <v>0</v>
          </cell>
          <cell r="U31">
            <v>50.4</v>
          </cell>
          <cell r="V31">
            <v>71.554509999999993</v>
          </cell>
          <cell r="W31">
            <v>40.314999999999998</v>
          </cell>
          <cell r="X31">
            <v>-21.154509999999981</v>
          </cell>
          <cell r="Y31">
            <v>10.085000000000001</v>
          </cell>
        </row>
        <row r="32">
          <cell r="A32">
            <v>16</v>
          </cell>
          <cell r="B32" t="str">
            <v>Common Area Maintenance</v>
          </cell>
          <cell r="E32">
            <v>0</v>
          </cell>
          <cell r="F32">
            <v>0</v>
          </cell>
          <cell r="G32">
            <v>0</v>
          </cell>
          <cell r="H32">
            <v>0</v>
          </cell>
          <cell r="I32">
            <v>0</v>
          </cell>
          <cell r="J32">
            <v>0</v>
          </cell>
          <cell r="K32">
            <v>0</v>
          </cell>
          <cell r="L32">
            <v>0</v>
          </cell>
          <cell r="M32">
            <v>0</v>
          </cell>
          <cell r="N32">
            <v>0</v>
          </cell>
          <cell r="O32">
            <v>0</v>
          </cell>
          <cell r="P32">
            <v>0</v>
          </cell>
          <cell r="T32">
            <v>0</v>
          </cell>
          <cell r="U32">
            <v>0</v>
          </cell>
          <cell r="V32">
            <v>0</v>
          </cell>
          <cell r="W32">
            <v>0</v>
          </cell>
          <cell r="X32">
            <v>0</v>
          </cell>
          <cell r="Y32">
            <v>0</v>
          </cell>
        </row>
        <row r="33">
          <cell r="A33">
            <v>17</v>
          </cell>
          <cell r="B33" t="str">
            <v>Other Overhead Costs</v>
          </cell>
          <cell r="C33">
            <v>0</v>
          </cell>
          <cell r="E33">
            <v>37.070150829166664</v>
          </cell>
          <cell r="F33">
            <v>37.070150829166664</v>
          </cell>
          <cell r="G33">
            <v>37.049850829166672</v>
          </cell>
          <cell r="H33">
            <v>37.041150829166668</v>
          </cell>
          <cell r="I33">
            <v>37.041150829166668</v>
          </cell>
          <cell r="J33">
            <v>37.041150829166668</v>
          </cell>
          <cell r="K33">
            <v>37.061917729166666</v>
          </cell>
          <cell r="L33">
            <v>37.061917729166666</v>
          </cell>
          <cell r="M33">
            <v>37.061917729166666</v>
          </cell>
          <cell r="N33">
            <v>37.061917729166666</v>
          </cell>
          <cell r="O33">
            <v>37.061917729166666</v>
          </cell>
          <cell r="P33">
            <v>37.061917729166666</v>
          </cell>
          <cell r="R33">
            <v>0</v>
          </cell>
          <cell r="S33">
            <v>0</v>
          </cell>
          <cell r="T33">
            <v>0</v>
          </cell>
          <cell r="U33">
            <v>444.68511135000006</v>
          </cell>
          <cell r="V33">
            <v>496.03872999999999</v>
          </cell>
          <cell r="W33">
            <v>694.47800000000007</v>
          </cell>
          <cell r="X33">
            <v>-51.35361864999993</v>
          </cell>
          <cell r="Y33">
            <v>-249.79288865000001</v>
          </cell>
        </row>
        <row r="35">
          <cell r="B35" t="str">
            <v>Total Overhead Expenses</v>
          </cell>
          <cell r="C35">
            <v>0</v>
          </cell>
          <cell r="E35">
            <v>63.224050829166657</v>
          </cell>
          <cell r="F35">
            <v>63.224050829166657</v>
          </cell>
          <cell r="G35">
            <v>63.203750829166665</v>
          </cell>
          <cell r="H35">
            <v>63.195050829166661</v>
          </cell>
          <cell r="I35">
            <v>63.195050829166661</v>
          </cell>
          <cell r="J35">
            <v>63.195050829166661</v>
          </cell>
          <cell r="K35">
            <v>63.215817729166659</v>
          </cell>
          <cell r="L35">
            <v>63.215817729166659</v>
          </cell>
          <cell r="M35">
            <v>63.215817729166659</v>
          </cell>
          <cell r="N35">
            <v>63.215817729166659</v>
          </cell>
          <cell r="O35">
            <v>63.215817729166659</v>
          </cell>
          <cell r="P35">
            <v>63.215817729166659</v>
          </cell>
          <cell r="R35">
            <v>0</v>
          </cell>
          <cell r="S35">
            <v>0</v>
          </cell>
          <cell r="T35">
            <v>0</v>
          </cell>
          <cell r="U35">
            <v>758.53191135000009</v>
          </cell>
          <cell r="V35">
            <v>791.74806491871823</v>
          </cell>
          <cell r="W35">
            <v>942.52</v>
          </cell>
          <cell r="X35">
            <v>-33.216153568718141</v>
          </cell>
          <cell r="Y35">
            <v>-183.98808865000001</v>
          </cell>
        </row>
        <row r="37">
          <cell r="B37" t="str">
            <v>E.B.I.T.D.</v>
          </cell>
          <cell r="C37">
            <v>0</v>
          </cell>
          <cell r="E37">
            <v>-153.48913374583333</v>
          </cell>
          <cell r="F37">
            <v>-153.48913374583333</v>
          </cell>
          <cell r="G37">
            <v>-151.43883374583334</v>
          </cell>
          <cell r="H37">
            <v>-150.56013374583333</v>
          </cell>
          <cell r="I37">
            <v>-150.56013374583333</v>
          </cell>
          <cell r="J37">
            <v>-150.56013374583333</v>
          </cell>
          <cell r="K37">
            <v>-152.65759064583335</v>
          </cell>
          <cell r="L37">
            <v>-152.65759064583335</v>
          </cell>
          <cell r="M37">
            <v>-152.65759064583335</v>
          </cell>
          <cell r="N37">
            <v>-152.65759064583335</v>
          </cell>
          <cell r="O37">
            <v>-152.65759064583335</v>
          </cell>
          <cell r="P37">
            <v>-152.65759064583335</v>
          </cell>
          <cell r="R37">
            <v>0</v>
          </cell>
          <cell r="S37">
            <v>0</v>
          </cell>
          <cell r="T37">
            <v>0</v>
          </cell>
          <cell r="U37">
            <v>-1826.0430463500002</v>
          </cell>
          <cell r="V37">
            <v>-1870.8962765853851</v>
          </cell>
          <cell r="W37">
            <v>-2150.2090000000003</v>
          </cell>
          <cell r="X37">
            <v>44.853230235385013</v>
          </cell>
          <cell r="Y37">
            <v>324.16595365000035</v>
          </cell>
        </row>
        <row r="39">
          <cell r="A39">
            <v>18</v>
          </cell>
          <cell r="B39" t="str">
            <v>Depreciation</v>
          </cell>
          <cell r="E39">
            <v>33.989666666666665</v>
          </cell>
          <cell r="F39">
            <v>33.989666666666665</v>
          </cell>
          <cell r="G39">
            <v>33.989666666666665</v>
          </cell>
          <cell r="H39">
            <v>33.989666666666665</v>
          </cell>
          <cell r="I39">
            <v>33.989666666666665</v>
          </cell>
          <cell r="J39">
            <v>33.989666666666665</v>
          </cell>
          <cell r="K39">
            <v>33.989666666666665</v>
          </cell>
          <cell r="L39">
            <v>33.989666666666665</v>
          </cell>
          <cell r="M39">
            <v>33.989666666666665</v>
          </cell>
          <cell r="N39">
            <v>33.989666666666665</v>
          </cell>
          <cell r="O39">
            <v>33.989666666666665</v>
          </cell>
          <cell r="P39">
            <v>33.989666666666665</v>
          </cell>
          <cell r="T39">
            <v>0</v>
          </cell>
          <cell r="U39">
            <v>407.87599999999998</v>
          </cell>
          <cell r="V39">
            <v>122.57752000000001</v>
          </cell>
          <cell r="W39">
            <v>103.379</v>
          </cell>
          <cell r="X39">
            <v>285.29847999999998</v>
          </cell>
          <cell r="Y39">
            <v>304.49699999999996</v>
          </cell>
        </row>
        <row r="40">
          <cell r="A40">
            <v>19</v>
          </cell>
          <cell r="B40" t="str">
            <v>Fixed Assets Written Off</v>
          </cell>
          <cell r="E40">
            <v>0</v>
          </cell>
          <cell r="F40">
            <v>0</v>
          </cell>
          <cell r="G40">
            <v>0</v>
          </cell>
          <cell r="H40">
            <v>0</v>
          </cell>
          <cell r="I40">
            <v>0</v>
          </cell>
          <cell r="J40">
            <v>0</v>
          </cell>
          <cell r="K40">
            <v>0</v>
          </cell>
          <cell r="L40">
            <v>0</v>
          </cell>
          <cell r="M40">
            <v>0</v>
          </cell>
          <cell r="N40">
            <v>0</v>
          </cell>
          <cell r="O40">
            <v>0</v>
          </cell>
          <cell r="P40">
            <v>0</v>
          </cell>
          <cell r="T40">
            <v>0</v>
          </cell>
          <cell r="U40">
            <v>0</v>
          </cell>
          <cell r="V40">
            <v>47.983849821315353</v>
          </cell>
          <cell r="W40">
            <v>0.125</v>
          </cell>
          <cell r="X40">
            <v>-47.983849821315353</v>
          </cell>
          <cell r="Y40">
            <v>-0.125</v>
          </cell>
        </row>
        <row r="41">
          <cell r="A41">
            <v>20</v>
          </cell>
          <cell r="B41" t="str">
            <v>External Interest</v>
          </cell>
          <cell r="E41">
            <v>127.83253424657536</v>
          </cell>
          <cell r="F41">
            <v>127.19554794520549</v>
          </cell>
          <cell r="G41">
            <v>122.47602739726027</v>
          </cell>
          <cell r="H41">
            <v>124.22294520547948</v>
          </cell>
          <cell r="I41">
            <v>119.59931506849318</v>
          </cell>
          <cell r="J41">
            <v>120.38510273972605</v>
          </cell>
          <cell r="K41">
            <v>118.3998287671233</v>
          </cell>
          <cell r="L41">
            <v>106.36643835616439</v>
          </cell>
          <cell r="M41">
            <v>117.12585616438356</v>
          </cell>
          <cell r="N41">
            <v>112.73116438356166</v>
          </cell>
          <cell r="O41">
            <v>114.04708904109589</v>
          </cell>
          <cell r="P41">
            <v>107.27054794520549</v>
          </cell>
          <cell r="T41">
            <v>0</v>
          </cell>
          <cell r="U41">
            <v>1417.652397260274</v>
          </cell>
          <cell r="V41">
            <v>3.9070800000000001</v>
          </cell>
          <cell r="W41">
            <v>0</v>
          </cell>
          <cell r="X41">
            <v>1413.7453172602741</v>
          </cell>
          <cell r="Y41">
            <v>1417.652397260274</v>
          </cell>
        </row>
        <row r="42">
          <cell r="A42">
            <v>21</v>
          </cell>
          <cell r="B42" t="str">
            <v>Intercompany Interest Income</v>
          </cell>
          <cell r="E42">
            <v>0</v>
          </cell>
          <cell r="F42">
            <v>0</v>
          </cell>
          <cell r="G42">
            <v>0</v>
          </cell>
          <cell r="H42">
            <v>0</v>
          </cell>
          <cell r="I42">
            <v>0</v>
          </cell>
          <cell r="J42">
            <v>0</v>
          </cell>
          <cell r="K42">
            <v>0</v>
          </cell>
          <cell r="L42">
            <v>0</v>
          </cell>
          <cell r="M42">
            <v>0</v>
          </cell>
          <cell r="N42">
            <v>0</v>
          </cell>
          <cell r="O42">
            <v>0</v>
          </cell>
          <cell r="P42">
            <v>0</v>
          </cell>
          <cell r="T42">
            <v>0</v>
          </cell>
          <cell r="U42">
            <v>0</v>
          </cell>
          <cell r="V42">
            <v>0</v>
          </cell>
          <cell r="W42">
            <v>0</v>
          </cell>
          <cell r="X42">
            <v>0</v>
          </cell>
          <cell r="Y42">
            <v>0</v>
          </cell>
        </row>
        <row r="43">
          <cell r="A43">
            <v>22</v>
          </cell>
          <cell r="B43" t="str">
            <v>External Interest Income</v>
          </cell>
          <cell r="E43">
            <v>0</v>
          </cell>
          <cell r="F43">
            <v>0</v>
          </cell>
          <cell r="G43">
            <v>0</v>
          </cell>
          <cell r="H43">
            <v>0</v>
          </cell>
          <cell r="I43">
            <v>0.16900000000000001</v>
          </cell>
          <cell r="J43">
            <v>0.222</v>
          </cell>
          <cell r="K43">
            <v>0</v>
          </cell>
          <cell r="L43">
            <v>0</v>
          </cell>
          <cell r="M43">
            <v>0</v>
          </cell>
          <cell r="N43">
            <v>0</v>
          </cell>
          <cell r="O43">
            <v>0</v>
          </cell>
          <cell r="P43">
            <v>0</v>
          </cell>
          <cell r="T43">
            <v>0</v>
          </cell>
          <cell r="U43">
            <v>0.39100000000000001</v>
          </cell>
          <cell r="V43">
            <v>0</v>
          </cell>
          <cell r="W43">
            <v>0</v>
          </cell>
          <cell r="X43">
            <v>0.39100000000000001</v>
          </cell>
          <cell r="Y43">
            <v>0.39100000000000001</v>
          </cell>
        </row>
        <row r="44">
          <cell r="B44" t="str">
            <v>E.B.T.</v>
          </cell>
          <cell r="C44">
            <v>0</v>
          </cell>
          <cell r="E44">
            <v>-315.31133465907533</v>
          </cell>
          <cell r="F44">
            <v>-314.67434835770547</v>
          </cell>
          <cell r="G44">
            <v>-307.90452780976028</v>
          </cell>
          <cell r="H44">
            <v>-308.77274561797947</v>
          </cell>
          <cell r="I44">
            <v>-303.98011548099316</v>
          </cell>
          <cell r="J44">
            <v>-304.71290315222609</v>
          </cell>
          <cell r="K44">
            <v>-305.04708607962334</v>
          </cell>
          <cell r="L44">
            <v>-293.01369566866441</v>
          </cell>
          <cell r="M44">
            <v>-303.77311347688357</v>
          </cell>
          <cell r="N44">
            <v>-299.37842169606165</v>
          </cell>
          <cell r="O44">
            <v>-300.6943463535959</v>
          </cell>
          <cell r="P44">
            <v>-293.91780525770548</v>
          </cell>
          <cell r="Q44">
            <v>0</v>
          </cell>
          <cell r="R44">
            <v>0</v>
          </cell>
          <cell r="S44">
            <v>0</v>
          </cell>
          <cell r="T44">
            <v>0</v>
          </cell>
          <cell r="U44">
            <v>-3651.1804436102739</v>
          </cell>
          <cell r="V44">
            <v>-2045.3647264067004</v>
          </cell>
          <cell r="W44">
            <v>-2253.7130000000002</v>
          </cell>
          <cell r="X44">
            <v>-1605.8157172035735</v>
          </cell>
          <cell r="Y44">
            <v>-1397.4674436102737</v>
          </cell>
        </row>
        <row r="46">
          <cell r="A46">
            <v>23</v>
          </cell>
          <cell r="B46" t="str">
            <v>Taxation</v>
          </cell>
          <cell r="E46">
            <v>0</v>
          </cell>
          <cell r="F46">
            <v>0</v>
          </cell>
          <cell r="G46">
            <v>0</v>
          </cell>
          <cell r="H46">
            <v>0</v>
          </cell>
          <cell r="I46">
            <v>0</v>
          </cell>
          <cell r="J46">
            <v>0</v>
          </cell>
          <cell r="K46">
            <v>0</v>
          </cell>
          <cell r="L46">
            <v>0</v>
          </cell>
          <cell r="M46">
            <v>0</v>
          </cell>
          <cell r="N46">
            <v>0</v>
          </cell>
          <cell r="O46">
            <v>0</v>
          </cell>
          <cell r="P46">
            <v>0</v>
          </cell>
          <cell r="T46">
            <v>0</v>
          </cell>
          <cell r="U46">
            <v>0</v>
          </cell>
          <cell r="V46">
            <v>0</v>
          </cell>
          <cell r="W46">
            <v>0</v>
          </cell>
          <cell r="X46">
            <v>0</v>
          </cell>
          <cell r="Y46">
            <v>0</v>
          </cell>
        </row>
        <row r="47">
          <cell r="A47">
            <v>24</v>
          </cell>
          <cell r="B47" t="str">
            <v>Adjustments</v>
          </cell>
          <cell r="C47">
            <v>0</v>
          </cell>
          <cell r="E47">
            <v>-18.3</v>
          </cell>
          <cell r="F47">
            <v>-18.3</v>
          </cell>
          <cell r="G47">
            <v>-18.3</v>
          </cell>
          <cell r="H47">
            <v>-18.3</v>
          </cell>
          <cell r="I47">
            <v>-18.3</v>
          </cell>
          <cell r="J47">
            <v>-18.3</v>
          </cell>
          <cell r="K47">
            <v>-18.3</v>
          </cell>
          <cell r="L47">
            <v>-18.3</v>
          </cell>
          <cell r="M47">
            <v>-18.3</v>
          </cell>
          <cell r="N47">
            <v>-18.3</v>
          </cell>
          <cell r="O47">
            <v>-18.3</v>
          </cell>
          <cell r="P47">
            <v>-18.3</v>
          </cell>
          <cell r="R47">
            <v>0</v>
          </cell>
          <cell r="S47">
            <v>0</v>
          </cell>
          <cell r="T47">
            <v>0</v>
          </cell>
          <cell r="U47">
            <v>-219.6</v>
          </cell>
          <cell r="V47">
            <v>-231.23731502155525</v>
          </cell>
          <cell r="W47">
            <v>-52.8</v>
          </cell>
          <cell r="X47">
            <v>11.637315021555196</v>
          </cell>
          <cell r="Y47">
            <v>-166.8</v>
          </cell>
        </row>
        <row r="48">
          <cell r="A48">
            <v>25</v>
          </cell>
          <cell r="B48" t="str">
            <v>Dividends</v>
          </cell>
          <cell r="E48">
            <v>0</v>
          </cell>
          <cell r="F48">
            <v>0</v>
          </cell>
          <cell r="G48">
            <v>0</v>
          </cell>
          <cell r="H48">
            <v>0</v>
          </cell>
          <cell r="I48">
            <v>0</v>
          </cell>
          <cell r="J48">
            <v>0</v>
          </cell>
          <cell r="K48">
            <v>0</v>
          </cell>
          <cell r="L48">
            <v>0</v>
          </cell>
          <cell r="M48">
            <v>0</v>
          </cell>
          <cell r="N48">
            <v>0</v>
          </cell>
          <cell r="O48">
            <v>0</v>
          </cell>
          <cell r="P48">
            <v>0</v>
          </cell>
          <cell r="T48">
            <v>0</v>
          </cell>
          <cell r="U48">
            <v>0</v>
          </cell>
          <cell r="V48">
            <v>0</v>
          </cell>
          <cell r="W48">
            <v>0</v>
          </cell>
          <cell r="X48">
            <v>0</v>
          </cell>
          <cell r="Y48">
            <v>0</v>
          </cell>
        </row>
        <row r="49">
          <cell r="A49">
            <v>26</v>
          </cell>
          <cell r="B49" t="str">
            <v>Extraordinary Items</v>
          </cell>
          <cell r="E49">
            <v>0</v>
          </cell>
          <cell r="F49">
            <v>0</v>
          </cell>
          <cell r="G49">
            <v>0</v>
          </cell>
          <cell r="H49">
            <v>0</v>
          </cell>
          <cell r="I49">
            <v>0</v>
          </cell>
          <cell r="J49">
            <v>0</v>
          </cell>
          <cell r="K49">
            <v>0</v>
          </cell>
          <cell r="L49">
            <v>0</v>
          </cell>
          <cell r="M49">
            <v>0</v>
          </cell>
          <cell r="N49">
            <v>0</v>
          </cell>
          <cell r="O49">
            <v>0</v>
          </cell>
          <cell r="P49">
            <v>0</v>
          </cell>
          <cell r="T49">
            <v>0</v>
          </cell>
          <cell r="U49">
            <v>0</v>
          </cell>
          <cell r="V49">
            <v>0</v>
          </cell>
          <cell r="W49">
            <v>0</v>
          </cell>
          <cell r="X49">
            <v>0</v>
          </cell>
          <cell r="Y49">
            <v>0</v>
          </cell>
        </row>
        <row r="50">
          <cell r="B50" t="str">
            <v>RETAINED PROFIT(LOSS)</v>
          </cell>
          <cell r="C50">
            <v>0</v>
          </cell>
          <cell r="E50">
            <v>-297.01133465907532</v>
          </cell>
          <cell r="F50">
            <v>-296.37434835770546</v>
          </cell>
          <cell r="G50">
            <v>-289.60452780976027</v>
          </cell>
          <cell r="H50">
            <v>-290.47274561797946</v>
          </cell>
          <cell r="I50">
            <v>-285.68011548099315</v>
          </cell>
          <cell r="J50">
            <v>-286.41290315222608</v>
          </cell>
          <cell r="K50">
            <v>-286.74708607962333</v>
          </cell>
          <cell r="L50">
            <v>-274.7136956686644</v>
          </cell>
          <cell r="M50">
            <v>-285.47311347688355</v>
          </cell>
          <cell r="N50">
            <v>-281.07842169606164</v>
          </cell>
          <cell r="O50">
            <v>-282.39434635359589</v>
          </cell>
          <cell r="P50">
            <v>-275.61780525770547</v>
          </cell>
          <cell r="Q50">
            <v>0</v>
          </cell>
          <cell r="R50">
            <v>0</v>
          </cell>
          <cell r="S50">
            <v>0</v>
          </cell>
          <cell r="T50">
            <v>0</v>
          </cell>
          <cell r="U50">
            <v>-3431.580443610274</v>
          </cell>
          <cell r="V50">
            <v>-1814.127411385145</v>
          </cell>
          <cell r="W50">
            <v>-2200.913</v>
          </cell>
          <cell r="X50">
            <v>-1617.4530322251289</v>
          </cell>
          <cell r="Y50">
            <v>-1230.6674436102739</v>
          </cell>
        </row>
        <row r="52">
          <cell r="B52" t="str">
            <v>RATIOS</v>
          </cell>
        </row>
        <row r="53">
          <cell r="B53" t="str">
            <v>No of week</v>
          </cell>
          <cell r="E53">
            <v>4</v>
          </cell>
          <cell r="F53">
            <v>4</v>
          </cell>
          <cell r="G53">
            <v>5</v>
          </cell>
          <cell r="H53">
            <v>4</v>
          </cell>
          <cell r="I53">
            <v>4</v>
          </cell>
          <cell r="J53">
            <v>5</v>
          </cell>
          <cell r="K53">
            <v>4</v>
          </cell>
          <cell r="L53">
            <v>4</v>
          </cell>
          <cell r="M53">
            <v>5</v>
          </cell>
          <cell r="N53">
            <v>4</v>
          </cell>
          <cell r="O53">
            <v>5</v>
          </cell>
          <cell r="P53">
            <v>4</v>
          </cell>
          <cell r="U53">
            <v>52</v>
          </cell>
          <cell r="V53">
            <v>52</v>
          </cell>
          <cell r="W53">
            <v>52</v>
          </cell>
          <cell r="X53">
            <v>0</v>
          </cell>
          <cell r="Y53">
            <v>0</v>
          </cell>
        </row>
        <row r="54">
          <cell r="A54">
            <v>27</v>
          </cell>
          <cell r="B54" t="str">
            <v>Pd Admissions</v>
          </cell>
          <cell r="E54">
            <v>0</v>
          </cell>
          <cell r="F54">
            <v>0</v>
          </cell>
          <cell r="G54">
            <v>0</v>
          </cell>
          <cell r="H54">
            <v>0</v>
          </cell>
          <cell r="I54">
            <v>0</v>
          </cell>
          <cell r="J54">
            <v>0</v>
          </cell>
          <cell r="K54">
            <v>0</v>
          </cell>
          <cell r="L54">
            <v>0</v>
          </cell>
          <cell r="M54">
            <v>0</v>
          </cell>
          <cell r="N54">
            <v>0</v>
          </cell>
          <cell r="O54">
            <v>0</v>
          </cell>
          <cell r="P54">
            <v>0</v>
          </cell>
          <cell r="T54">
            <v>0</v>
          </cell>
          <cell r="U54">
            <v>0</v>
          </cell>
          <cell r="V54">
            <v>0</v>
          </cell>
          <cell r="W54">
            <v>0</v>
          </cell>
          <cell r="X54">
            <v>0</v>
          </cell>
          <cell r="Y54">
            <v>0</v>
          </cell>
        </row>
        <row r="55">
          <cell r="A55">
            <v>28</v>
          </cell>
          <cell r="B55" t="str">
            <v>Admissions</v>
          </cell>
          <cell r="E55">
            <v>0</v>
          </cell>
          <cell r="F55">
            <v>0</v>
          </cell>
          <cell r="G55">
            <v>0</v>
          </cell>
          <cell r="H55">
            <v>0</v>
          </cell>
          <cell r="I55">
            <v>0</v>
          </cell>
          <cell r="J55">
            <v>0</v>
          </cell>
          <cell r="K55">
            <v>0</v>
          </cell>
          <cell r="L55">
            <v>0</v>
          </cell>
          <cell r="M55">
            <v>0</v>
          </cell>
          <cell r="N55">
            <v>0</v>
          </cell>
          <cell r="O55">
            <v>0</v>
          </cell>
          <cell r="P55">
            <v>0</v>
          </cell>
          <cell r="T55">
            <v>0</v>
          </cell>
          <cell r="U55">
            <v>0</v>
          </cell>
          <cell r="V55">
            <v>0</v>
          </cell>
          <cell r="W55">
            <v>0</v>
          </cell>
          <cell r="X55">
            <v>0</v>
          </cell>
          <cell r="Y55">
            <v>0</v>
          </cell>
        </row>
        <row r="56">
          <cell r="B56" t="str">
            <v>Utilisation Rate</v>
          </cell>
          <cell r="E56" t="str">
            <v>N.A.</v>
          </cell>
          <cell r="F56" t="str">
            <v>N.A.</v>
          </cell>
          <cell r="G56" t="str">
            <v>N.A.</v>
          </cell>
          <cell r="H56" t="str">
            <v>N.A.</v>
          </cell>
          <cell r="I56" t="str">
            <v>N.A.</v>
          </cell>
          <cell r="J56" t="str">
            <v>N.A.</v>
          </cell>
          <cell r="K56" t="str">
            <v>N.A.</v>
          </cell>
          <cell r="L56" t="str">
            <v>N.A.</v>
          </cell>
          <cell r="M56" t="str">
            <v>N.A.</v>
          </cell>
          <cell r="N56" t="str">
            <v>N.A.</v>
          </cell>
          <cell r="O56" t="str">
            <v>N.A.</v>
          </cell>
          <cell r="P56" t="str">
            <v>N.A.</v>
          </cell>
          <cell r="U56" t="str">
            <v>N.A.</v>
          </cell>
          <cell r="V56" t="str">
            <v>N.A.</v>
          </cell>
          <cell r="W56" t="str">
            <v>N.A.</v>
          </cell>
          <cell r="X56" t="str">
            <v>N.A.</v>
          </cell>
          <cell r="Y56" t="str">
            <v>N.A.</v>
          </cell>
        </row>
        <row r="57">
          <cell r="B57" t="str">
            <v>Ave. Admission Price (S$)</v>
          </cell>
          <cell r="C57" t="str">
            <v>N.A.</v>
          </cell>
          <cell r="E57" t="str">
            <v>N.A.</v>
          </cell>
          <cell r="F57" t="str">
            <v>N.A.</v>
          </cell>
          <cell r="G57" t="str">
            <v>N.A.</v>
          </cell>
          <cell r="H57" t="str">
            <v>N.A.</v>
          </cell>
          <cell r="I57" t="str">
            <v>N.A.</v>
          </cell>
          <cell r="J57" t="str">
            <v>N.A.</v>
          </cell>
          <cell r="K57" t="str">
            <v>N.A.</v>
          </cell>
          <cell r="L57" t="str">
            <v>N.A.</v>
          </cell>
          <cell r="M57" t="str">
            <v>N.A.</v>
          </cell>
          <cell r="N57" t="str">
            <v>N.A.</v>
          </cell>
          <cell r="O57" t="str">
            <v>N.A.</v>
          </cell>
          <cell r="P57" t="str">
            <v>N.A.</v>
          </cell>
          <cell r="R57" t="str">
            <v>N.A.</v>
          </cell>
          <cell r="S57" t="str">
            <v>N.A.</v>
          </cell>
          <cell r="T57" t="str">
            <v>N.A.</v>
          </cell>
          <cell r="U57" t="str">
            <v>N.A.</v>
          </cell>
          <cell r="V57" t="str">
            <v>N.A.</v>
          </cell>
          <cell r="W57" t="str">
            <v>N.A.</v>
          </cell>
          <cell r="X57" t="str">
            <v>N.A.</v>
          </cell>
          <cell r="Y57" t="str">
            <v>N.A.</v>
          </cell>
        </row>
        <row r="58">
          <cell r="B58" t="str">
            <v>Advert. Cost % of Box</v>
          </cell>
          <cell r="C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R58" t="str">
            <v>N.A.</v>
          </cell>
          <cell r="S58" t="str">
            <v>N.A.</v>
          </cell>
          <cell r="T58" t="str">
            <v>N.A.</v>
          </cell>
          <cell r="U58" t="str">
            <v>N.A.</v>
          </cell>
          <cell r="V58" t="str">
            <v>N.A.</v>
          </cell>
          <cell r="W58" t="str">
            <v>N.A.</v>
          </cell>
          <cell r="X58" t="str">
            <v>N.A.</v>
          </cell>
          <cell r="Y58" t="str">
            <v>N.A.</v>
          </cell>
        </row>
        <row r="59">
          <cell r="B59" t="str">
            <v>Concession Cost %</v>
          </cell>
          <cell r="C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R59" t="str">
            <v>N.A.</v>
          </cell>
          <cell r="S59" t="str">
            <v>N.A.</v>
          </cell>
          <cell r="T59" t="str">
            <v>N.A.</v>
          </cell>
          <cell r="U59" t="str">
            <v>N.A.</v>
          </cell>
          <cell r="V59" t="str">
            <v>N.A.</v>
          </cell>
          <cell r="W59" t="str">
            <v>N.A.</v>
          </cell>
          <cell r="X59" t="str">
            <v>N.A.</v>
          </cell>
          <cell r="Y59" t="str">
            <v>N.A.</v>
          </cell>
        </row>
        <row r="60">
          <cell r="B60" t="str">
            <v>Concess. Rev per Patron (S$)</v>
          </cell>
          <cell r="C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R60" t="str">
            <v>N.A.</v>
          </cell>
          <cell r="S60" t="str">
            <v>N.A.</v>
          </cell>
          <cell r="T60" t="str">
            <v>N.A.</v>
          </cell>
          <cell r="U60" t="str">
            <v>N.A.</v>
          </cell>
          <cell r="V60" t="str">
            <v>N.A.</v>
          </cell>
          <cell r="W60" t="str">
            <v>N.A.</v>
          </cell>
          <cell r="X60" t="str">
            <v>N.A.</v>
          </cell>
          <cell r="Y60" t="str">
            <v>N.A.</v>
          </cell>
        </row>
        <row r="61">
          <cell r="B61" t="str">
            <v>Film Hire : % of Net Box</v>
          </cell>
          <cell r="C61" t="str">
            <v>N.A.</v>
          </cell>
          <cell r="E61" t="str">
            <v>N.A.</v>
          </cell>
          <cell r="F61" t="str">
            <v>N.A.</v>
          </cell>
          <cell r="G61" t="str">
            <v>N.A.</v>
          </cell>
          <cell r="H61" t="str">
            <v>N.A.</v>
          </cell>
          <cell r="I61" t="str">
            <v>N.A.</v>
          </cell>
          <cell r="J61" t="str">
            <v>N.A.</v>
          </cell>
          <cell r="K61" t="str">
            <v>N.A.</v>
          </cell>
          <cell r="L61" t="str">
            <v>N.A.</v>
          </cell>
          <cell r="M61" t="str">
            <v>N.A.</v>
          </cell>
          <cell r="N61" t="str">
            <v>N.A.</v>
          </cell>
          <cell r="O61" t="str">
            <v>N.A.</v>
          </cell>
          <cell r="P61" t="str">
            <v>N.A.</v>
          </cell>
          <cell r="R61" t="str">
            <v>N.A.</v>
          </cell>
          <cell r="S61" t="str">
            <v>N.A.</v>
          </cell>
          <cell r="T61" t="str">
            <v>N.A.</v>
          </cell>
          <cell r="U61" t="str">
            <v>N.A.</v>
          </cell>
          <cell r="V61" t="str">
            <v>N.A.</v>
          </cell>
          <cell r="W61" t="str">
            <v>N.A.</v>
          </cell>
          <cell r="X61" t="str">
            <v>N.A.</v>
          </cell>
          <cell r="Y61" t="str">
            <v>N.A.</v>
          </cell>
        </row>
        <row r="62">
          <cell r="B62" t="str">
            <v>Direct Payroll : Net Box</v>
          </cell>
          <cell r="C62" t="str">
            <v>N.A.</v>
          </cell>
          <cell r="E62" t="str">
            <v>N.A.</v>
          </cell>
          <cell r="F62" t="str">
            <v>N.A.</v>
          </cell>
          <cell r="G62" t="str">
            <v>N.A.</v>
          </cell>
          <cell r="H62" t="str">
            <v>N.A.</v>
          </cell>
          <cell r="I62" t="str">
            <v>N.A.</v>
          </cell>
          <cell r="J62" t="str">
            <v>N.A.</v>
          </cell>
          <cell r="K62" t="str">
            <v>N.A.</v>
          </cell>
          <cell r="L62" t="str">
            <v>N.A.</v>
          </cell>
          <cell r="M62" t="str">
            <v>N.A.</v>
          </cell>
          <cell r="N62" t="str">
            <v>N.A.</v>
          </cell>
          <cell r="O62" t="str">
            <v>N.A.</v>
          </cell>
          <cell r="P62" t="str">
            <v>N.A.</v>
          </cell>
          <cell r="R62" t="str">
            <v>N.A.</v>
          </cell>
          <cell r="S62" t="str">
            <v>N.A.</v>
          </cell>
          <cell r="T62" t="str">
            <v>N.A.</v>
          </cell>
          <cell r="U62" t="str">
            <v>N.A.</v>
          </cell>
          <cell r="V62" t="str">
            <v>N.A.</v>
          </cell>
          <cell r="W62" t="str">
            <v>N.A.</v>
          </cell>
          <cell r="X62" t="str">
            <v>N.A.</v>
          </cell>
          <cell r="Y62" t="str">
            <v>N.A.</v>
          </cell>
        </row>
        <row r="63">
          <cell r="B63" t="str">
            <v>Direct Payroll : Net Box &amp; Conc.</v>
          </cell>
          <cell r="C63" t="str">
            <v>N.A.</v>
          </cell>
          <cell r="E63" t="str">
            <v>N.A.</v>
          </cell>
          <cell r="F63" t="str">
            <v>N.A.</v>
          </cell>
          <cell r="G63" t="str">
            <v>N.A.</v>
          </cell>
          <cell r="H63" t="str">
            <v>N.A.</v>
          </cell>
          <cell r="I63" t="str">
            <v>N.A.</v>
          </cell>
          <cell r="J63" t="str">
            <v>N.A.</v>
          </cell>
          <cell r="K63" t="str">
            <v>N.A.</v>
          </cell>
          <cell r="L63" t="str">
            <v>N.A.</v>
          </cell>
          <cell r="M63" t="str">
            <v>N.A.</v>
          </cell>
          <cell r="N63" t="str">
            <v>N.A.</v>
          </cell>
          <cell r="O63" t="str">
            <v>N.A.</v>
          </cell>
          <cell r="P63" t="str">
            <v>N.A.</v>
          </cell>
          <cell r="Q63" t="str">
            <v/>
          </cell>
          <cell r="R63" t="str">
            <v>N.A.</v>
          </cell>
          <cell r="S63" t="str">
            <v>N.A.</v>
          </cell>
          <cell r="T63" t="str">
            <v>N.A.</v>
          </cell>
          <cell r="U63" t="str">
            <v>N.A.</v>
          </cell>
          <cell r="V63" t="str">
            <v>N.A.</v>
          </cell>
          <cell r="W63" t="str">
            <v>N.A.</v>
          </cell>
          <cell r="X63" t="str">
            <v>N.A.</v>
          </cell>
          <cell r="Y63" t="str">
            <v>N.A.</v>
          </cell>
        </row>
        <row r="64">
          <cell r="B64" t="str">
            <v>Direct Payroll of Admissions (S$)</v>
          </cell>
          <cell r="C64" t="str">
            <v>N.A.</v>
          </cell>
          <cell r="E64" t="str">
            <v>N.A.</v>
          </cell>
          <cell r="F64" t="str">
            <v>N.A.</v>
          </cell>
          <cell r="G64" t="str">
            <v>N.A.</v>
          </cell>
          <cell r="H64" t="str">
            <v>N.A.</v>
          </cell>
          <cell r="I64" t="str">
            <v>N.A.</v>
          </cell>
          <cell r="J64" t="str">
            <v>N.A.</v>
          </cell>
          <cell r="K64" t="str">
            <v>N.A.</v>
          </cell>
          <cell r="L64" t="str">
            <v>N.A.</v>
          </cell>
          <cell r="M64" t="str">
            <v>N.A.</v>
          </cell>
          <cell r="N64" t="str">
            <v>N.A.</v>
          </cell>
          <cell r="O64" t="str">
            <v>N.A.</v>
          </cell>
          <cell r="P64" t="str">
            <v>N.A.</v>
          </cell>
          <cell r="Q64" t="str">
            <v/>
          </cell>
          <cell r="R64" t="str">
            <v>N.A.</v>
          </cell>
          <cell r="S64" t="str">
            <v>N.A.</v>
          </cell>
          <cell r="T64" t="str">
            <v>N.A.</v>
          </cell>
          <cell r="U64" t="str">
            <v>N.A.</v>
          </cell>
          <cell r="V64" t="str">
            <v>N.A.</v>
          </cell>
          <cell r="W64" t="str">
            <v>N.A.</v>
          </cell>
          <cell r="X64" t="str">
            <v>N.A.</v>
          </cell>
          <cell r="Y64" t="str">
            <v>N.A.</v>
          </cell>
        </row>
        <row r="65">
          <cell r="B65" t="str">
            <v>Gross Margin :Total Rev</v>
          </cell>
          <cell r="C65" t="str">
            <v>N.A.</v>
          </cell>
          <cell r="E65" t="str">
            <v>N.A.</v>
          </cell>
          <cell r="F65" t="str">
            <v>N.A.</v>
          </cell>
          <cell r="G65" t="str">
            <v>N.A.</v>
          </cell>
          <cell r="H65" t="str">
            <v>N.A.</v>
          </cell>
          <cell r="I65" t="str">
            <v>N.A.</v>
          </cell>
          <cell r="J65" t="str">
            <v>N.A.</v>
          </cell>
          <cell r="K65" t="str">
            <v>N.A.</v>
          </cell>
          <cell r="L65" t="str">
            <v>N.A.</v>
          </cell>
          <cell r="M65" t="str">
            <v>N.A.</v>
          </cell>
          <cell r="N65" t="str">
            <v>N.A.</v>
          </cell>
          <cell r="O65" t="str">
            <v>N.A.</v>
          </cell>
          <cell r="P65" t="str">
            <v>N.A.</v>
          </cell>
          <cell r="Q65" t="str">
            <v/>
          </cell>
          <cell r="R65" t="str">
            <v>N.A.</v>
          </cell>
          <cell r="S65" t="str">
            <v>N.A.</v>
          </cell>
          <cell r="T65" t="str">
            <v>N.A.</v>
          </cell>
          <cell r="U65" t="str">
            <v>N.A.</v>
          </cell>
          <cell r="V65" t="str">
            <v>N.A.</v>
          </cell>
          <cell r="W65" t="str">
            <v>N.A.</v>
          </cell>
          <cell r="X65" t="str">
            <v>N.A.</v>
          </cell>
          <cell r="Y65" t="str">
            <v>N.A.</v>
          </cell>
        </row>
        <row r="66">
          <cell r="B66" t="str">
            <v>G&amp;A % of total revenue</v>
          </cell>
          <cell r="C66" t="str">
            <v>N.A.</v>
          </cell>
          <cell r="E66" t="str">
            <v>N.A.</v>
          </cell>
          <cell r="F66" t="str">
            <v>N.A.</v>
          </cell>
          <cell r="G66" t="str">
            <v>N.A.</v>
          </cell>
          <cell r="H66" t="str">
            <v>N.A.</v>
          </cell>
          <cell r="I66" t="str">
            <v>N.A.</v>
          </cell>
          <cell r="J66" t="str">
            <v>N.A.</v>
          </cell>
          <cell r="K66" t="str">
            <v>N.A.</v>
          </cell>
          <cell r="L66" t="str">
            <v>N.A.</v>
          </cell>
          <cell r="M66" t="str">
            <v>N.A.</v>
          </cell>
          <cell r="N66" t="str">
            <v>N.A.</v>
          </cell>
          <cell r="O66" t="str">
            <v>N.A.</v>
          </cell>
          <cell r="P66" t="str">
            <v>N.A.</v>
          </cell>
          <cell r="Q66" t="str">
            <v/>
          </cell>
          <cell r="R66" t="str">
            <v>N.A.</v>
          </cell>
          <cell r="S66" t="str">
            <v>N.A.</v>
          </cell>
          <cell r="T66" t="str">
            <v>N.A.</v>
          </cell>
          <cell r="U66" t="str">
            <v>N.A.</v>
          </cell>
          <cell r="V66" t="str">
            <v>N.A.</v>
          </cell>
          <cell r="W66" t="str">
            <v>N.A.</v>
          </cell>
          <cell r="X66" t="str">
            <v>N.A.</v>
          </cell>
          <cell r="Y66" t="str">
            <v>N.A.</v>
          </cell>
        </row>
        <row r="67">
          <cell r="B67" t="str">
            <v>E.B.I.T.D. : Total Rev</v>
          </cell>
          <cell r="C67" t="str">
            <v>N.A.</v>
          </cell>
          <cell r="E67" t="str">
            <v>N.A.</v>
          </cell>
          <cell r="F67" t="str">
            <v>N.A.</v>
          </cell>
          <cell r="G67" t="str">
            <v>N.A.</v>
          </cell>
          <cell r="H67" t="str">
            <v>N.A.</v>
          </cell>
          <cell r="I67" t="str">
            <v>N.A.</v>
          </cell>
          <cell r="J67" t="str">
            <v>N.A.</v>
          </cell>
          <cell r="K67" t="str">
            <v>N.A.</v>
          </cell>
          <cell r="L67" t="str">
            <v>N.A.</v>
          </cell>
          <cell r="M67" t="str">
            <v>N.A.</v>
          </cell>
          <cell r="N67" t="str">
            <v>N.A.</v>
          </cell>
          <cell r="O67" t="str">
            <v>N.A.</v>
          </cell>
          <cell r="P67" t="str">
            <v>N.A.</v>
          </cell>
          <cell r="Q67" t="str">
            <v/>
          </cell>
          <cell r="R67" t="str">
            <v>N.A.</v>
          </cell>
          <cell r="S67" t="str">
            <v>N.A.</v>
          </cell>
          <cell r="T67" t="str">
            <v>N.A.</v>
          </cell>
          <cell r="U67" t="str">
            <v>N.A.</v>
          </cell>
          <cell r="V67" t="str">
            <v>N.A.</v>
          </cell>
          <cell r="W67" t="str">
            <v>N.A.</v>
          </cell>
          <cell r="X67" t="str">
            <v>N.A.</v>
          </cell>
          <cell r="Y67" t="str">
            <v>N.A.</v>
          </cell>
        </row>
        <row r="68">
          <cell r="B68" t="str">
            <v>No of Concession Transactions</v>
          </cell>
          <cell r="E68" t="str">
            <v>N.A.</v>
          </cell>
          <cell r="F68" t="str">
            <v>N.A.</v>
          </cell>
          <cell r="G68" t="str">
            <v>N.A.</v>
          </cell>
          <cell r="H68" t="str">
            <v>N.A.</v>
          </cell>
          <cell r="I68" t="str">
            <v>N.A.</v>
          </cell>
          <cell r="J68" t="str">
            <v>N.A.</v>
          </cell>
          <cell r="K68" t="str">
            <v>N.A.</v>
          </cell>
          <cell r="L68" t="str">
            <v>N.A.</v>
          </cell>
          <cell r="M68" t="str">
            <v>N.A.</v>
          </cell>
          <cell r="N68" t="str">
            <v>N.A.</v>
          </cell>
          <cell r="O68" t="str">
            <v>N.A.</v>
          </cell>
          <cell r="P68" t="str">
            <v>N.A.</v>
          </cell>
          <cell r="Q68" t="str">
            <v/>
          </cell>
          <cell r="R68">
            <v>30.731000000000002</v>
          </cell>
          <cell r="S68">
            <v>31.731000000000002</v>
          </cell>
          <cell r="T68">
            <v>32.731000000000002</v>
          </cell>
          <cell r="U68" t="str">
            <v>N.A.</v>
          </cell>
          <cell r="V68" t="str">
            <v>N.A.</v>
          </cell>
          <cell r="W68" t="str">
            <v>N.A.</v>
          </cell>
          <cell r="X68" t="str">
            <v>N.A.</v>
          </cell>
          <cell r="Y68" t="str">
            <v>N.A.</v>
          </cell>
        </row>
        <row r="69">
          <cell r="B69" t="str">
            <v>Strike Rate %(No of Trans/Adm)</v>
          </cell>
          <cell r="E69" t="str">
            <v>N.A.</v>
          </cell>
          <cell r="F69" t="str">
            <v>N.A.</v>
          </cell>
          <cell r="G69" t="str">
            <v>N.A.</v>
          </cell>
          <cell r="H69" t="str">
            <v>N.A.</v>
          </cell>
          <cell r="I69" t="str">
            <v>N.A.</v>
          </cell>
          <cell r="J69" t="str">
            <v>N.A.</v>
          </cell>
          <cell r="K69" t="str">
            <v>N.A.</v>
          </cell>
          <cell r="L69" t="str">
            <v>N.A.</v>
          </cell>
          <cell r="M69" t="str">
            <v>N.A.</v>
          </cell>
          <cell r="N69" t="str">
            <v>N.A.</v>
          </cell>
          <cell r="O69" t="str">
            <v>N.A.</v>
          </cell>
          <cell r="P69" t="str">
            <v>N.A.</v>
          </cell>
          <cell r="Q69" t="str">
            <v/>
          </cell>
          <cell r="R69" t="e">
            <v>#DIV/0!</v>
          </cell>
          <cell r="S69" t="e">
            <v>#DIV/0!</v>
          </cell>
          <cell r="T69" t="e">
            <v>#DIV/0!</v>
          </cell>
          <cell r="U69" t="str">
            <v>N.A.</v>
          </cell>
          <cell r="V69" t="str">
            <v>N.A.</v>
          </cell>
          <cell r="W69" t="str">
            <v>N.A.</v>
          </cell>
          <cell r="X69" t="str">
            <v>N.A.</v>
          </cell>
          <cell r="Y69" t="str">
            <v>N.A.</v>
          </cell>
        </row>
        <row r="70">
          <cell r="B70" t="str">
            <v>Ave Sales (Total Sale/No of Trans) (S$)</v>
          </cell>
          <cell r="E70" t="str">
            <v>N.A.</v>
          </cell>
          <cell r="F70" t="str">
            <v>N.A.</v>
          </cell>
          <cell r="G70" t="str">
            <v>N.A.</v>
          </cell>
          <cell r="H70" t="str">
            <v>N.A.</v>
          </cell>
          <cell r="I70" t="str">
            <v>N.A.</v>
          </cell>
          <cell r="J70" t="str">
            <v>N.A.</v>
          </cell>
          <cell r="K70" t="str">
            <v>N.A.</v>
          </cell>
          <cell r="L70" t="str">
            <v>N.A.</v>
          </cell>
          <cell r="M70" t="str">
            <v>N.A.</v>
          </cell>
          <cell r="N70" t="str">
            <v>N.A.</v>
          </cell>
          <cell r="O70" t="str">
            <v>N.A.</v>
          </cell>
          <cell r="P70" t="str">
            <v>N.A.</v>
          </cell>
          <cell r="Q70" t="str">
            <v/>
          </cell>
          <cell r="R70">
            <v>0</v>
          </cell>
          <cell r="S70">
            <v>0</v>
          </cell>
          <cell r="T70">
            <v>0</v>
          </cell>
          <cell r="U70" t="str">
            <v>N.A.</v>
          </cell>
          <cell r="V70" t="str">
            <v>N.A.</v>
          </cell>
          <cell r="W70" t="str">
            <v>N.A.</v>
          </cell>
          <cell r="X70" t="str">
            <v>N.A.</v>
          </cell>
          <cell r="Y70" t="str">
            <v>N.A.</v>
          </cell>
        </row>
        <row r="71">
          <cell r="B71" t="str">
            <v xml:space="preserve">Total Concession Combo Sales </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
          </cell>
          <cell r="R71">
            <v>74.369</v>
          </cell>
          <cell r="S71">
            <v>75.369</v>
          </cell>
          <cell r="T71">
            <v>76.369</v>
          </cell>
          <cell r="U71" t="str">
            <v>N.A.</v>
          </cell>
          <cell r="V71" t="str">
            <v>N.A.</v>
          </cell>
          <cell r="W71" t="str">
            <v>N.A.</v>
          </cell>
          <cell r="X71" t="str">
            <v>N.A.</v>
          </cell>
          <cell r="Y71" t="str">
            <v>N.A.</v>
          </cell>
        </row>
        <row r="72">
          <cell r="B72" t="str">
            <v>Combo Sales as % of Total Sales</v>
          </cell>
          <cell r="E72" t="str">
            <v>N.A.</v>
          </cell>
          <cell r="F72" t="str">
            <v>N.A.</v>
          </cell>
          <cell r="G72" t="str">
            <v>N.A.</v>
          </cell>
          <cell r="H72" t="str">
            <v>N.A.</v>
          </cell>
          <cell r="I72" t="str">
            <v>N.A.</v>
          </cell>
          <cell r="J72" t="str">
            <v>N.A.</v>
          </cell>
          <cell r="K72" t="str">
            <v>N.A.</v>
          </cell>
          <cell r="L72" t="str">
            <v>N.A.</v>
          </cell>
          <cell r="M72" t="str">
            <v>N.A.</v>
          </cell>
          <cell r="N72" t="str">
            <v>N.A.</v>
          </cell>
          <cell r="O72" t="str">
            <v>N.A.</v>
          </cell>
          <cell r="P72" t="str">
            <v>N.A.</v>
          </cell>
          <cell r="Q72" t="str">
            <v/>
          </cell>
          <cell r="R72" t="e">
            <v>#DIV/0!</v>
          </cell>
          <cell r="S72" t="e">
            <v>#DIV/0!</v>
          </cell>
          <cell r="T72" t="e">
            <v>#DIV/0!</v>
          </cell>
          <cell r="U72" t="str">
            <v>N.A.</v>
          </cell>
          <cell r="V72" t="str">
            <v>N.A.</v>
          </cell>
          <cell r="W72" t="str">
            <v>N.A.</v>
          </cell>
          <cell r="X72" t="str">
            <v>N.A.</v>
          </cell>
          <cell r="Y72" t="str">
            <v>N.A.</v>
          </cell>
        </row>
        <row r="73">
          <cell r="B73" t="str">
            <v>No of Payroll hours Paid</v>
          </cell>
          <cell r="E73" t="str">
            <v>N.A.</v>
          </cell>
          <cell r="F73" t="str">
            <v>N.A.</v>
          </cell>
          <cell r="G73" t="str">
            <v>N.A.</v>
          </cell>
          <cell r="H73" t="str">
            <v>N.A.</v>
          </cell>
          <cell r="I73" t="str">
            <v>N.A.</v>
          </cell>
          <cell r="J73" t="str">
            <v>N.A.</v>
          </cell>
          <cell r="K73" t="str">
            <v>N.A.</v>
          </cell>
          <cell r="L73" t="str">
            <v>N.A.</v>
          </cell>
          <cell r="M73" t="str">
            <v>N.A.</v>
          </cell>
          <cell r="N73" t="str">
            <v>N.A.</v>
          </cell>
          <cell r="O73" t="str">
            <v>N.A.</v>
          </cell>
          <cell r="P73" t="str">
            <v>N.A.</v>
          </cell>
          <cell r="Q73" t="str">
            <v/>
          </cell>
          <cell r="R73">
            <v>4.5520000000000005</v>
          </cell>
          <cell r="S73">
            <v>4.5520000000000005</v>
          </cell>
          <cell r="T73">
            <v>4.5520000000000005</v>
          </cell>
          <cell r="U73" t="str">
            <v>N.A.</v>
          </cell>
          <cell r="V73" t="str">
            <v>N.A.</v>
          </cell>
          <cell r="W73" t="str">
            <v>N.A.</v>
          </cell>
          <cell r="X73" t="str">
            <v>N.A.</v>
          </cell>
          <cell r="Y73" t="str">
            <v>N.A.</v>
          </cell>
        </row>
        <row r="74">
          <cell r="B74" t="str">
            <v>Admissions/labour hour paid</v>
          </cell>
          <cell r="E74" t="str">
            <v>N.A.</v>
          </cell>
          <cell r="F74" t="str">
            <v>N.A.</v>
          </cell>
          <cell r="G74" t="str">
            <v>N.A.</v>
          </cell>
          <cell r="H74" t="str">
            <v>N.A.</v>
          </cell>
          <cell r="I74" t="str">
            <v>N.A.</v>
          </cell>
          <cell r="J74" t="str">
            <v>N.A.</v>
          </cell>
          <cell r="K74" t="str">
            <v>N.A.</v>
          </cell>
          <cell r="L74" t="str">
            <v>N.A.</v>
          </cell>
          <cell r="M74" t="str">
            <v>N.A.</v>
          </cell>
          <cell r="N74" t="str">
            <v>N.A.</v>
          </cell>
          <cell r="O74" t="str">
            <v>N.A.</v>
          </cell>
          <cell r="P74" t="str">
            <v>N.A.</v>
          </cell>
          <cell r="Q74" t="str">
            <v/>
          </cell>
          <cell r="R74">
            <v>0</v>
          </cell>
          <cell r="S74">
            <v>0</v>
          </cell>
          <cell r="T74">
            <v>0</v>
          </cell>
          <cell r="U74" t="str">
            <v>N.A.</v>
          </cell>
          <cell r="V74" t="str">
            <v>N.A.</v>
          </cell>
          <cell r="W74" t="str">
            <v>N.A.</v>
          </cell>
          <cell r="X74" t="str">
            <v>N.A.</v>
          </cell>
          <cell r="Y74" t="str">
            <v>N.A.</v>
          </cell>
        </row>
        <row r="75">
          <cell r="A75" t="str">
            <v/>
          </cell>
        </row>
        <row r="76">
          <cell r="A76" t="str">
            <v/>
          </cell>
          <cell r="B76" t="str">
            <v>6 Other Income</v>
          </cell>
        </row>
        <row r="77">
          <cell r="A77">
            <v>52</v>
          </cell>
          <cell r="B77" t="str">
            <v>Booking Fee</v>
          </cell>
          <cell r="E77">
            <v>0</v>
          </cell>
          <cell r="F77">
            <v>0</v>
          </cell>
          <cell r="G77">
            <v>0</v>
          </cell>
          <cell r="H77">
            <v>0</v>
          </cell>
          <cell r="I77">
            <v>0</v>
          </cell>
          <cell r="J77">
            <v>0</v>
          </cell>
          <cell r="K77">
            <v>0</v>
          </cell>
          <cell r="L77">
            <v>0</v>
          </cell>
          <cell r="M77">
            <v>0</v>
          </cell>
          <cell r="N77">
            <v>0</v>
          </cell>
          <cell r="O77">
            <v>0</v>
          </cell>
          <cell r="P77">
            <v>0</v>
          </cell>
          <cell r="T77">
            <v>0</v>
          </cell>
          <cell r="U77">
            <v>0</v>
          </cell>
          <cell r="V77">
            <v>0.5</v>
          </cell>
          <cell r="W77">
            <v>0</v>
          </cell>
          <cell r="X77">
            <v>-0.5</v>
          </cell>
          <cell r="Y77">
            <v>0</v>
          </cell>
        </row>
        <row r="78">
          <cell r="A78">
            <v>53</v>
          </cell>
          <cell r="B78" t="str">
            <v>Auditorium Rentals</v>
          </cell>
          <cell r="E78">
            <v>0</v>
          </cell>
          <cell r="F78">
            <v>0</v>
          </cell>
          <cell r="G78">
            <v>0</v>
          </cell>
          <cell r="H78">
            <v>0</v>
          </cell>
          <cell r="I78">
            <v>0</v>
          </cell>
          <cell r="J78">
            <v>0</v>
          </cell>
          <cell r="K78">
            <v>0</v>
          </cell>
          <cell r="L78">
            <v>0</v>
          </cell>
          <cell r="M78">
            <v>0</v>
          </cell>
          <cell r="N78">
            <v>0</v>
          </cell>
          <cell r="O78">
            <v>0</v>
          </cell>
          <cell r="P78">
            <v>0</v>
          </cell>
          <cell r="T78">
            <v>0</v>
          </cell>
          <cell r="U78">
            <v>0</v>
          </cell>
          <cell r="V78">
            <v>0</v>
          </cell>
          <cell r="W78">
            <v>0</v>
          </cell>
          <cell r="X78">
            <v>0</v>
          </cell>
          <cell r="Y78">
            <v>0</v>
          </cell>
        </row>
        <row r="79">
          <cell r="A79">
            <v>54</v>
          </cell>
          <cell r="B79" t="str">
            <v>Parking Revenue</v>
          </cell>
          <cell r="E79">
            <v>0</v>
          </cell>
          <cell r="F79">
            <v>0</v>
          </cell>
          <cell r="G79">
            <v>0</v>
          </cell>
          <cell r="H79">
            <v>0</v>
          </cell>
          <cell r="I79">
            <v>0</v>
          </cell>
          <cell r="J79">
            <v>0</v>
          </cell>
          <cell r="K79">
            <v>0</v>
          </cell>
          <cell r="L79">
            <v>0</v>
          </cell>
          <cell r="M79">
            <v>0</v>
          </cell>
          <cell r="N79">
            <v>0</v>
          </cell>
          <cell r="O79">
            <v>0</v>
          </cell>
          <cell r="P79">
            <v>0</v>
          </cell>
          <cell r="T79">
            <v>0</v>
          </cell>
          <cell r="U79">
            <v>0</v>
          </cell>
          <cell r="V79">
            <v>0</v>
          </cell>
          <cell r="W79">
            <v>0</v>
          </cell>
          <cell r="X79">
            <v>0</v>
          </cell>
          <cell r="Y79">
            <v>0</v>
          </cell>
        </row>
        <row r="80">
          <cell r="A80">
            <v>55</v>
          </cell>
          <cell r="B80" t="str">
            <v>Ticket Advertising</v>
          </cell>
          <cell r="E80">
            <v>0</v>
          </cell>
          <cell r="F80">
            <v>0</v>
          </cell>
          <cell r="G80">
            <v>0</v>
          </cell>
          <cell r="H80">
            <v>0</v>
          </cell>
          <cell r="I80">
            <v>0</v>
          </cell>
          <cell r="J80">
            <v>0</v>
          </cell>
          <cell r="K80">
            <v>0</v>
          </cell>
          <cell r="L80">
            <v>0</v>
          </cell>
          <cell r="M80">
            <v>0</v>
          </cell>
          <cell r="N80">
            <v>0</v>
          </cell>
          <cell r="O80">
            <v>0</v>
          </cell>
          <cell r="P80">
            <v>0</v>
          </cell>
          <cell r="T80">
            <v>0</v>
          </cell>
          <cell r="U80">
            <v>0</v>
          </cell>
          <cell r="V80">
            <v>0</v>
          </cell>
          <cell r="W80">
            <v>0</v>
          </cell>
          <cell r="X80">
            <v>0</v>
          </cell>
          <cell r="Y80">
            <v>0</v>
          </cell>
        </row>
        <row r="81">
          <cell r="A81">
            <v>56</v>
          </cell>
          <cell r="B81" t="str">
            <v>Participating</v>
          </cell>
          <cell r="E81">
            <v>0</v>
          </cell>
          <cell r="F81">
            <v>0</v>
          </cell>
          <cell r="G81">
            <v>0</v>
          </cell>
          <cell r="H81">
            <v>0</v>
          </cell>
          <cell r="I81">
            <v>0</v>
          </cell>
          <cell r="J81">
            <v>0</v>
          </cell>
          <cell r="K81">
            <v>0</v>
          </cell>
          <cell r="L81">
            <v>0</v>
          </cell>
          <cell r="M81">
            <v>0</v>
          </cell>
          <cell r="N81">
            <v>0</v>
          </cell>
          <cell r="O81">
            <v>0</v>
          </cell>
          <cell r="P81">
            <v>0</v>
          </cell>
          <cell r="T81">
            <v>0</v>
          </cell>
          <cell r="U81">
            <v>0</v>
          </cell>
          <cell r="V81">
            <v>0</v>
          </cell>
          <cell r="W81">
            <v>0</v>
          </cell>
          <cell r="X81">
            <v>0</v>
          </cell>
          <cell r="Y81">
            <v>0</v>
          </cell>
        </row>
        <row r="82">
          <cell r="A82">
            <v>57</v>
          </cell>
          <cell r="B82" t="str">
            <v>Miscellaneous</v>
          </cell>
          <cell r="E82">
            <v>0.5</v>
          </cell>
          <cell r="F82">
            <v>0.5</v>
          </cell>
          <cell r="G82">
            <v>0.5</v>
          </cell>
          <cell r="H82">
            <v>0.5</v>
          </cell>
          <cell r="I82">
            <v>0.5</v>
          </cell>
          <cell r="J82">
            <v>0.5</v>
          </cell>
          <cell r="K82">
            <v>0.5</v>
          </cell>
          <cell r="L82">
            <v>0.5</v>
          </cell>
          <cell r="M82">
            <v>0.5</v>
          </cell>
          <cell r="N82">
            <v>0.5</v>
          </cell>
          <cell r="O82">
            <v>0.5</v>
          </cell>
          <cell r="P82">
            <v>0.5</v>
          </cell>
          <cell r="T82">
            <v>0</v>
          </cell>
          <cell r="U82">
            <v>6</v>
          </cell>
          <cell r="V82">
            <v>13</v>
          </cell>
          <cell r="W82">
            <v>5.0979999999999999</v>
          </cell>
          <cell r="X82">
            <v>-7</v>
          </cell>
          <cell r="Y82">
            <v>0.90200000000000014</v>
          </cell>
        </row>
        <row r="83">
          <cell r="C83">
            <v>0</v>
          </cell>
          <cell r="E83">
            <v>0.5</v>
          </cell>
          <cell r="F83">
            <v>0.5</v>
          </cell>
          <cell r="G83">
            <v>0.5</v>
          </cell>
          <cell r="H83">
            <v>0.5</v>
          </cell>
          <cell r="I83">
            <v>0.5</v>
          </cell>
          <cell r="J83">
            <v>0.5</v>
          </cell>
          <cell r="K83">
            <v>0.5</v>
          </cell>
          <cell r="L83">
            <v>0.5</v>
          </cell>
          <cell r="M83">
            <v>0.5</v>
          </cell>
          <cell r="N83">
            <v>0.5</v>
          </cell>
          <cell r="O83">
            <v>0.5</v>
          </cell>
          <cell r="P83">
            <v>0.5</v>
          </cell>
          <cell r="R83">
            <v>0</v>
          </cell>
          <cell r="S83">
            <v>0</v>
          </cell>
          <cell r="T83">
            <v>0</v>
          </cell>
          <cell r="U83">
            <v>6</v>
          </cell>
          <cell r="V83">
            <v>13.5</v>
          </cell>
          <cell r="W83">
            <v>5.0979999999999999</v>
          </cell>
          <cell r="X83">
            <v>-7.5</v>
          </cell>
          <cell r="Y83">
            <v>0.90200000000000014</v>
          </cell>
        </row>
        <row r="84">
          <cell r="X84" t="str">
            <v/>
          </cell>
          <cell r="Y84" t="str">
            <v/>
          </cell>
        </row>
        <row r="85">
          <cell r="B85" t="str">
            <v>10 Other Cost</v>
          </cell>
          <cell r="X85" t="str">
            <v/>
          </cell>
          <cell r="Y85" t="str">
            <v/>
          </cell>
        </row>
        <row r="86">
          <cell r="A86">
            <v>61</v>
          </cell>
          <cell r="B86" t="str">
            <v>Authors Rights</v>
          </cell>
          <cell r="E86">
            <v>0</v>
          </cell>
          <cell r="F86">
            <v>0</v>
          </cell>
          <cell r="G86">
            <v>0</v>
          </cell>
          <cell r="H86">
            <v>0</v>
          </cell>
          <cell r="I86">
            <v>0</v>
          </cell>
          <cell r="J86">
            <v>0</v>
          </cell>
          <cell r="K86">
            <v>0</v>
          </cell>
          <cell r="L86">
            <v>0</v>
          </cell>
          <cell r="M86">
            <v>0</v>
          </cell>
          <cell r="N86">
            <v>0</v>
          </cell>
          <cell r="O86">
            <v>0</v>
          </cell>
          <cell r="P86">
            <v>0</v>
          </cell>
          <cell r="U86">
            <v>0</v>
          </cell>
          <cell r="V86">
            <v>0</v>
          </cell>
          <cell r="W86">
            <v>0</v>
          </cell>
          <cell r="X86">
            <v>0</v>
          </cell>
          <cell r="Y86">
            <v>0</v>
          </cell>
        </row>
        <row r="87">
          <cell r="A87">
            <v>62</v>
          </cell>
          <cell r="B87" t="str">
            <v>Film Levies</v>
          </cell>
          <cell r="E87">
            <v>0</v>
          </cell>
          <cell r="F87">
            <v>0</v>
          </cell>
          <cell r="G87">
            <v>0</v>
          </cell>
          <cell r="H87">
            <v>0</v>
          </cell>
          <cell r="I87">
            <v>0</v>
          </cell>
          <cell r="J87">
            <v>0</v>
          </cell>
          <cell r="K87">
            <v>0</v>
          </cell>
          <cell r="L87">
            <v>0</v>
          </cell>
          <cell r="M87">
            <v>0</v>
          </cell>
          <cell r="N87">
            <v>0</v>
          </cell>
          <cell r="O87">
            <v>0</v>
          </cell>
          <cell r="P87">
            <v>0</v>
          </cell>
          <cell r="U87">
            <v>0</v>
          </cell>
          <cell r="V87">
            <v>0</v>
          </cell>
          <cell r="W87">
            <v>0</v>
          </cell>
          <cell r="X87">
            <v>0</v>
          </cell>
          <cell r="Y87">
            <v>0</v>
          </cell>
        </row>
        <row r="88">
          <cell r="A88">
            <v>63</v>
          </cell>
          <cell r="B88" t="str">
            <v>Cultural Fees</v>
          </cell>
          <cell r="E88">
            <v>0</v>
          </cell>
          <cell r="F88">
            <v>0</v>
          </cell>
          <cell r="G88">
            <v>0</v>
          </cell>
          <cell r="H88">
            <v>0</v>
          </cell>
          <cell r="I88">
            <v>0</v>
          </cell>
          <cell r="J88">
            <v>0</v>
          </cell>
          <cell r="K88">
            <v>0</v>
          </cell>
          <cell r="L88">
            <v>0</v>
          </cell>
          <cell r="M88">
            <v>0</v>
          </cell>
          <cell r="N88">
            <v>0</v>
          </cell>
          <cell r="O88">
            <v>0</v>
          </cell>
          <cell r="P88">
            <v>0</v>
          </cell>
          <cell r="U88">
            <v>0</v>
          </cell>
          <cell r="V88">
            <v>0</v>
          </cell>
          <cell r="W88">
            <v>0</v>
          </cell>
          <cell r="X88">
            <v>0</v>
          </cell>
          <cell r="Y88">
            <v>0</v>
          </cell>
        </row>
        <row r="89">
          <cell r="A89">
            <v>64</v>
          </cell>
          <cell r="B89" t="str">
            <v>Municipal Taxes</v>
          </cell>
          <cell r="E89">
            <v>0</v>
          </cell>
          <cell r="F89">
            <v>0</v>
          </cell>
          <cell r="G89">
            <v>0</v>
          </cell>
          <cell r="H89">
            <v>0</v>
          </cell>
          <cell r="I89">
            <v>0</v>
          </cell>
          <cell r="J89">
            <v>0</v>
          </cell>
          <cell r="K89">
            <v>0</v>
          </cell>
          <cell r="L89">
            <v>0</v>
          </cell>
          <cell r="M89">
            <v>0</v>
          </cell>
          <cell r="N89">
            <v>0</v>
          </cell>
          <cell r="O89">
            <v>0</v>
          </cell>
          <cell r="P89">
            <v>0</v>
          </cell>
          <cell r="U89">
            <v>0</v>
          </cell>
          <cell r="V89">
            <v>0</v>
          </cell>
          <cell r="W89">
            <v>0</v>
          </cell>
          <cell r="X89">
            <v>0</v>
          </cell>
          <cell r="Y89">
            <v>0</v>
          </cell>
        </row>
        <row r="90">
          <cell r="A90">
            <v>65</v>
          </cell>
          <cell r="B90" t="str">
            <v>Other</v>
          </cell>
          <cell r="E90">
            <v>0</v>
          </cell>
          <cell r="F90">
            <v>0</v>
          </cell>
          <cell r="G90">
            <v>0</v>
          </cell>
          <cell r="H90">
            <v>0</v>
          </cell>
          <cell r="I90">
            <v>0</v>
          </cell>
          <cell r="J90">
            <v>0</v>
          </cell>
          <cell r="K90">
            <v>0</v>
          </cell>
          <cell r="L90">
            <v>0</v>
          </cell>
          <cell r="M90">
            <v>0</v>
          </cell>
          <cell r="N90">
            <v>0</v>
          </cell>
          <cell r="O90">
            <v>0</v>
          </cell>
          <cell r="P90">
            <v>0</v>
          </cell>
          <cell r="U90">
            <v>0</v>
          </cell>
          <cell r="V90">
            <v>0</v>
          </cell>
          <cell r="W90">
            <v>0</v>
          </cell>
          <cell r="X90">
            <v>0</v>
          </cell>
          <cell r="Y90">
            <v>0</v>
          </cell>
        </row>
        <row r="91">
          <cell r="E91">
            <v>0</v>
          </cell>
          <cell r="F91">
            <v>0</v>
          </cell>
          <cell r="G91">
            <v>0</v>
          </cell>
          <cell r="H91">
            <v>0</v>
          </cell>
          <cell r="I91">
            <v>0</v>
          </cell>
          <cell r="J91">
            <v>0</v>
          </cell>
          <cell r="K91">
            <v>0</v>
          </cell>
          <cell r="L91">
            <v>0</v>
          </cell>
          <cell r="M91">
            <v>0</v>
          </cell>
          <cell r="N91">
            <v>0</v>
          </cell>
          <cell r="O91">
            <v>0</v>
          </cell>
          <cell r="P91">
            <v>0</v>
          </cell>
          <cell r="U91">
            <v>0</v>
          </cell>
          <cell r="V91">
            <v>0</v>
          </cell>
          <cell r="W91">
            <v>0</v>
          </cell>
          <cell r="X91">
            <v>0</v>
          </cell>
          <cell r="Y91">
            <v>0</v>
          </cell>
        </row>
        <row r="92">
          <cell r="X92" t="str">
            <v/>
          </cell>
          <cell r="Y92" t="str">
            <v/>
          </cell>
        </row>
        <row r="93">
          <cell r="B93" t="str">
            <v>11 Direct Payroll</v>
          </cell>
          <cell r="X93" t="str">
            <v/>
          </cell>
          <cell r="Y93" t="str">
            <v/>
          </cell>
        </row>
        <row r="94">
          <cell r="A94">
            <v>66</v>
          </cell>
          <cell r="B94" t="str">
            <v>Salaries</v>
          </cell>
          <cell r="E94">
            <v>74.415462083333338</v>
          </cell>
          <cell r="F94">
            <v>74.415462083333338</v>
          </cell>
          <cell r="G94">
            <v>74.415462083333338</v>
          </cell>
          <cell r="H94">
            <v>74.415462083333338</v>
          </cell>
          <cell r="I94">
            <v>74.415462083333338</v>
          </cell>
          <cell r="J94">
            <v>74.415462083333338</v>
          </cell>
          <cell r="K94">
            <v>76.492152083333337</v>
          </cell>
          <cell r="L94">
            <v>76.492152083333337</v>
          </cell>
          <cell r="M94">
            <v>76.492152083333337</v>
          </cell>
          <cell r="N94">
            <v>76.492152083333337</v>
          </cell>
          <cell r="O94">
            <v>76.492152083333337</v>
          </cell>
          <cell r="P94">
            <v>76.492152083333337</v>
          </cell>
          <cell r="Q94" t="str">
            <v/>
          </cell>
          <cell r="T94">
            <v>0</v>
          </cell>
          <cell r="U94">
            <v>905.44568500000037</v>
          </cell>
          <cell r="V94">
            <v>921.25519499999984</v>
          </cell>
          <cell r="W94">
            <v>918.11300000000006</v>
          </cell>
          <cell r="X94">
            <v>-15.809509999999477</v>
          </cell>
          <cell r="Y94">
            <v>-12.667314999999689</v>
          </cell>
        </row>
        <row r="95">
          <cell r="A95">
            <v>67</v>
          </cell>
          <cell r="B95" t="str">
            <v>Bonus/Commission</v>
          </cell>
          <cell r="E95">
            <v>5.6696208333333331</v>
          </cell>
          <cell r="F95">
            <v>5.6696208333333331</v>
          </cell>
          <cell r="G95">
            <v>5.6696208333333331</v>
          </cell>
          <cell r="H95">
            <v>5.6696208333333331</v>
          </cell>
          <cell r="I95">
            <v>5.6696208333333331</v>
          </cell>
          <cell r="J95">
            <v>5.6696208333333331</v>
          </cell>
          <cell r="K95">
            <v>5.6696208333333331</v>
          </cell>
          <cell r="L95">
            <v>5.6696208333333331</v>
          </cell>
          <cell r="M95">
            <v>5.6696208333333331</v>
          </cell>
          <cell r="N95">
            <v>5.6696208333333331</v>
          </cell>
          <cell r="O95">
            <v>5.6696208333333331</v>
          </cell>
          <cell r="P95">
            <v>5.6696208333333331</v>
          </cell>
          <cell r="Q95" t="str">
            <v/>
          </cell>
          <cell r="T95">
            <v>0</v>
          </cell>
          <cell r="U95">
            <v>68.035449999999997</v>
          </cell>
          <cell r="V95">
            <v>65.161416666666668</v>
          </cell>
          <cell r="W95">
            <v>136.34299999999999</v>
          </cell>
          <cell r="X95">
            <v>2.8740333333333297</v>
          </cell>
          <cell r="Y95">
            <v>-68.307549999999992</v>
          </cell>
        </row>
        <row r="96">
          <cell r="A96">
            <v>68</v>
          </cell>
          <cell r="B96" t="str">
            <v>Payroll Tax</v>
          </cell>
          <cell r="E96">
            <v>0</v>
          </cell>
          <cell r="F96">
            <v>0</v>
          </cell>
          <cell r="G96">
            <v>0</v>
          </cell>
          <cell r="H96">
            <v>0</v>
          </cell>
          <cell r="I96">
            <v>0</v>
          </cell>
          <cell r="J96">
            <v>0</v>
          </cell>
          <cell r="K96">
            <v>0</v>
          </cell>
          <cell r="L96">
            <v>0</v>
          </cell>
          <cell r="M96">
            <v>0</v>
          </cell>
          <cell r="N96">
            <v>0</v>
          </cell>
          <cell r="O96">
            <v>0</v>
          </cell>
          <cell r="P96">
            <v>0</v>
          </cell>
          <cell r="Q96" t="str">
            <v/>
          </cell>
          <cell r="T96">
            <v>0</v>
          </cell>
          <cell r="U96">
            <v>0</v>
          </cell>
          <cell r="V96">
            <v>0</v>
          </cell>
          <cell r="W96">
            <v>0</v>
          </cell>
          <cell r="X96">
            <v>0</v>
          </cell>
          <cell r="Y96">
            <v>0</v>
          </cell>
        </row>
        <row r="97">
          <cell r="A97">
            <v>69</v>
          </cell>
          <cell r="B97" t="str">
            <v>Welfare &amp; Pension</v>
          </cell>
          <cell r="E97">
            <v>1.74</v>
          </cell>
          <cell r="F97">
            <v>1.74</v>
          </cell>
          <cell r="G97">
            <v>1.74</v>
          </cell>
          <cell r="H97">
            <v>1.74</v>
          </cell>
          <cell r="I97">
            <v>1.74</v>
          </cell>
          <cell r="J97">
            <v>1.74</v>
          </cell>
          <cell r="K97">
            <v>1.74</v>
          </cell>
          <cell r="L97">
            <v>1.74</v>
          </cell>
          <cell r="M97">
            <v>1.74</v>
          </cell>
          <cell r="N97">
            <v>1.74</v>
          </cell>
          <cell r="O97">
            <v>1.74</v>
          </cell>
          <cell r="P97">
            <v>1.74</v>
          </cell>
          <cell r="Q97" t="str">
            <v/>
          </cell>
          <cell r="T97">
            <v>0</v>
          </cell>
          <cell r="U97">
            <v>20.88</v>
          </cell>
          <cell r="V97">
            <v>15.915600000000001</v>
          </cell>
          <cell r="W97">
            <v>25.748000000000001</v>
          </cell>
          <cell r="X97">
            <v>4.9643999999999942</v>
          </cell>
          <cell r="Y97">
            <v>-4.8680000000000057</v>
          </cell>
        </row>
        <row r="98">
          <cell r="A98">
            <v>70</v>
          </cell>
          <cell r="B98" t="str">
            <v>Miscellaneous</v>
          </cell>
          <cell r="E98">
            <v>8.94</v>
          </cell>
          <cell r="F98">
            <v>8.94</v>
          </cell>
          <cell r="G98">
            <v>6.91</v>
          </cell>
          <cell r="H98">
            <v>6.04</v>
          </cell>
          <cell r="I98">
            <v>6.04</v>
          </cell>
          <cell r="J98">
            <v>6.04</v>
          </cell>
          <cell r="K98">
            <v>6.04</v>
          </cell>
          <cell r="L98">
            <v>6.04</v>
          </cell>
          <cell r="M98">
            <v>6.04</v>
          </cell>
          <cell r="N98">
            <v>6.04</v>
          </cell>
          <cell r="O98">
            <v>6.04</v>
          </cell>
          <cell r="P98">
            <v>6.04</v>
          </cell>
          <cell r="Q98" t="str">
            <v/>
          </cell>
          <cell r="T98">
            <v>0</v>
          </cell>
          <cell r="U98">
            <v>79.150000000000006</v>
          </cell>
          <cell r="V98">
            <v>90.41400000000003</v>
          </cell>
          <cell r="W98">
            <v>131.583</v>
          </cell>
          <cell r="X98">
            <v>-11.264000000000024</v>
          </cell>
          <cell r="Y98">
            <v>-52.432999999999993</v>
          </cell>
        </row>
        <row r="99">
          <cell r="C99">
            <v>0</v>
          </cell>
          <cell r="E99">
            <v>90.765082916666657</v>
          </cell>
          <cell r="F99">
            <v>90.765082916666657</v>
          </cell>
          <cell r="G99">
            <v>88.735082916666656</v>
          </cell>
          <cell r="H99">
            <v>87.865082916666665</v>
          </cell>
          <cell r="I99">
            <v>87.865082916666665</v>
          </cell>
          <cell r="J99">
            <v>87.865082916666665</v>
          </cell>
          <cell r="K99">
            <v>89.941772916666679</v>
          </cell>
          <cell r="L99">
            <v>89.941772916666679</v>
          </cell>
          <cell r="M99">
            <v>89.941772916666679</v>
          </cell>
          <cell r="N99">
            <v>89.941772916666679</v>
          </cell>
          <cell r="O99">
            <v>89.941772916666679</v>
          </cell>
          <cell r="P99">
            <v>89.941772916666679</v>
          </cell>
          <cell r="Q99" t="str">
            <v/>
          </cell>
          <cell r="R99">
            <v>0</v>
          </cell>
          <cell r="S99">
            <v>0</v>
          </cell>
          <cell r="T99">
            <v>0</v>
          </cell>
          <cell r="U99">
            <v>1073.5111350000004</v>
          </cell>
          <cell r="V99">
            <v>1092.7462116666666</v>
          </cell>
          <cell r="W99">
            <v>1211.7870000000003</v>
          </cell>
          <cell r="X99">
            <v>-19.235076666666146</v>
          </cell>
          <cell r="Y99">
            <v>-138.27586499999984</v>
          </cell>
        </row>
        <row r="100">
          <cell r="Q100" t="str">
            <v/>
          </cell>
          <cell r="X100" t="str">
            <v/>
          </cell>
          <cell r="Y100" t="str">
            <v/>
          </cell>
        </row>
        <row r="101">
          <cell r="B101" t="str">
            <v>16 Other Overhead Costs</v>
          </cell>
          <cell r="Q101" t="str">
            <v/>
          </cell>
          <cell r="X101" t="str">
            <v/>
          </cell>
          <cell r="Y101" t="str">
            <v/>
          </cell>
        </row>
        <row r="102">
          <cell r="A102">
            <v>71</v>
          </cell>
          <cell r="B102" t="str">
            <v>Insurance (Other than employee)</v>
          </cell>
          <cell r="E102">
            <v>1.5</v>
          </cell>
          <cell r="F102">
            <v>1.5</v>
          </cell>
          <cell r="G102">
            <v>1.5</v>
          </cell>
          <cell r="H102">
            <v>1.5</v>
          </cell>
          <cell r="I102">
            <v>1.5</v>
          </cell>
          <cell r="J102">
            <v>1.5</v>
          </cell>
          <cell r="K102">
            <v>1.5</v>
          </cell>
          <cell r="L102">
            <v>1.5</v>
          </cell>
          <cell r="M102">
            <v>1.5</v>
          </cell>
          <cell r="N102">
            <v>1.5</v>
          </cell>
          <cell r="O102">
            <v>1.5</v>
          </cell>
          <cell r="P102">
            <v>1.5</v>
          </cell>
          <cell r="Q102" t="str">
            <v/>
          </cell>
          <cell r="T102">
            <v>0</v>
          </cell>
          <cell r="U102">
            <v>18</v>
          </cell>
          <cell r="V102">
            <v>15.72799</v>
          </cell>
          <cell r="W102">
            <v>20.826000000000001</v>
          </cell>
          <cell r="X102">
            <v>2.2720099999999999</v>
          </cell>
          <cell r="Y102">
            <v>-2.8260000000000005</v>
          </cell>
        </row>
        <row r="103">
          <cell r="A103">
            <v>72</v>
          </cell>
          <cell r="B103" t="str">
            <v>Property Taxes</v>
          </cell>
          <cell r="E103">
            <v>0</v>
          </cell>
          <cell r="F103">
            <v>0</v>
          </cell>
          <cell r="G103">
            <v>0</v>
          </cell>
          <cell r="H103">
            <v>0</v>
          </cell>
          <cell r="I103">
            <v>0</v>
          </cell>
          <cell r="J103">
            <v>0</v>
          </cell>
          <cell r="K103">
            <v>0</v>
          </cell>
          <cell r="L103">
            <v>0</v>
          </cell>
          <cell r="M103">
            <v>0</v>
          </cell>
          <cell r="N103">
            <v>0</v>
          </cell>
          <cell r="O103">
            <v>0</v>
          </cell>
          <cell r="P103">
            <v>0</v>
          </cell>
          <cell r="Q103" t="str">
            <v/>
          </cell>
          <cell r="T103">
            <v>0</v>
          </cell>
          <cell r="U103">
            <v>0</v>
          </cell>
          <cell r="V103">
            <v>0</v>
          </cell>
          <cell r="W103">
            <v>0</v>
          </cell>
          <cell r="X103">
            <v>0</v>
          </cell>
          <cell r="Y103">
            <v>0</v>
          </cell>
        </row>
        <row r="104">
          <cell r="A104">
            <v>73</v>
          </cell>
          <cell r="B104" t="str">
            <v>Travel &amp; Entertainment</v>
          </cell>
          <cell r="E104">
            <v>9</v>
          </cell>
          <cell r="F104">
            <v>9</v>
          </cell>
          <cell r="G104">
            <v>9</v>
          </cell>
          <cell r="H104">
            <v>9</v>
          </cell>
          <cell r="I104">
            <v>9</v>
          </cell>
          <cell r="J104">
            <v>9</v>
          </cell>
          <cell r="K104">
            <v>9</v>
          </cell>
          <cell r="L104">
            <v>9</v>
          </cell>
          <cell r="M104">
            <v>9</v>
          </cell>
          <cell r="N104">
            <v>9</v>
          </cell>
          <cell r="O104">
            <v>9</v>
          </cell>
          <cell r="P104">
            <v>9</v>
          </cell>
          <cell r="T104">
            <v>0</v>
          </cell>
          <cell r="U104">
            <v>108</v>
          </cell>
          <cell r="V104">
            <v>88.448200000000014</v>
          </cell>
          <cell r="W104">
            <v>70.89</v>
          </cell>
          <cell r="X104">
            <v>19.551799999999986</v>
          </cell>
          <cell r="Y104">
            <v>37.11</v>
          </cell>
        </row>
        <row r="105">
          <cell r="A105">
            <v>74</v>
          </cell>
          <cell r="B105" t="str">
            <v>Legal &amp; Professional</v>
          </cell>
          <cell r="E105">
            <v>1</v>
          </cell>
          <cell r="F105">
            <v>1</v>
          </cell>
          <cell r="G105">
            <v>1</v>
          </cell>
          <cell r="H105">
            <v>1</v>
          </cell>
          <cell r="I105">
            <v>1</v>
          </cell>
          <cell r="J105">
            <v>1</v>
          </cell>
          <cell r="K105">
            <v>1</v>
          </cell>
          <cell r="L105">
            <v>1</v>
          </cell>
          <cell r="M105">
            <v>1</v>
          </cell>
          <cell r="N105">
            <v>1</v>
          </cell>
          <cell r="O105">
            <v>1</v>
          </cell>
          <cell r="P105">
            <v>1</v>
          </cell>
          <cell r="T105">
            <v>0</v>
          </cell>
          <cell r="U105">
            <v>12</v>
          </cell>
          <cell r="V105">
            <v>52.978819999999992</v>
          </cell>
          <cell r="W105">
            <v>132.49100000000001</v>
          </cell>
          <cell r="X105">
            <v>-40.978819999999992</v>
          </cell>
          <cell r="Y105">
            <v>-120.49100000000001</v>
          </cell>
        </row>
        <row r="106">
          <cell r="A106">
            <v>75</v>
          </cell>
          <cell r="B106" t="str">
            <v>Credit Card Charges</v>
          </cell>
          <cell r="E106">
            <v>0</v>
          </cell>
          <cell r="F106">
            <v>0</v>
          </cell>
          <cell r="G106">
            <v>0</v>
          </cell>
          <cell r="H106">
            <v>0</v>
          </cell>
          <cell r="I106">
            <v>0</v>
          </cell>
          <cell r="J106">
            <v>0</v>
          </cell>
          <cell r="K106">
            <v>0</v>
          </cell>
          <cell r="L106">
            <v>0</v>
          </cell>
          <cell r="M106">
            <v>0</v>
          </cell>
          <cell r="N106">
            <v>0</v>
          </cell>
          <cell r="O106">
            <v>0</v>
          </cell>
          <cell r="P106">
            <v>0</v>
          </cell>
          <cell r="T106">
            <v>0</v>
          </cell>
          <cell r="U106">
            <v>0</v>
          </cell>
          <cell r="V106">
            <v>0.22500000000000001</v>
          </cell>
          <cell r="W106">
            <v>0</v>
          </cell>
          <cell r="X106">
            <v>-0.22500000000000001</v>
          </cell>
          <cell r="Y106">
            <v>0</v>
          </cell>
        </row>
        <row r="107">
          <cell r="A107">
            <v>76</v>
          </cell>
          <cell r="B107" t="str">
            <v>Membership Fees</v>
          </cell>
          <cell r="E107">
            <v>0</v>
          </cell>
          <cell r="F107">
            <v>0</v>
          </cell>
          <cell r="G107">
            <v>0</v>
          </cell>
          <cell r="H107">
            <v>0</v>
          </cell>
          <cell r="I107">
            <v>0</v>
          </cell>
          <cell r="J107">
            <v>0</v>
          </cell>
          <cell r="K107">
            <v>0</v>
          </cell>
          <cell r="L107">
            <v>0</v>
          </cell>
          <cell r="M107">
            <v>0</v>
          </cell>
          <cell r="N107">
            <v>0</v>
          </cell>
          <cell r="O107">
            <v>0</v>
          </cell>
          <cell r="P107">
            <v>0</v>
          </cell>
          <cell r="T107">
            <v>0</v>
          </cell>
          <cell r="U107">
            <v>0</v>
          </cell>
          <cell r="V107">
            <v>0</v>
          </cell>
          <cell r="W107">
            <v>0</v>
          </cell>
          <cell r="X107">
            <v>0</v>
          </cell>
          <cell r="Y107">
            <v>0</v>
          </cell>
        </row>
        <row r="108">
          <cell r="A108">
            <v>77</v>
          </cell>
          <cell r="B108" t="str">
            <v>Taxes &amp; Licences</v>
          </cell>
          <cell r="E108">
            <v>0</v>
          </cell>
          <cell r="F108">
            <v>0</v>
          </cell>
          <cell r="G108">
            <v>0</v>
          </cell>
          <cell r="H108">
            <v>0</v>
          </cell>
          <cell r="I108">
            <v>0</v>
          </cell>
          <cell r="J108">
            <v>0</v>
          </cell>
          <cell r="K108">
            <v>0</v>
          </cell>
          <cell r="L108">
            <v>0</v>
          </cell>
          <cell r="M108">
            <v>0</v>
          </cell>
          <cell r="N108">
            <v>0</v>
          </cell>
          <cell r="O108">
            <v>0</v>
          </cell>
          <cell r="P108">
            <v>0</v>
          </cell>
          <cell r="T108">
            <v>0</v>
          </cell>
          <cell r="U108">
            <v>0</v>
          </cell>
          <cell r="V108">
            <v>0</v>
          </cell>
          <cell r="W108">
            <v>0</v>
          </cell>
          <cell r="X108">
            <v>0</v>
          </cell>
          <cell r="Y108">
            <v>0</v>
          </cell>
        </row>
        <row r="109">
          <cell r="A109">
            <v>78</v>
          </cell>
          <cell r="B109" t="str">
            <v>Convention expense</v>
          </cell>
          <cell r="E109">
            <v>0</v>
          </cell>
          <cell r="F109">
            <v>0</v>
          </cell>
          <cell r="G109">
            <v>0</v>
          </cell>
          <cell r="H109">
            <v>0</v>
          </cell>
          <cell r="I109">
            <v>0</v>
          </cell>
          <cell r="J109">
            <v>0</v>
          </cell>
          <cell r="K109">
            <v>0</v>
          </cell>
          <cell r="L109">
            <v>0</v>
          </cell>
          <cell r="M109">
            <v>0</v>
          </cell>
          <cell r="N109">
            <v>0</v>
          </cell>
          <cell r="O109">
            <v>0</v>
          </cell>
          <cell r="P109">
            <v>0</v>
          </cell>
          <cell r="T109">
            <v>0</v>
          </cell>
          <cell r="U109">
            <v>0</v>
          </cell>
          <cell r="V109">
            <v>0</v>
          </cell>
          <cell r="W109">
            <v>0</v>
          </cell>
          <cell r="X109">
            <v>0</v>
          </cell>
          <cell r="Y109">
            <v>0</v>
          </cell>
        </row>
        <row r="110">
          <cell r="A110">
            <v>79</v>
          </cell>
          <cell r="B110" t="str">
            <v>Contributions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V110">
            <v>0</v>
          </cell>
          <cell r="W110">
            <v>0</v>
          </cell>
          <cell r="X110">
            <v>0</v>
          </cell>
          <cell r="Y110">
            <v>0</v>
          </cell>
        </row>
        <row r="111">
          <cell r="A111">
            <v>80</v>
          </cell>
          <cell r="B111" t="str">
            <v>Contract Cleaners</v>
          </cell>
          <cell r="E111">
            <v>0.5</v>
          </cell>
          <cell r="F111">
            <v>0.5</v>
          </cell>
          <cell r="G111">
            <v>0.5</v>
          </cell>
          <cell r="H111">
            <v>0.5</v>
          </cell>
          <cell r="I111">
            <v>0.5</v>
          </cell>
          <cell r="J111">
            <v>0.5</v>
          </cell>
          <cell r="K111">
            <v>0.5</v>
          </cell>
          <cell r="L111">
            <v>0.5</v>
          </cell>
          <cell r="M111">
            <v>0.5</v>
          </cell>
          <cell r="N111">
            <v>0.5</v>
          </cell>
          <cell r="O111">
            <v>0.5</v>
          </cell>
          <cell r="P111">
            <v>0.5</v>
          </cell>
          <cell r="T111">
            <v>0</v>
          </cell>
          <cell r="U111">
            <v>6</v>
          </cell>
          <cell r="V111">
            <v>3.9910000000000005</v>
          </cell>
          <cell r="W111">
            <v>3.956</v>
          </cell>
          <cell r="X111">
            <v>2.0089999999999995</v>
          </cell>
          <cell r="Y111">
            <v>2.044</v>
          </cell>
        </row>
        <row r="112">
          <cell r="A112">
            <v>81</v>
          </cell>
          <cell r="B112" t="str">
            <v>Telephone &amp; Faxes</v>
          </cell>
          <cell r="E112">
            <v>10</v>
          </cell>
          <cell r="F112">
            <v>10</v>
          </cell>
          <cell r="G112">
            <v>10</v>
          </cell>
          <cell r="H112">
            <v>10</v>
          </cell>
          <cell r="I112">
            <v>10</v>
          </cell>
          <cell r="J112">
            <v>10</v>
          </cell>
          <cell r="K112">
            <v>10</v>
          </cell>
          <cell r="L112">
            <v>10</v>
          </cell>
          <cell r="M112">
            <v>10</v>
          </cell>
          <cell r="N112">
            <v>10</v>
          </cell>
          <cell r="O112">
            <v>10</v>
          </cell>
          <cell r="P112">
            <v>10</v>
          </cell>
          <cell r="T112">
            <v>0</v>
          </cell>
          <cell r="U112">
            <v>120</v>
          </cell>
          <cell r="V112">
            <v>127.40438999999998</v>
          </cell>
          <cell r="W112">
            <v>98.522999999999996</v>
          </cell>
          <cell r="X112">
            <v>-7.404389999999978</v>
          </cell>
          <cell r="Y112">
            <v>21.477000000000004</v>
          </cell>
        </row>
        <row r="113">
          <cell r="A113">
            <v>82</v>
          </cell>
          <cell r="B113" t="str">
            <v>Stationery &amp; Printing</v>
          </cell>
          <cell r="E113">
            <v>3</v>
          </cell>
          <cell r="F113">
            <v>3</v>
          </cell>
          <cell r="G113">
            <v>3</v>
          </cell>
          <cell r="H113">
            <v>3</v>
          </cell>
          <cell r="I113">
            <v>3</v>
          </cell>
          <cell r="J113">
            <v>3</v>
          </cell>
          <cell r="K113">
            <v>3</v>
          </cell>
          <cell r="L113">
            <v>3</v>
          </cell>
          <cell r="M113">
            <v>3</v>
          </cell>
          <cell r="N113">
            <v>3</v>
          </cell>
          <cell r="O113">
            <v>3</v>
          </cell>
          <cell r="P113">
            <v>3</v>
          </cell>
          <cell r="T113">
            <v>0</v>
          </cell>
          <cell r="U113">
            <v>36</v>
          </cell>
          <cell r="V113">
            <v>34.327619999999996</v>
          </cell>
          <cell r="W113">
            <v>33.523000000000003</v>
          </cell>
          <cell r="X113">
            <v>1.672380000000004</v>
          </cell>
          <cell r="Y113">
            <v>2.4769999999999968</v>
          </cell>
        </row>
        <row r="114">
          <cell r="A114">
            <v>83</v>
          </cell>
          <cell r="B114" t="str">
            <v>Uniforms &amp; Laundry</v>
          </cell>
          <cell r="E114">
            <v>0</v>
          </cell>
          <cell r="F114">
            <v>0</v>
          </cell>
          <cell r="G114">
            <v>0</v>
          </cell>
          <cell r="H114">
            <v>0</v>
          </cell>
          <cell r="I114">
            <v>0</v>
          </cell>
          <cell r="J114">
            <v>0</v>
          </cell>
          <cell r="K114">
            <v>0</v>
          </cell>
          <cell r="L114">
            <v>0</v>
          </cell>
          <cell r="M114">
            <v>0</v>
          </cell>
          <cell r="N114">
            <v>0</v>
          </cell>
          <cell r="O114">
            <v>0</v>
          </cell>
          <cell r="P114">
            <v>0</v>
          </cell>
          <cell r="T114">
            <v>0</v>
          </cell>
          <cell r="U114">
            <v>0</v>
          </cell>
          <cell r="V114">
            <v>0</v>
          </cell>
          <cell r="W114">
            <v>0</v>
          </cell>
          <cell r="X114">
            <v>0</v>
          </cell>
          <cell r="Y114">
            <v>0</v>
          </cell>
        </row>
        <row r="115">
          <cell r="A115">
            <v>84</v>
          </cell>
          <cell r="B115" t="str">
            <v>Freight</v>
          </cell>
          <cell r="E115">
            <v>2</v>
          </cell>
          <cell r="F115">
            <v>2</v>
          </cell>
          <cell r="G115">
            <v>2</v>
          </cell>
          <cell r="H115">
            <v>2</v>
          </cell>
          <cell r="I115">
            <v>2</v>
          </cell>
          <cell r="J115">
            <v>2</v>
          </cell>
          <cell r="K115">
            <v>2</v>
          </cell>
          <cell r="L115">
            <v>2</v>
          </cell>
          <cell r="M115">
            <v>2</v>
          </cell>
          <cell r="N115">
            <v>2</v>
          </cell>
          <cell r="O115">
            <v>2</v>
          </cell>
          <cell r="P115">
            <v>2</v>
          </cell>
          <cell r="T115">
            <v>0</v>
          </cell>
          <cell r="U115">
            <v>24</v>
          </cell>
          <cell r="V115">
            <v>12.452110000000003</v>
          </cell>
          <cell r="W115">
            <v>33.911999999999999</v>
          </cell>
          <cell r="X115">
            <v>11.547889999999997</v>
          </cell>
          <cell r="Y115">
            <v>-9.911999999999999</v>
          </cell>
        </row>
        <row r="116">
          <cell r="A116">
            <v>85</v>
          </cell>
          <cell r="B116" t="str">
            <v>Data processing</v>
          </cell>
          <cell r="E116">
            <v>0</v>
          </cell>
          <cell r="F116">
            <v>0</v>
          </cell>
          <cell r="G116">
            <v>0</v>
          </cell>
          <cell r="H116">
            <v>0</v>
          </cell>
          <cell r="I116">
            <v>0</v>
          </cell>
          <cell r="J116">
            <v>0</v>
          </cell>
          <cell r="K116">
            <v>0</v>
          </cell>
          <cell r="L116">
            <v>0</v>
          </cell>
          <cell r="M116">
            <v>0</v>
          </cell>
          <cell r="N116">
            <v>0</v>
          </cell>
          <cell r="O116">
            <v>0</v>
          </cell>
          <cell r="P116">
            <v>0</v>
          </cell>
          <cell r="T116">
            <v>0</v>
          </cell>
          <cell r="U116">
            <v>0</v>
          </cell>
          <cell r="V116">
            <v>0</v>
          </cell>
          <cell r="W116">
            <v>0</v>
          </cell>
          <cell r="X116">
            <v>0</v>
          </cell>
          <cell r="Y116">
            <v>0</v>
          </cell>
        </row>
        <row r="117">
          <cell r="A117">
            <v>86</v>
          </cell>
          <cell r="B117" t="str">
            <v>Bank Charges</v>
          </cell>
          <cell r="E117">
            <v>3.7499999999999999E-2</v>
          </cell>
          <cell r="F117">
            <v>3.7499999999999999E-2</v>
          </cell>
          <cell r="G117">
            <v>3.7499999999999999E-2</v>
          </cell>
          <cell r="H117">
            <v>3.7499999999999999E-2</v>
          </cell>
          <cell r="I117">
            <v>3.7499999999999999E-2</v>
          </cell>
          <cell r="J117">
            <v>3.7499999999999999E-2</v>
          </cell>
          <cell r="K117">
            <v>3.7499999999999999E-2</v>
          </cell>
          <cell r="L117">
            <v>3.7499999999999999E-2</v>
          </cell>
          <cell r="M117">
            <v>3.7499999999999999E-2</v>
          </cell>
          <cell r="N117">
            <v>3.7499999999999999E-2</v>
          </cell>
          <cell r="O117">
            <v>3.7499999999999999E-2</v>
          </cell>
          <cell r="P117">
            <v>3.7499999999999999E-2</v>
          </cell>
          <cell r="T117">
            <v>0</v>
          </cell>
          <cell r="U117">
            <v>0.45</v>
          </cell>
          <cell r="V117">
            <v>0.72349999999999992</v>
          </cell>
          <cell r="W117">
            <v>0.77700000000000002</v>
          </cell>
          <cell r="X117">
            <v>-0.27350000000000002</v>
          </cell>
          <cell r="Y117">
            <v>-0.32700000000000012</v>
          </cell>
        </row>
        <row r="118">
          <cell r="A118">
            <v>87</v>
          </cell>
          <cell r="B118" t="str">
            <v>Parking Expenses</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V118">
            <v>0</v>
          </cell>
          <cell r="W118">
            <v>0</v>
          </cell>
          <cell r="X118">
            <v>0</v>
          </cell>
          <cell r="Y118">
            <v>0</v>
          </cell>
        </row>
        <row r="119">
          <cell r="A119">
            <v>88</v>
          </cell>
          <cell r="B119" t="str">
            <v>Staff training</v>
          </cell>
          <cell r="E119">
            <v>1.0326508291666667</v>
          </cell>
          <cell r="F119">
            <v>1.0326508291666667</v>
          </cell>
          <cell r="G119">
            <v>1.0123508291666667</v>
          </cell>
          <cell r="H119">
            <v>1.0036508291666666</v>
          </cell>
          <cell r="I119">
            <v>1.0036508291666666</v>
          </cell>
          <cell r="J119">
            <v>1.0036508291666666</v>
          </cell>
          <cell r="K119">
            <v>1.0244177291666667</v>
          </cell>
          <cell r="L119">
            <v>1.0244177291666667</v>
          </cell>
          <cell r="M119">
            <v>1.0244177291666667</v>
          </cell>
          <cell r="N119">
            <v>1.0244177291666667</v>
          </cell>
          <cell r="O119">
            <v>1.0244177291666667</v>
          </cell>
          <cell r="P119">
            <v>1.0244177291666667</v>
          </cell>
          <cell r="T119">
            <v>0</v>
          </cell>
          <cell r="U119">
            <v>12.235111349999997</v>
          </cell>
          <cell r="V119">
            <v>14.345000000000001</v>
          </cell>
          <cell r="W119">
            <v>11.03</v>
          </cell>
          <cell r="X119">
            <v>-2.1098886500000038</v>
          </cell>
          <cell r="Y119">
            <v>1.2051113499999975</v>
          </cell>
        </row>
        <row r="120">
          <cell r="A120">
            <v>89</v>
          </cell>
          <cell r="B120" t="str">
            <v>Security</v>
          </cell>
          <cell r="E120">
            <v>0</v>
          </cell>
          <cell r="F120">
            <v>0</v>
          </cell>
          <cell r="G120">
            <v>0</v>
          </cell>
          <cell r="H120">
            <v>0</v>
          </cell>
          <cell r="I120">
            <v>0</v>
          </cell>
          <cell r="J120">
            <v>0</v>
          </cell>
          <cell r="K120">
            <v>0</v>
          </cell>
          <cell r="L120">
            <v>0</v>
          </cell>
          <cell r="M120">
            <v>0</v>
          </cell>
          <cell r="N120">
            <v>0</v>
          </cell>
          <cell r="O120">
            <v>0</v>
          </cell>
          <cell r="P120">
            <v>0</v>
          </cell>
          <cell r="U120">
            <v>0</v>
          </cell>
          <cell r="V120">
            <v>0</v>
          </cell>
          <cell r="W120">
            <v>0</v>
          </cell>
          <cell r="X120">
            <v>0</v>
          </cell>
          <cell r="Y120">
            <v>0</v>
          </cell>
        </row>
        <row r="121">
          <cell r="A121">
            <v>90</v>
          </cell>
          <cell r="B121" t="str">
            <v>Postage</v>
          </cell>
          <cell r="E121">
            <v>0</v>
          </cell>
          <cell r="F121">
            <v>0</v>
          </cell>
          <cell r="G121">
            <v>0</v>
          </cell>
          <cell r="H121">
            <v>0</v>
          </cell>
          <cell r="I121">
            <v>0</v>
          </cell>
          <cell r="J121">
            <v>0</v>
          </cell>
          <cell r="K121">
            <v>0</v>
          </cell>
          <cell r="L121">
            <v>0</v>
          </cell>
          <cell r="M121">
            <v>0</v>
          </cell>
          <cell r="N121">
            <v>0</v>
          </cell>
          <cell r="O121">
            <v>0</v>
          </cell>
          <cell r="P121">
            <v>0</v>
          </cell>
          <cell r="U121">
            <v>0</v>
          </cell>
          <cell r="V121">
            <v>0</v>
          </cell>
          <cell r="W121">
            <v>0</v>
          </cell>
          <cell r="X121">
            <v>0</v>
          </cell>
          <cell r="Y121">
            <v>0</v>
          </cell>
        </row>
        <row r="122">
          <cell r="A122">
            <v>91</v>
          </cell>
          <cell r="B122" t="str">
            <v>Chilled Water</v>
          </cell>
          <cell r="E122">
            <v>0</v>
          </cell>
          <cell r="F122">
            <v>0</v>
          </cell>
          <cell r="G122">
            <v>0</v>
          </cell>
          <cell r="H122">
            <v>0</v>
          </cell>
          <cell r="I122">
            <v>0</v>
          </cell>
          <cell r="J122">
            <v>0</v>
          </cell>
          <cell r="K122">
            <v>0</v>
          </cell>
          <cell r="L122">
            <v>0</v>
          </cell>
          <cell r="M122">
            <v>0</v>
          </cell>
          <cell r="N122">
            <v>0</v>
          </cell>
          <cell r="O122">
            <v>0</v>
          </cell>
          <cell r="P122">
            <v>0</v>
          </cell>
          <cell r="U122">
            <v>0</v>
          </cell>
          <cell r="V122">
            <v>0</v>
          </cell>
          <cell r="W122">
            <v>0</v>
          </cell>
          <cell r="X122">
            <v>0</v>
          </cell>
          <cell r="Y122">
            <v>0</v>
          </cell>
        </row>
        <row r="123">
          <cell r="A123">
            <v>92</v>
          </cell>
          <cell r="B123" t="str">
            <v>Admin Fee</v>
          </cell>
          <cell r="E123">
            <v>0</v>
          </cell>
          <cell r="F123">
            <v>0</v>
          </cell>
          <cell r="G123">
            <v>0</v>
          </cell>
          <cell r="H123">
            <v>0</v>
          </cell>
          <cell r="I123">
            <v>0</v>
          </cell>
          <cell r="J123">
            <v>0</v>
          </cell>
          <cell r="K123">
            <v>0</v>
          </cell>
          <cell r="L123">
            <v>0</v>
          </cell>
          <cell r="M123">
            <v>0</v>
          </cell>
          <cell r="N123">
            <v>0</v>
          </cell>
          <cell r="O123">
            <v>0</v>
          </cell>
          <cell r="P123">
            <v>0</v>
          </cell>
          <cell r="U123">
            <v>0</v>
          </cell>
          <cell r="V123">
            <v>0</v>
          </cell>
          <cell r="W123">
            <v>0</v>
          </cell>
          <cell r="X123">
            <v>0</v>
          </cell>
          <cell r="Y123">
            <v>0</v>
          </cell>
        </row>
        <row r="124">
          <cell r="A124">
            <v>93</v>
          </cell>
          <cell r="B124" t="str">
            <v>Miscellaneous</v>
          </cell>
          <cell r="E124">
            <v>9</v>
          </cell>
          <cell r="F124">
            <v>9</v>
          </cell>
          <cell r="G124">
            <v>9</v>
          </cell>
          <cell r="H124">
            <v>9</v>
          </cell>
          <cell r="I124">
            <v>9</v>
          </cell>
          <cell r="J124">
            <v>9</v>
          </cell>
          <cell r="K124">
            <v>9</v>
          </cell>
          <cell r="L124">
            <v>9</v>
          </cell>
          <cell r="M124">
            <v>9</v>
          </cell>
          <cell r="N124">
            <v>9</v>
          </cell>
          <cell r="O124">
            <v>9</v>
          </cell>
          <cell r="P124">
            <v>9</v>
          </cell>
          <cell r="T124">
            <v>0</v>
          </cell>
          <cell r="U124">
            <v>108</v>
          </cell>
          <cell r="V124">
            <v>145.4151</v>
          </cell>
          <cell r="W124">
            <v>288.55</v>
          </cell>
          <cell r="X124">
            <v>-37.415099999999995</v>
          </cell>
          <cell r="Y124">
            <v>-180.55</v>
          </cell>
        </row>
        <row r="125">
          <cell r="C125">
            <v>0</v>
          </cell>
          <cell r="E125">
            <v>37.070150829166664</v>
          </cell>
          <cell r="F125">
            <v>37.070150829166664</v>
          </cell>
          <cell r="G125">
            <v>37.049850829166672</v>
          </cell>
          <cell r="H125">
            <v>37.041150829166668</v>
          </cell>
          <cell r="I125">
            <v>37.041150829166668</v>
          </cell>
          <cell r="J125">
            <v>37.041150829166668</v>
          </cell>
          <cell r="K125">
            <v>37.061917729166666</v>
          </cell>
          <cell r="L125">
            <v>37.061917729166666</v>
          </cell>
          <cell r="M125">
            <v>37.061917729166666</v>
          </cell>
          <cell r="N125">
            <v>37.061917729166666</v>
          </cell>
          <cell r="O125">
            <v>37.061917729166666</v>
          </cell>
          <cell r="P125">
            <v>37.061917729166666</v>
          </cell>
          <cell r="R125">
            <v>0</v>
          </cell>
          <cell r="S125">
            <v>0</v>
          </cell>
          <cell r="T125">
            <v>0</v>
          </cell>
          <cell r="U125">
            <v>444.68511135</v>
          </cell>
          <cell r="V125">
            <v>496.03873000000004</v>
          </cell>
          <cell r="W125">
            <v>694.47800000000007</v>
          </cell>
          <cell r="X125">
            <v>-51.353618650000044</v>
          </cell>
          <cell r="Y125">
            <v>-249.79288865000007</v>
          </cell>
        </row>
        <row r="126">
          <cell r="X126" t="str">
            <v/>
          </cell>
          <cell r="Y126" t="str">
            <v/>
          </cell>
        </row>
        <row r="127">
          <cell r="A127" t="str">
            <v/>
          </cell>
          <cell r="B127" t="str">
            <v>23 Adjustments</v>
          </cell>
          <cell r="X127" t="str">
            <v/>
          </cell>
          <cell r="Y127" t="str">
            <v/>
          </cell>
        </row>
        <row r="128">
          <cell r="A128">
            <v>97</v>
          </cell>
          <cell r="B128" t="str">
            <v>Miscellaneous (Please Specify)</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V128">
            <v>0</v>
          </cell>
          <cell r="W128">
            <v>0</v>
          </cell>
          <cell r="X128">
            <v>0</v>
          </cell>
          <cell r="Y128">
            <v>0</v>
          </cell>
        </row>
        <row r="129">
          <cell r="A129">
            <v>98</v>
          </cell>
          <cell r="B129" t="str">
            <v>Mgme fee income - CGV</v>
          </cell>
          <cell r="E129">
            <v>-18.3</v>
          </cell>
          <cell r="F129">
            <v>-18.3</v>
          </cell>
          <cell r="G129">
            <v>-18.3</v>
          </cell>
          <cell r="H129">
            <v>-18.3</v>
          </cell>
          <cell r="I129">
            <v>-18.3</v>
          </cell>
          <cell r="J129">
            <v>-18.3</v>
          </cell>
          <cell r="K129">
            <v>-18.3</v>
          </cell>
          <cell r="L129">
            <v>-18.3</v>
          </cell>
          <cell r="M129">
            <v>-18.3</v>
          </cell>
          <cell r="N129">
            <v>-18.3</v>
          </cell>
          <cell r="O129">
            <v>-18.3</v>
          </cell>
          <cell r="P129">
            <v>-18.3</v>
          </cell>
          <cell r="T129">
            <v>0</v>
          </cell>
          <cell r="U129">
            <v>-219.6</v>
          </cell>
          <cell r="V129">
            <v>-52.8</v>
          </cell>
          <cell r="W129">
            <v>-52.8</v>
          </cell>
          <cell r="X129">
            <v>-166.8</v>
          </cell>
          <cell r="Y129">
            <v>-166.8</v>
          </cell>
        </row>
        <row r="130">
          <cell r="A130">
            <v>99</v>
          </cell>
          <cell r="B130" t="str">
            <v xml:space="preserve">Pre Opening </v>
          </cell>
          <cell r="E130">
            <v>0</v>
          </cell>
          <cell r="F130">
            <v>0</v>
          </cell>
          <cell r="G130">
            <v>0</v>
          </cell>
          <cell r="H130">
            <v>0</v>
          </cell>
          <cell r="I130">
            <v>0</v>
          </cell>
          <cell r="J130">
            <v>0</v>
          </cell>
          <cell r="K130">
            <v>0</v>
          </cell>
          <cell r="L130">
            <v>0</v>
          </cell>
          <cell r="M130">
            <v>0</v>
          </cell>
          <cell r="N130">
            <v>0</v>
          </cell>
          <cell r="O130">
            <v>0</v>
          </cell>
          <cell r="P130">
            <v>0</v>
          </cell>
          <cell r="U130">
            <v>0</v>
          </cell>
          <cell r="V130">
            <v>0</v>
          </cell>
          <cell r="W130">
            <v>0</v>
          </cell>
          <cell r="X130">
            <v>0</v>
          </cell>
          <cell r="Y130">
            <v>0</v>
          </cell>
        </row>
        <row r="131">
          <cell r="A131">
            <v>100</v>
          </cell>
          <cell r="B131" t="str">
            <v>Other</v>
          </cell>
          <cell r="E131">
            <v>0</v>
          </cell>
          <cell r="F131">
            <v>0</v>
          </cell>
          <cell r="G131">
            <v>0</v>
          </cell>
          <cell r="H131">
            <v>0</v>
          </cell>
          <cell r="I131">
            <v>0</v>
          </cell>
          <cell r="J131">
            <v>0</v>
          </cell>
          <cell r="K131">
            <v>0</v>
          </cell>
          <cell r="L131">
            <v>0</v>
          </cell>
          <cell r="M131">
            <v>0</v>
          </cell>
          <cell r="N131">
            <v>0</v>
          </cell>
          <cell r="O131">
            <v>0</v>
          </cell>
          <cell r="P131">
            <v>0</v>
          </cell>
          <cell r="U131">
            <v>0</v>
          </cell>
          <cell r="V131">
            <v>0</v>
          </cell>
          <cell r="W131">
            <v>0</v>
          </cell>
          <cell r="X131">
            <v>0</v>
          </cell>
          <cell r="Y131">
            <v>0</v>
          </cell>
        </row>
        <row r="132">
          <cell r="F132" t="str">
            <v/>
          </cell>
          <cell r="T132">
            <v>0</v>
          </cell>
          <cell r="X132" t="str">
            <v/>
          </cell>
          <cell r="Y132" t="str">
            <v/>
          </cell>
        </row>
        <row r="133">
          <cell r="C133">
            <v>0</v>
          </cell>
          <cell r="E133">
            <v>-18.3</v>
          </cell>
          <cell r="F133">
            <v>-18.3</v>
          </cell>
          <cell r="G133">
            <v>-18.3</v>
          </cell>
          <cell r="H133">
            <v>-18.3</v>
          </cell>
          <cell r="I133">
            <v>-18.3</v>
          </cell>
          <cell r="J133">
            <v>-18.3</v>
          </cell>
          <cell r="K133">
            <v>-18.3</v>
          </cell>
          <cell r="L133">
            <v>-18.3</v>
          </cell>
          <cell r="M133">
            <v>-18.3</v>
          </cell>
          <cell r="N133">
            <v>-18.3</v>
          </cell>
          <cell r="O133">
            <v>-18.3</v>
          </cell>
          <cell r="P133">
            <v>-18.3</v>
          </cell>
          <cell r="R133">
            <v>0</v>
          </cell>
          <cell r="S133">
            <v>0</v>
          </cell>
          <cell r="T133">
            <v>0</v>
          </cell>
          <cell r="U133">
            <v>-219.6</v>
          </cell>
          <cell r="V133">
            <v>-52.8</v>
          </cell>
          <cell r="W133">
            <v>-52.8</v>
          </cell>
          <cell r="X133">
            <v>-166.8</v>
          </cell>
          <cell r="Y133">
            <v>-166.8</v>
          </cell>
        </row>
      </sheetData>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Projectwise P&amp;L"/>
      <sheetName val="Zonewise P&amp;L"/>
      <sheetName val="P&amp;LSum"/>
      <sheetName val="Groupings-final"/>
      <sheetName val="Sched"/>
      <sheetName val="Trial"/>
      <sheetName val="FA_Final"/>
    </sheetNames>
    <sheetDataSet>
      <sheetData sheetId="0" refreshError="1"/>
      <sheetData sheetId="1" refreshError="1"/>
      <sheetData sheetId="2" refreshError="1">
        <row r="1">
          <cell r="A1" t="str">
            <v>PARTICULARS</v>
          </cell>
          <cell r="B1" t="str">
            <v>Region</v>
          </cell>
          <cell r="C1" t="str">
            <v>Sez/Non Sez</v>
          </cell>
          <cell r="D1" t="str">
            <v>Q1</v>
          </cell>
          <cell r="E1" t="str">
            <v>Q2</v>
          </cell>
          <cell r="F1" t="str">
            <v>Q3</v>
          </cell>
          <cell r="G1" t="str">
            <v>Q4</v>
          </cell>
          <cell r="H1" t="str">
            <v>FY08</v>
          </cell>
          <cell r="I1" t="str">
            <v>Q1</v>
          </cell>
          <cell r="J1" t="str">
            <v>Q2</v>
          </cell>
          <cell r="K1" t="str">
            <v>Q3</v>
          </cell>
          <cell r="L1" t="str">
            <v>Q4</v>
          </cell>
          <cell r="M1" t="str">
            <v>FY09</v>
          </cell>
          <cell r="N1" t="str">
            <v>Q1</v>
          </cell>
          <cell r="O1" t="str">
            <v>Q2</v>
          </cell>
          <cell r="P1" t="str">
            <v>Q3</v>
          </cell>
          <cell r="Q1" t="str">
            <v>Q4</v>
          </cell>
          <cell r="R1" t="str">
            <v>FY10</v>
          </cell>
          <cell r="S1" t="str">
            <v>Q1</v>
          </cell>
          <cell r="T1" t="str">
            <v>Q2</v>
          </cell>
          <cell r="U1" t="str">
            <v>Q3</v>
          </cell>
          <cell r="V1" t="str">
            <v>Q4</v>
          </cell>
          <cell r="W1" t="str">
            <v>FY11</v>
          </cell>
          <cell r="X1" t="str">
            <v>TOTAL</v>
          </cell>
        </row>
        <row r="5">
          <cell r="A5" t="str">
            <v>Bhubaneswar</v>
          </cell>
          <cell r="B5" t="str">
            <v>East</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Kolkata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Gandhinagar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Nagpur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Pune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Chennai</v>
          </cell>
          <cell r="D10">
            <v>341.39</v>
          </cell>
          <cell r="E10">
            <v>226.84999999999997</v>
          </cell>
          <cell r="F10">
            <v>592.73</v>
          </cell>
          <cell r="G10">
            <v>324.74</v>
          </cell>
          <cell r="H10">
            <v>1485.71</v>
          </cell>
          <cell r="I10">
            <v>662.12632655345874</v>
          </cell>
          <cell r="J10">
            <v>604.246784444078</v>
          </cell>
          <cell r="K10">
            <v>441.19534026003248</v>
          </cell>
          <cell r="L10">
            <v>349.45288279624583</v>
          </cell>
          <cell r="M10">
            <v>2057.0213340538148</v>
          </cell>
          <cell r="N10">
            <v>225.18177326742261</v>
          </cell>
          <cell r="O10">
            <v>103.23493471230631</v>
          </cell>
          <cell r="P10">
            <v>21.261063078221014</v>
          </cell>
          <cell r="Q10">
            <v>0</v>
          </cell>
          <cell r="R10">
            <v>349.67777105794994</v>
          </cell>
          <cell r="S10">
            <v>0</v>
          </cell>
          <cell r="T10">
            <v>0</v>
          </cell>
          <cell r="U10">
            <v>0</v>
          </cell>
          <cell r="V10">
            <v>0</v>
          </cell>
          <cell r="W10">
            <v>0</v>
          </cell>
          <cell r="X10">
            <v>3892.4091051117648</v>
          </cell>
        </row>
        <row r="11">
          <cell r="A11" t="str">
            <v>Tidal Park</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Rai Durg</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Hyderabad</v>
          </cell>
          <cell r="D13">
            <v>107.83000000000001</v>
          </cell>
          <cell r="E13">
            <v>170.16</v>
          </cell>
          <cell r="F13">
            <v>283.92</v>
          </cell>
          <cell r="G13">
            <v>3</v>
          </cell>
          <cell r="H13">
            <v>564.91000000000008</v>
          </cell>
          <cell r="I13">
            <v>298.39881518074708</v>
          </cell>
          <cell r="J13">
            <v>463.75363144927019</v>
          </cell>
          <cell r="K13">
            <v>212.26355748424544</v>
          </cell>
          <cell r="L13">
            <v>59.475207332312038</v>
          </cell>
          <cell r="M13">
            <v>1033.8912114465747</v>
          </cell>
          <cell r="N13">
            <v>65.139512792531832</v>
          </cell>
          <cell r="O13">
            <v>107.62180374418381</v>
          </cell>
          <cell r="P13">
            <v>76.468123712972101</v>
          </cell>
          <cell r="Q13">
            <v>16.992916380660517</v>
          </cell>
          <cell r="R13">
            <v>266.22235663034826</v>
          </cell>
          <cell r="S13">
            <v>0</v>
          </cell>
          <cell r="T13">
            <v>0</v>
          </cell>
          <cell r="U13">
            <v>0</v>
          </cell>
          <cell r="V13">
            <v>0</v>
          </cell>
          <cell r="W13">
            <v>0</v>
          </cell>
          <cell r="X13">
            <v>1865.0235680769231</v>
          </cell>
        </row>
        <row r="14">
          <cell r="A14" t="str">
            <v>Delhi</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Gurgaon</v>
          </cell>
          <cell r="D15">
            <v>-3.0000000000000001E-3</v>
          </cell>
          <cell r="E15">
            <v>598.1</v>
          </cell>
          <cell r="F15">
            <v>473.9</v>
          </cell>
          <cell r="G15">
            <v>366</v>
          </cell>
          <cell r="H15">
            <v>1437.9969999999998</v>
          </cell>
          <cell r="I15">
            <v>10.26125587815477</v>
          </cell>
          <cell r="J15">
            <v>337.09897699663179</v>
          </cell>
          <cell r="K15">
            <v>312.76030702644653</v>
          </cell>
          <cell r="L15">
            <v>669.17888737974317</v>
          </cell>
          <cell r="M15">
            <v>1329.2994272809763</v>
          </cell>
          <cell r="N15">
            <v>456.83938962443835</v>
          </cell>
          <cell r="O15">
            <v>430.28232134810332</v>
          </cell>
          <cell r="P15">
            <v>315.0520008436938</v>
          </cell>
          <cell r="Q15">
            <v>349.63471676716608</v>
          </cell>
          <cell r="R15">
            <v>1551.8084285834016</v>
          </cell>
          <cell r="S15">
            <v>389.50766306371224</v>
          </cell>
          <cell r="T15">
            <v>254.09082270302224</v>
          </cell>
          <cell r="U15">
            <v>51.702550268888444</v>
          </cell>
          <cell r="V15">
            <v>0</v>
          </cell>
          <cell r="W15">
            <v>695.30103603562293</v>
          </cell>
          <cell r="X15">
            <v>5014.4058919000008</v>
          </cell>
        </row>
        <row r="16">
          <cell r="A16" t="str">
            <v>Gurgaon Non Sez</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Noida, CSC</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Noida, Sector 143</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Silokhera</v>
          </cell>
          <cell r="D19">
            <v>0</v>
          </cell>
          <cell r="E19">
            <v>0</v>
          </cell>
          <cell r="F19">
            <v>646.47</v>
          </cell>
          <cell r="G19">
            <v>567.25</v>
          </cell>
          <cell r="H19">
            <v>1213.72</v>
          </cell>
          <cell r="I19">
            <v>133.04433026402103</v>
          </cell>
          <cell r="J19">
            <v>667.83708275666072</v>
          </cell>
          <cell r="K19">
            <v>623.73372876220333</v>
          </cell>
          <cell r="L19">
            <v>463.79505777072768</v>
          </cell>
          <cell r="M19">
            <v>1888.4101995536128</v>
          </cell>
          <cell r="N19">
            <v>268.55022010200065</v>
          </cell>
          <cell r="O19">
            <v>76.7189812443861</v>
          </cell>
          <cell r="P19">
            <v>0</v>
          </cell>
          <cell r="Q19">
            <v>0</v>
          </cell>
          <cell r="R19">
            <v>345.26920134638675</v>
          </cell>
          <cell r="S19">
            <v>0</v>
          </cell>
          <cell r="T19">
            <v>0</v>
          </cell>
          <cell r="U19">
            <v>0</v>
          </cell>
          <cell r="V19">
            <v>0</v>
          </cell>
          <cell r="W19">
            <v>0</v>
          </cell>
          <cell r="X19">
            <v>3447.3994008999994</v>
          </cell>
        </row>
        <row r="20">
          <cell r="A20" t="str">
            <v>Silokhera 7 Acre</v>
          </cell>
          <cell r="D20">
            <v>0</v>
          </cell>
          <cell r="E20">
            <v>0</v>
          </cell>
          <cell r="F20">
            <v>0</v>
          </cell>
          <cell r="G20">
            <v>0</v>
          </cell>
          <cell r="I20">
            <v>0</v>
          </cell>
          <cell r="J20">
            <v>0</v>
          </cell>
          <cell r="K20">
            <v>0</v>
          </cell>
          <cell r="L20">
            <v>0</v>
          </cell>
          <cell r="N20">
            <v>0</v>
          </cell>
          <cell r="O20">
            <v>0</v>
          </cell>
          <cell r="P20">
            <v>0</v>
          </cell>
          <cell r="Q20">
            <v>0</v>
          </cell>
          <cell r="S20">
            <v>0</v>
          </cell>
          <cell r="T20">
            <v>0</v>
          </cell>
          <cell r="U20">
            <v>0</v>
          </cell>
          <cell r="V20">
            <v>0</v>
          </cell>
        </row>
        <row r="21">
          <cell r="A21" t="str">
            <v>Sonepat</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Existing Buildings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102">
          <cell r="A102" t="str">
            <v>Bhubaneswar</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Kolkata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Gandhinagar</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Nagpur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Pune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Chennai</v>
          </cell>
          <cell r="D107">
            <v>53.05</v>
          </cell>
          <cell r="E107">
            <v>42.28</v>
          </cell>
          <cell r="F107">
            <v>89.710000000000008</v>
          </cell>
          <cell r="G107">
            <v>74.000000000000057</v>
          </cell>
          <cell r="H107">
            <v>259.04000000000008</v>
          </cell>
          <cell r="I107">
            <v>210.35794258989057</v>
          </cell>
          <cell r="J107">
            <v>108.330208220038</v>
          </cell>
          <cell r="K107">
            <v>97.691883943342987</v>
          </cell>
          <cell r="L107">
            <v>77.377767520565158</v>
          </cell>
          <cell r="M107">
            <v>493.75780227383672</v>
          </cell>
          <cell r="N107">
            <v>49.860979146406635</v>
          </cell>
          <cell r="O107">
            <v>22.858843556391889</v>
          </cell>
          <cell r="P107">
            <v>4.7077408059784602</v>
          </cell>
          <cell r="Q107">
            <v>0</v>
          </cell>
          <cell r="R107">
            <v>77.427563508776984</v>
          </cell>
          <cell r="S107">
            <v>0</v>
          </cell>
          <cell r="T107">
            <v>0</v>
          </cell>
          <cell r="U107">
            <v>0</v>
          </cell>
          <cell r="V107">
            <v>0</v>
          </cell>
          <cell r="W107">
            <v>0</v>
          </cell>
          <cell r="X107">
            <v>830.22536578261384</v>
          </cell>
        </row>
        <row r="108">
          <cell r="A108" t="str">
            <v>Tidal Park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Rai Durg</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Hyderabad</v>
          </cell>
          <cell r="D110">
            <v>31.68</v>
          </cell>
          <cell r="E110">
            <v>40</v>
          </cell>
          <cell r="F110">
            <v>37.709999999999951</v>
          </cell>
          <cell r="G110">
            <v>18</v>
          </cell>
          <cell r="H110">
            <v>127.38999999999996</v>
          </cell>
          <cell r="I110">
            <v>176.85624435177346</v>
          </cell>
          <cell r="J110">
            <v>11.347276311306928</v>
          </cell>
          <cell r="K110">
            <v>51.556077661586244</v>
          </cell>
          <cell r="L110">
            <v>14.445760000000007</v>
          </cell>
          <cell r="M110">
            <v>254.20535832466663</v>
          </cell>
          <cell r="N110">
            <v>15.821546666666677</v>
          </cell>
          <cell r="O110">
            <v>26.139946666666674</v>
          </cell>
          <cell r="P110">
            <v>18.573120000000017</v>
          </cell>
          <cell r="Q110">
            <v>4.1273599999999533</v>
          </cell>
          <cell r="R110">
            <v>64.661973333333322</v>
          </cell>
          <cell r="S110">
            <v>0</v>
          </cell>
          <cell r="T110">
            <v>0</v>
          </cell>
          <cell r="U110">
            <v>0</v>
          </cell>
          <cell r="V110">
            <v>0</v>
          </cell>
          <cell r="W110">
            <v>0</v>
          </cell>
          <cell r="X110">
            <v>446.25733165799988</v>
          </cell>
        </row>
        <row r="111">
          <cell r="A111" t="str">
            <v>Delhi</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Gurgaon</v>
          </cell>
          <cell r="D112">
            <v>-3.0000000000000001E-3</v>
          </cell>
          <cell r="E112">
            <v>100.52</v>
          </cell>
          <cell r="F112">
            <v>57.86999999999999</v>
          </cell>
          <cell r="G112">
            <v>41</v>
          </cell>
          <cell r="H112">
            <v>199.387</v>
          </cell>
          <cell r="I112">
            <v>50.302341154408055</v>
          </cell>
          <cell r="J112">
            <v>58.118680193517804</v>
          </cell>
          <cell r="K112">
            <v>262.00423243793205</v>
          </cell>
          <cell r="L112">
            <v>-144.36562466145278</v>
          </cell>
          <cell r="M112">
            <v>226.05962912440509</v>
          </cell>
          <cell r="N112">
            <v>70.235315690470202</v>
          </cell>
          <cell r="O112">
            <v>66.152383884315896</v>
          </cell>
          <cell r="P112">
            <v>48.436665578163229</v>
          </cell>
          <cell r="Q112">
            <v>53.753474998462366</v>
          </cell>
          <cell r="R112">
            <v>238.57784015141169</v>
          </cell>
          <cell r="S112">
            <v>59.883614023797691</v>
          </cell>
          <cell r="T112">
            <v>39.064383570928726</v>
          </cell>
          <cell r="U112">
            <v>7.9488437788237434</v>
          </cell>
          <cell r="V112">
            <v>0</v>
          </cell>
          <cell r="W112">
            <v>106.89684137355016</v>
          </cell>
          <cell r="X112">
            <v>770.92131064936689</v>
          </cell>
        </row>
        <row r="113">
          <cell r="A113" t="str">
            <v>Gurgaon Non Sez</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Noida, CSC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Noida, Sector 143</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Silokhera</v>
          </cell>
          <cell r="D116">
            <v>0</v>
          </cell>
          <cell r="E116">
            <v>0</v>
          </cell>
          <cell r="F116">
            <v>103.57</v>
          </cell>
          <cell r="G116">
            <v>160</v>
          </cell>
          <cell r="H116">
            <v>263.57</v>
          </cell>
          <cell r="I116">
            <v>38.615256640536728</v>
          </cell>
          <cell r="J116">
            <v>144.30954095316272</v>
          </cell>
          <cell r="K116">
            <v>137.23230186747048</v>
          </cell>
          <cell r="L116">
            <v>100.54432649238332</v>
          </cell>
          <cell r="M116">
            <v>420.70142595355327</v>
          </cell>
          <cell r="N116">
            <v>55.737194400967169</v>
          </cell>
          <cell r="O116">
            <v>15.457098959999996</v>
          </cell>
          <cell r="P116">
            <v>0</v>
          </cell>
          <cell r="Q116">
            <v>0</v>
          </cell>
          <cell r="R116">
            <v>71.194293360967166</v>
          </cell>
          <cell r="S116">
            <v>0</v>
          </cell>
          <cell r="T116">
            <v>0</v>
          </cell>
          <cell r="U116">
            <v>0</v>
          </cell>
          <cell r="V116">
            <v>0</v>
          </cell>
          <cell r="W116">
            <v>0</v>
          </cell>
          <cell r="X116">
            <v>755.46571931452047</v>
          </cell>
        </row>
        <row r="117">
          <cell r="A117" t="str">
            <v>Silokhera 7 Acre</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Sonepat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Existing Buildings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40">
          <cell r="A140" t="str">
            <v>Bhubaneswar</v>
          </cell>
          <cell r="D140">
            <v>0</v>
          </cell>
          <cell r="E140">
            <v>0</v>
          </cell>
          <cell r="F140">
            <v>0</v>
          </cell>
          <cell r="G140">
            <v>0</v>
          </cell>
          <cell r="H140">
            <v>0</v>
          </cell>
          <cell r="I140">
            <v>0</v>
          </cell>
          <cell r="J140">
            <v>0</v>
          </cell>
          <cell r="K140">
            <v>0</v>
          </cell>
          <cell r="L140">
            <v>0</v>
          </cell>
          <cell r="M140">
            <v>0</v>
          </cell>
          <cell r="N140">
            <v>3.0305399999999998</v>
          </cell>
          <cell r="O140">
            <v>0</v>
          </cell>
          <cell r="P140">
            <v>0</v>
          </cell>
          <cell r="Q140">
            <v>0</v>
          </cell>
          <cell r="R140">
            <v>3.0305399999999998</v>
          </cell>
          <cell r="S140">
            <v>0</v>
          </cell>
          <cell r="T140">
            <v>0</v>
          </cell>
          <cell r="U140">
            <v>0</v>
          </cell>
          <cell r="V140">
            <v>0</v>
          </cell>
          <cell r="W140">
            <v>0</v>
          </cell>
          <cell r="X140">
            <v>3.0305399999999998</v>
          </cell>
        </row>
        <row r="141">
          <cell r="A141" t="str">
            <v>Kolkata</v>
          </cell>
          <cell r="D141">
            <v>0</v>
          </cell>
          <cell r="E141">
            <v>0</v>
          </cell>
          <cell r="F141">
            <v>0</v>
          </cell>
          <cell r="G141">
            <v>0</v>
          </cell>
          <cell r="H141">
            <v>0</v>
          </cell>
          <cell r="I141">
            <v>0</v>
          </cell>
          <cell r="J141">
            <v>0.81831669711895427</v>
          </cell>
          <cell r="K141">
            <v>3.5379974923295854</v>
          </cell>
          <cell r="L141">
            <v>0</v>
          </cell>
          <cell r="M141">
            <v>4.3563141894485398</v>
          </cell>
          <cell r="N141">
            <v>4.5964103722313361</v>
          </cell>
          <cell r="O141">
            <v>4.5000232886582001</v>
          </cell>
          <cell r="P141">
            <v>8.762425899661924</v>
          </cell>
          <cell r="Q141">
            <v>0</v>
          </cell>
          <cell r="R141">
            <v>17.858859560551458</v>
          </cell>
          <cell r="S141">
            <v>0</v>
          </cell>
          <cell r="T141">
            <v>5.2552500000000002</v>
          </cell>
          <cell r="U141">
            <v>0</v>
          </cell>
          <cell r="V141">
            <v>0</v>
          </cell>
          <cell r="W141">
            <v>5.2552500000000002</v>
          </cell>
          <cell r="X141">
            <v>27.470423749999998</v>
          </cell>
        </row>
        <row r="142">
          <cell r="A142" t="str">
            <v>Gandhinagar</v>
          </cell>
          <cell r="D142">
            <v>0</v>
          </cell>
          <cell r="E142">
            <v>0</v>
          </cell>
          <cell r="F142">
            <v>0</v>
          </cell>
          <cell r="G142">
            <v>0</v>
          </cell>
          <cell r="H142">
            <v>0</v>
          </cell>
          <cell r="I142">
            <v>0</v>
          </cell>
          <cell r="J142">
            <v>0</v>
          </cell>
          <cell r="K142">
            <v>0</v>
          </cell>
          <cell r="L142">
            <v>0</v>
          </cell>
          <cell r="M142">
            <v>0</v>
          </cell>
          <cell r="N142">
            <v>0</v>
          </cell>
          <cell r="O142">
            <v>0</v>
          </cell>
          <cell r="P142">
            <v>3.1811889999999998</v>
          </cell>
          <cell r="Q142">
            <v>0</v>
          </cell>
          <cell r="R142">
            <v>3.1811889999999998</v>
          </cell>
          <cell r="S142">
            <v>0</v>
          </cell>
          <cell r="T142">
            <v>0</v>
          </cell>
          <cell r="U142">
            <v>0</v>
          </cell>
          <cell r="V142">
            <v>0</v>
          </cell>
          <cell r="W142">
            <v>0</v>
          </cell>
          <cell r="X142">
            <v>3.1811889999999998</v>
          </cell>
        </row>
        <row r="143">
          <cell r="A143" t="str">
            <v>Nagpur</v>
          </cell>
          <cell r="D143">
            <v>0</v>
          </cell>
          <cell r="E143">
            <v>0</v>
          </cell>
          <cell r="F143">
            <v>0</v>
          </cell>
          <cell r="G143">
            <v>0</v>
          </cell>
          <cell r="H143">
            <v>0</v>
          </cell>
          <cell r="I143">
            <v>0</v>
          </cell>
          <cell r="J143">
            <v>0</v>
          </cell>
          <cell r="K143">
            <v>0</v>
          </cell>
          <cell r="L143">
            <v>0</v>
          </cell>
          <cell r="M143">
            <v>0</v>
          </cell>
          <cell r="N143">
            <v>0</v>
          </cell>
          <cell r="O143">
            <v>5.7428699999999999</v>
          </cell>
          <cell r="P143">
            <v>0</v>
          </cell>
          <cell r="Q143">
            <v>0</v>
          </cell>
          <cell r="R143">
            <v>5.7428699999999999</v>
          </cell>
          <cell r="S143">
            <v>0</v>
          </cell>
          <cell r="T143">
            <v>0</v>
          </cell>
          <cell r="U143">
            <v>0</v>
          </cell>
          <cell r="V143">
            <v>0</v>
          </cell>
          <cell r="W143">
            <v>0</v>
          </cell>
          <cell r="X143">
            <v>5.7428699999999999</v>
          </cell>
        </row>
        <row r="144">
          <cell r="A144" t="str">
            <v>Pune</v>
          </cell>
          <cell r="D144">
            <v>0</v>
          </cell>
          <cell r="E144">
            <v>0</v>
          </cell>
          <cell r="F144">
            <v>0</v>
          </cell>
          <cell r="G144">
            <v>1.7267230117500001</v>
          </cell>
          <cell r="H144">
            <v>1.7267230117500001</v>
          </cell>
          <cell r="I144">
            <v>0</v>
          </cell>
          <cell r="J144">
            <v>4.2991407432499997</v>
          </cell>
          <cell r="K144">
            <v>0</v>
          </cell>
          <cell r="L144">
            <v>0</v>
          </cell>
          <cell r="M144">
            <v>4.2991407432499997</v>
          </cell>
          <cell r="N144">
            <v>2.9315448000000002</v>
          </cell>
          <cell r="O144">
            <v>3.2969175750000002</v>
          </cell>
          <cell r="P144">
            <v>3.7688706000000005</v>
          </cell>
          <cell r="Q144">
            <v>3.9138921000000004</v>
          </cell>
          <cell r="R144">
            <v>13.911225075000001</v>
          </cell>
          <cell r="S144">
            <v>0</v>
          </cell>
          <cell r="T144">
            <v>0</v>
          </cell>
          <cell r="U144">
            <v>0</v>
          </cell>
          <cell r="V144">
            <v>0</v>
          </cell>
          <cell r="W144">
            <v>0</v>
          </cell>
          <cell r="X144">
            <v>19.93708883</v>
          </cell>
        </row>
        <row r="145">
          <cell r="A145" t="str">
            <v>Chennai</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Tidal Park</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10.000004166666669</v>
          </cell>
          <cell r="U146">
            <v>0</v>
          </cell>
          <cell r="V146">
            <v>0</v>
          </cell>
          <cell r="W146">
            <v>10.000004166666669</v>
          </cell>
          <cell r="X146">
            <v>10.000004166666669</v>
          </cell>
        </row>
        <row r="147">
          <cell r="A147" t="str">
            <v>Rai Durg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5.6039788750000001</v>
          </cell>
          <cell r="V147">
            <v>5.6039788750000001</v>
          </cell>
          <cell r="W147">
            <v>11.20795775</v>
          </cell>
          <cell r="X147">
            <v>11.20795775</v>
          </cell>
        </row>
        <row r="148">
          <cell r="A148" t="str">
            <v>Hyderabad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Delhi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15.625</v>
          </cell>
          <cell r="T149">
            <v>0</v>
          </cell>
          <cell r="U149">
            <v>0</v>
          </cell>
          <cell r="V149">
            <v>0</v>
          </cell>
          <cell r="W149">
            <v>15.625</v>
          </cell>
          <cell r="X149">
            <v>15.625</v>
          </cell>
        </row>
        <row r="150">
          <cell r="A150" t="str">
            <v>Gurgaon</v>
          </cell>
          <cell r="D150">
            <v>0</v>
          </cell>
          <cell r="E150">
            <v>0</v>
          </cell>
          <cell r="F150">
            <v>0</v>
          </cell>
          <cell r="G150">
            <v>0</v>
          </cell>
          <cell r="H150">
            <v>0</v>
          </cell>
          <cell r="I150">
            <v>5.1638624999999996</v>
          </cell>
          <cell r="J150">
            <v>0</v>
          </cell>
          <cell r="K150">
            <v>26.461446475000002</v>
          </cell>
          <cell r="L150">
            <v>0</v>
          </cell>
          <cell r="M150">
            <v>31.625308975000003</v>
          </cell>
          <cell r="N150">
            <v>13.156959375</v>
          </cell>
          <cell r="O150">
            <v>10.049206657999999</v>
          </cell>
          <cell r="P150">
            <v>15.450360252666666</v>
          </cell>
          <cell r="Q150">
            <v>17.814788833666668</v>
          </cell>
          <cell r="R150">
            <v>56.471315119333333</v>
          </cell>
          <cell r="S150">
            <v>10.277913341666666</v>
          </cell>
          <cell r="T150">
            <v>0.92711250000000001</v>
          </cell>
          <cell r="U150">
            <v>0</v>
          </cell>
          <cell r="V150">
            <v>0</v>
          </cell>
          <cell r="W150">
            <v>11.205025841666666</v>
          </cell>
          <cell r="X150">
            <v>99.301649936000004</v>
          </cell>
        </row>
        <row r="151">
          <cell r="A151" t="str">
            <v>Gurgaon Non Sez</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Noida, CSC</v>
          </cell>
          <cell r="D152">
            <v>0</v>
          </cell>
          <cell r="E152">
            <v>0</v>
          </cell>
          <cell r="F152">
            <v>1.4823415499999999</v>
          </cell>
          <cell r="G152">
            <v>1.8328969500000001</v>
          </cell>
          <cell r="H152">
            <v>3.3152385</v>
          </cell>
          <cell r="I152">
            <v>0</v>
          </cell>
          <cell r="J152">
            <v>1.9325063999999998</v>
          </cell>
          <cell r="K152">
            <v>2.0033182499999995</v>
          </cell>
          <cell r="L152">
            <v>0</v>
          </cell>
          <cell r="M152">
            <v>3.9358246499999994</v>
          </cell>
          <cell r="N152">
            <v>0</v>
          </cell>
          <cell r="O152">
            <v>0</v>
          </cell>
          <cell r="P152">
            <v>0</v>
          </cell>
          <cell r="Q152">
            <v>0</v>
          </cell>
          <cell r="R152">
            <v>0</v>
          </cell>
          <cell r="S152">
            <v>0</v>
          </cell>
          <cell r="T152">
            <v>0</v>
          </cell>
          <cell r="U152">
            <v>0</v>
          </cell>
          <cell r="V152">
            <v>0</v>
          </cell>
          <cell r="W152">
            <v>0</v>
          </cell>
          <cell r="X152">
            <v>7.2510631499999993</v>
          </cell>
        </row>
        <row r="153">
          <cell r="A153" t="str">
            <v>Noida, Sector 143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3.75</v>
          </cell>
          <cell r="R153">
            <v>3.75</v>
          </cell>
          <cell r="S153">
            <v>3.75</v>
          </cell>
          <cell r="T153">
            <v>0</v>
          </cell>
          <cell r="U153">
            <v>3.75</v>
          </cell>
          <cell r="V153">
            <v>0</v>
          </cell>
          <cell r="W153">
            <v>7.5</v>
          </cell>
          <cell r="X153">
            <v>11.25</v>
          </cell>
        </row>
        <row r="154">
          <cell r="A154" t="str">
            <v>Silokhera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Silokhera 7 Acre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9.8509449999999994</v>
          </cell>
          <cell r="R155">
            <v>9.8509449999999994</v>
          </cell>
          <cell r="S155">
            <v>0</v>
          </cell>
          <cell r="T155">
            <v>0</v>
          </cell>
          <cell r="U155">
            <v>0</v>
          </cell>
          <cell r="V155">
            <v>0</v>
          </cell>
          <cell r="W155">
            <v>0</v>
          </cell>
          <cell r="X155">
            <v>9.8509449999999994</v>
          </cell>
        </row>
        <row r="156">
          <cell r="A156" t="str">
            <v>Sonepat</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Existing Buildings</v>
          </cell>
          <cell r="D157">
            <v>2.5</v>
          </cell>
          <cell r="E157">
            <v>2.5</v>
          </cell>
          <cell r="F157">
            <v>2.5</v>
          </cell>
          <cell r="G157">
            <v>2.5</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10</v>
          </cell>
        </row>
      </sheetData>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Projectwise P&amp;L"/>
      <sheetName val="Zonewise P&amp;L"/>
      <sheetName val="P&amp;LSum"/>
      <sheetName val="Groupings-final"/>
      <sheetName val="Sched"/>
      <sheetName val="Trial"/>
      <sheetName val="FA_Final"/>
    </sheetNames>
    <sheetDataSet>
      <sheetData sheetId="0" refreshError="1"/>
      <sheetData sheetId="1" refreshError="1"/>
      <sheetData sheetId="2" refreshError="1">
        <row r="1">
          <cell r="A1" t="str">
            <v>PARTICULARS</v>
          </cell>
          <cell r="B1" t="str">
            <v>Region</v>
          </cell>
          <cell r="C1" t="str">
            <v>Sez/Non Sez</v>
          </cell>
          <cell r="D1" t="str">
            <v>Q1</v>
          </cell>
          <cell r="E1" t="str">
            <v>Q2</v>
          </cell>
          <cell r="F1" t="str">
            <v>Q3</v>
          </cell>
          <cell r="G1" t="str">
            <v>Q4</v>
          </cell>
          <cell r="H1" t="str">
            <v>FY08</v>
          </cell>
          <cell r="I1" t="str">
            <v>Q1</v>
          </cell>
          <cell r="J1" t="str">
            <v>Q2</v>
          </cell>
          <cell r="K1" t="str">
            <v>Q3</v>
          </cell>
          <cell r="L1" t="str">
            <v>Q4</v>
          </cell>
          <cell r="M1" t="str">
            <v>FY09</v>
          </cell>
          <cell r="N1" t="str">
            <v>Q1</v>
          </cell>
          <cell r="O1" t="str">
            <v>Q2</v>
          </cell>
          <cell r="P1" t="str">
            <v>Q3</v>
          </cell>
          <cell r="Q1" t="str">
            <v>Q4</v>
          </cell>
          <cell r="R1" t="str">
            <v>FY10</v>
          </cell>
          <cell r="S1" t="str">
            <v>Q1</v>
          </cell>
          <cell r="T1" t="str">
            <v>Q2</v>
          </cell>
          <cell r="U1" t="str">
            <v>Q3</v>
          </cell>
          <cell r="V1" t="str">
            <v>Q4</v>
          </cell>
          <cell r="W1" t="str">
            <v>FY11</v>
          </cell>
          <cell r="X1" t="str">
            <v>TOTAL</v>
          </cell>
        </row>
        <row r="5">
          <cell r="A5" t="str">
            <v>Bhubaneswar</v>
          </cell>
          <cell r="B5" t="str">
            <v>East</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Kolkata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Gandhinagar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Nagpur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Pune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Chennai</v>
          </cell>
          <cell r="D10">
            <v>341.39</v>
          </cell>
          <cell r="E10">
            <v>226.84999999999997</v>
          </cell>
          <cell r="F10">
            <v>592.73</v>
          </cell>
          <cell r="G10">
            <v>324.74</v>
          </cell>
          <cell r="H10">
            <v>1485.71</v>
          </cell>
          <cell r="I10">
            <v>662.12632655345874</v>
          </cell>
          <cell r="J10">
            <v>604.246784444078</v>
          </cell>
          <cell r="K10">
            <v>441.19534026003248</v>
          </cell>
          <cell r="L10">
            <v>349.45288279624583</v>
          </cell>
          <cell r="M10">
            <v>2057.0213340538148</v>
          </cell>
          <cell r="N10">
            <v>225.18177326742261</v>
          </cell>
          <cell r="O10">
            <v>103.23493471230631</v>
          </cell>
          <cell r="P10">
            <v>21.261063078221014</v>
          </cell>
          <cell r="Q10">
            <v>0</v>
          </cell>
          <cell r="R10">
            <v>349.67777105794994</v>
          </cell>
          <cell r="S10">
            <v>0</v>
          </cell>
          <cell r="T10">
            <v>0</v>
          </cell>
          <cell r="U10">
            <v>0</v>
          </cell>
          <cell r="V10">
            <v>0</v>
          </cell>
          <cell r="W10">
            <v>0</v>
          </cell>
          <cell r="X10">
            <v>3892.4091051117648</v>
          </cell>
        </row>
        <row r="11">
          <cell r="A11" t="str">
            <v>Tidal Park</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Rai Durg</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Hyderabad</v>
          </cell>
          <cell r="D13">
            <v>107.83000000000001</v>
          </cell>
          <cell r="E13">
            <v>170.16</v>
          </cell>
          <cell r="F13">
            <v>283.92</v>
          </cell>
          <cell r="G13">
            <v>3</v>
          </cell>
          <cell r="H13">
            <v>564.91000000000008</v>
          </cell>
          <cell r="I13">
            <v>298.39881518074708</v>
          </cell>
          <cell r="J13">
            <v>463.75363144927019</v>
          </cell>
          <cell r="K13">
            <v>212.26355748424544</v>
          </cell>
          <cell r="L13">
            <v>59.475207332312038</v>
          </cell>
          <cell r="M13">
            <v>1033.8912114465747</v>
          </cell>
          <cell r="N13">
            <v>65.139512792531832</v>
          </cell>
          <cell r="O13">
            <v>107.62180374418381</v>
          </cell>
          <cell r="P13">
            <v>76.468123712972101</v>
          </cell>
          <cell r="Q13">
            <v>16.992916380660517</v>
          </cell>
          <cell r="R13">
            <v>266.22235663034826</v>
          </cell>
          <cell r="S13">
            <v>0</v>
          </cell>
          <cell r="T13">
            <v>0</v>
          </cell>
          <cell r="U13">
            <v>0</v>
          </cell>
          <cell r="V13">
            <v>0</v>
          </cell>
          <cell r="W13">
            <v>0</v>
          </cell>
          <cell r="X13">
            <v>1865.0235680769231</v>
          </cell>
        </row>
        <row r="14">
          <cell r="A14" t="str">
            <v>Delhi</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Gurgaon</v>
          </cell>
          <cell r="D15">
            <v>-3.0000000000000001E-3</v>
          </cell>
          <cell r="E15">
            <v>598.1</v>
          </cell>
          <cell r="F15">
            <v>473.9</v>
          </cell>
          <cell r="G15">
            <v>366</v>
          </cell>
          <cell r="H15">
            <v>1437.9969999999998</v>
          </cell>
          <cell r="I15">
            <v>10.26125587815477</v>
          </cell>
          <cell r="J15">
            <v>337.09897699663179</v>
          </cell>
          <cell r="K15">
            <v>312.76030702644653</v>
          </cell>
          <cell r="L15">
            <v>669.17888737974317</v>
          </cell>
          <cell r="M15">
            <v>1329.2994272809763</v>
          </cell>
          <cell r="N15">
            <v>456.83938962443835</v>
          </cell>
          <cell r="O15">
            <v>430.28232134810332</v>
          </cell>
          <cell r="P15">
            <v>315.0520008436938</v>
          </cell>
          <cell r="Q15">
            <v>349.63471676716608</v>
          </cell>
          <cell r="R15">
            <v>1551.8084285834016</v>
          </cell>
          <cell r="S15">
            <v>389.50766306371224</v>
          </cell>
          <cell r="T15">
            <v>254.09082270302224</v>
          </cell>
          <cell r="U15">
            <v>51.702550268888444</v>
          </cell>
          <cell r="V15">
            <v>0</v>
          </cell>
          <cell r="W15">
            <v>695.30103603562293</v>
          </cell>
          <cell r="X15">
            <v>5014.4058919000008</v>
          </cell>
        </row>
        <row r="16">
          <cell r="A16" t="str">
            <v>Gurgaon Non Sez</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Noida, CSC</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Noida, Sector 143</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Silokhera</v>
          </cell>
          <cell r="D19">
            <v>0</v>
          </cell>
          <cell r="E19">
            <v>0</v>
          </cell>
          <cell r="F19">
            <v>646.47</v>
          </cell>
          <cell r="G19">
            <v>567.25</v>
          </cell>
          <cell r="H19">
            <v>1213.72</v>
          </cell>
          <cell r="I19">
            <v>133.04433026402103</v>
          </cell>
          <cell r="J19">
            <v>667.83708275666072</v>
          </cell>
          <cell r="K19">
            <v>623.73372876220333</v>
          </cell>
          <cell r="L19">
            <v>463.79505777072768</v>
          </cell>
          <cell r="M19">
            <v>1888.4101995536128</v>
          </cell>
          <cell r="N19">
            <v>268.55022010200065</v>
          </cell>
          <cell r="O19">
            <v>76.7189812443861</v>
          </cell>
          <cell r="P19">
            <v>0</v>
          </cell>
          <cell r="Q19">
            <v>0</v>
          </cell>
          <cell r="R19">
            <v>345.26920134638675</v>
          </cell>
          <cell r="S19">
            <v>0</v>
          </cell>
          <cell r="T19">
            <v>0</v>
          </cell>
          <cell r="U19">
            <v>0</v>
          </cell>
          <cell r="V19">
            <v>0</v>
          </cell>
          <cell r="W19">
            <v>0</v>
          </cell>
          <cell r="X19">
            <v>3447.3994008999994</v>
          </cell>
        </row>
        <row r="20">
          <cell r="A20" t="str">
            <v>Silokhera 7 Acre</v>
          </cell>
          <cell r="D20">
            <v>0</v>
          </cell>
          <cell r="E20">
            <v>0</v>
          </cell>
          <cell r="F20">
            <v>0</v>
          </cell>
          <cell r="G20">
            <v>0</v>
          </cell>
          <cell r="I20">
            <v>0</v>
          </cell>
          <cell r="J20">
            <v>0</v>
          </cell>
          <cell r="K20">
            <v>0</v>
          </cell>
          <cell r="L20">
            <v>0</v>
          </cell>
          <cell r="N20">
            <v>0</v>
          </cell>
          <cell r="O20">
            <v>0</v>
          </cell>
          <cell r="P20">
            <v>0</v>
          </cell>
          <cell r="Q20">
            <v>0</v>
          </cell>
          <cell r="S20">
            <v>0</v>
          </cell>
          <cell r="T20">
            <v>0</v>
          </cell>
          <cell r="U20">
            <v>0</v>
          </cell>
          <cell r="V20">
            <v>0</v>
          </cell>
        </row>
        <row r="21">
          <cell r="A21" t="str">
            <v>Sonepat</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Existing Buildings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102">
          <cell r="A102" t="str">
            <v>Bhubaneswar</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Kolkata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Gandhinagar</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Nagpur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Pune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Chennai</v>
          </cell>
          <cell r="D107">
            <v>53.05</v>
          </cell>
          <cell r="E107">
            <v>42.28</v>
          </cell>
          <cell r="F107">
            <v>89.710000000000008</v>
          </cell>
          <cell r="G107">
            <v>74.000000000000057</v>
          </cell>
          <cell r="H107">
            <v>259.04000000000008</v>
          </cell>
          <cell r="I107">
            <v>210.35794258989057</v>
          </cell>
          <cell r="J107">
            <v>108.330208220038</v>
          </cell>
          <cell r="K107">
            <v>97.691883943342987</v>
          </cell>
          <cell r="L107">
            <v>77.377767520565158</v>
          </cell>
          <cell r="M107">
            <v>493.75780227383672</v>
          </cell>
          <cell r="N107">
            <v>49.860979146406635</v>
          </cell>
          <cell r="O107">
            <v>22.858843556391889</v>
          </cell>
          <cell r="P107">
            <v>4.7077408059784602</v>
          </cell>
          <cell r="Q107">
            <v>0</v>
          </cell>
          <cell r="R107">
            <v>77.427563508776984</v>
          </cell>
          <cell r="S107">
            <v>0</v>
          </cell>
          <cell r="T107">
            <v>0</v>
          </cell>
          <cell r="U107">
            <v>0</v>
          </cell>
          <cell r="V107">
            <v>0</v>
          </cell>
          <cell r="W107">
            <v>0</v>
          </cell>
          <cell r="X107">
            <v>830.22536578261384</v>
          </cell>
        </row>
        <row r="108">
          <cell r="A108" t="str">
            <v>Tidal Park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Rai Durg</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Hyderabad</v>
          </cell>
          <cell r="D110">
            <v>31.68</v>
          </cell>
          <cell r="E110">
            <v>40</v>
          </cell>
          <cell r="F110">
            <v>37.709999999999951</v>
          </cell>
          <cell r="G110">
            <v>18</v>
          </cell>
          <cell r="H110">
            <v>127.38999999999996</v>
          </cell>
          <cell r="I110">
            <v>176.85624435177346</v>
          </cell>
          <cell r="J110">
            <v>11.347276311306928</v>
          </cell>
          <cell r="K110">
            <v>51.556077661586244</v>
          </cell>
          <cell r="L110">
            <v>14.445760000000007</v>
          </cell>
          <cell r="M110">
            <v>254.20535832466663</v>
          </cell>
          <cell r="N110">
            <v>15.821546666666677</v>
          </cell>
          <cell r="O110">
            <v>26.139946666666674</v>
          </cell>
          <cell r="P110">
            <v>18.573120000000017</v>
          </cell>
          <cell r="Q110">
            <v>4.1273599999999533</v>
          </cell>
          <cell r="R110">
            <v>64.661973333333322</v>
          </cell>
          <cell r="S110">
            <v>0</v>
          </cell>
          <cell r="T110">
            <v>0</v>
          </cell>
          <cell r="U110">
            <v>0</v>
          </cell>
          <cell r="V110">
            <v>0</v>
          </cell>
          <cell r="W110">
            <v>0</v>
          </cell>
          <cell r="X110">
            <v>446.25733165799988</v>
          </cell>
        </row>
        <row r="111">
          <cell r="A111" t="str">
            <v>Delhi</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Gurgaon</v>
          </cell>
          <cell r="D112">
            <v>-3.0000000000000001E-3</v>
          </cell>
          <cell r="E112">
            <v>100.52</v>
          </cell>
          <cell r="F112">
            <v>57.86999999999999</v>
          </cell>
          <cell r="G112">
            <v>41</v>
          </cell>
          <cell r="H112">
            <v>199.387</v>
          </cell>
          <cell r="I112">
            <v>50.302341154408055</v>
          </cell>
          <cell r="J112">
            <v>58.118680193517804</v>
          </cell>
          <cell r="K112">
            <v>262.00423243793205</v>
          </cell>
          <cell r="L112">
            <v>-144.36562466145278</v>
          </cell>
          <cell r="M112">
            <v>226.05962912440509</v>
          </cell>
          <cell r="N112">
            <v>70.235315690470202</v>
          </cell>
          <cell r="O112">
            <v>66.152383884315896</v>
          </cell>
          <cell r="P112">
            <v>48.436665578163229</v>
          </cell>
          <cell r="Q112">
            <v>53.753474998462366</v>
          </cell>
          <cell r="R112">
            <v>238.57784015141169</v>
          </cell>
          <cell r="S112">
            <v>59.883614023797691</v>
          </cell>
          <cell r="T112">
            <v>39.064383570928726</v>
          </cell>
          <cell r="U112">
            <v>7.9488437788237434</v>
          </cell>
          <cell r="V112">
            <v>0</v>
          </cell>
          <cell r="W112">
            <v>106.89684137355016</v>
          </cell>
          <cell r="X112">
            <v>770.92131064936689</v>
          </cell>
        </row>
        <row r="113">
          <cell r="A113" t="str">
            <v>Gurgaon Non Sez</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Noida, CSC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Noida, Sector 143</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Silokhera</v>
          </cell>
          <cell r="D116">
            <v>0</v>
          </cell>
          <cell r="E116">
            <v>0</v>
          </cell>
          <cell r="F116">
            <v>103.57</v>
          </cell>
          <cell r="G116">
            <v>160</v>
          </cell>
          <cell r="H116">
            <v>263.57</v>
          </cell>
          <cell r="I116">
            <v>38.615256640536728</v>
          </cell>
          <cell r="J116">
            <v>144.30954095316272</v>
          </cell>
          <cell r="K116">
            <v>137.23230186747048</v>
          </cell>
          <cell r="L116">
            <v>100.54432649238332</v>
          </cell>
          <cell r="M116">
            <v>420.70142595355327</v>
          </cell>
          <cell r="N116">
            <v>55.737194400967169</v>
          </cell>
          <cell r="O116">
            <v>15.457098959999996</v>
          </cell>
          <cell r="P116">
            <v>0</v>
          </cell>
          <cell r="Q116">
            <v>0</v>
          </cell>
          <cell r="R116">
            <v>71.194293360967166</v>
          </cell>
          <cell r="S116">
            <v>0</v>
          </cell>
          <cell r="T116">
            <v>0</v>
          </cell>
          <cell r="U116">
            <v>0</v>
          </cell>
          <cell r="V116">
            <v>0</v>
          </cell>
          <cell r="W116">
            <v>0</v>
          </cell>
          <cell r="X116">
            <v>755.46571931452047</v>
          </cell>
        </row>
        <row r="117">
          <cell r="A117" t="str">
            <v>Silokhera 7 Acre</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Sonepat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Existing Buildings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40">
          <cell r="A140" t="str">
            <v>Bhubaneswar</v>
          </cell>
          <cell r="D140">
            <v>0</v>
          </cell>
          <cell r="E140">
            <v>0</v>
          </cell>
          <cell r="F140">
            <v>0</v>
          </cell>
          <cell r="G140">
            <v>0</v>
          </cell>
          <cell r="H140">
            <v>0</v>
          </cell>
          <cell r="I140">
            <v>0</v>
          </cell>
          <cell r="J140">
            <v>0</v>
          </cell>
          <cell r="K140">
            <v>0</v>
          </cell>
          <cell r="L140">
            <v>0</v>
          </cell>
          <cell r="M140">
            <v>0</v>
          </cell>
          <cell r="N140">
            <v>3.0305399999999998</v>
          </cell>
          <cell r="O140">
            <v>0</v>
          </cell>
          <cell r="P140">
            <v>0</v>
          </cell>
          <cell r="Q140">
            <v>0</v>
          </cell>
          <cell r="R140">
            <v>3.0305399999999998</v>
          </cell>
          <cell r="S140">
            <v>0</v>
          </cell>
          <cell r="T140">
            <v>0</v>
          </cell>
          <cell r="U140">
            <v>0</v>
          </cell>
          <cell r="V140">
            <v>0</v>
          </cell>
          <cell r="W140">
            <v>0</v>
          </cell>
          <cell r="X140">
            <v>3.0305399999999998</v>
          </cell>
        </row>
        <row r="141">
          <cell r="A141" t="str">
            <v>Kolkata</v>
          </cell>
          <cell r="D141">
            <v>0</v>
          </cell>
          <cell r="E141">
            <v>0</v>
          </cell>
          <cell r="F141">
            <v>0</v>
          </cell>
          <cell r="G141">
            <v>0</v>
          </cell>
          <cell r="H141">
            <v>0</v>
          </cell>
          <cell r="I141">
            <v>0</v>
          </cell>
          <cell r="J141">
            <v>0.81831669711895427</v>
          </cell>
          <cell r="K141">
            <v>3.5379974923295854</v>
          </cell>
          <cell r="L141">
            <v>0</v>
          </cell>
          <cell r="M141">
            <v>4.3563141894485398</v>
          </cell>
          <cell r="N141">
            <v>4.5964103722313361</v>
          </cell>
          <cell r="O141">
            <v>4.5000232886582001</v>
          </cell>
          <cell r="P141">
            <v>8.762425899661924</v>
          </cell>
          <cell r="Q141">
            <v>0</v>
          </cell>
          <cell r="R141">
            <v>17.858859560551458</v>
          </cell>
          <cell r="S141">
            <v>0</v>
          </cell>
          <cell r="T141">
            <v>5.2552500000000002</v>
          </cell>
          <cell r="U141">
            <v>0</v>
          </cell>
          <cell r="V141">
            <v>0</v>
          </cell>
          <cell r="W141">
            <v>5.2552500000000002</v>
          </cell>
          <cell r="X141">
            <v>27.470423749999998</v>
          </cell>
        </row>
        <row r="142">
          <cell r="A142" t="str">
            <v>Gandhinagar</v>
          </cell>
          <cell r="D142">
            <v>0</v>
          </cell>
          <cell r="E142">
            <v>0</v>
          </cell>
          <cell r="F142">
            <v>0</v>
          </cell>
          <cell r="G142">
            <v>0</v>
          </cell>
          <cell r="H142">
            <v>0</v>
          </cell>
          <cell r="I142">
            <v>0</v>
          </cell>
          <cell r="J142">
            <v>0</v>
          </cell>
          <cell r="K142">
            <v>0</v>
          </cell>
          <cell r="L142">
            <v>0</v>
          </cell>
          <cell r="M142">
            <v>0</v>
          </cell>
          <cell r="N142">
            <v>0</v>
          </cell>
          <cell r="O142">
            <v>0</v>
          </cell>
          <cell r="P142">
            <v>3.1811889999999998</v>
          </cell>
          <cell r="Q142">
            <v>0</v>
          </cell>
          <cell r="R142">
            <v>3.1811889999999998</v>
          </cell>
          <cell r="S142">
            <v>0</v>
          </cell>
          <cell r="T142">
            <v>0</v>
          </cell>
          <cell r="U142">
            <v>0</v>
          </cell>
          <cell r="V142">
            <v>0</v>
          </cell>
          <cell r="W142">
            <v>0</v>
          </cell>
          <cell r="X142">
            <v>3.1811889999999998</v>
          </cell>
        </row>
        <row r="143">
          <cell r="A143" t="str">
            <v>Nagpur</v>
          </cell>
          <cell r="D143">
            <v>0</v>
          </cell>
          <cell r="E143">
            <v>0</v>
          </cell>
          <cell r="F143">
            <v>0</v>
          </cell>
          <cell r="G143">
            <v>0</v>
          </cell>
          <cell r="H143">
            <v>0</v>
          </cell>
          <cell r="I143">
            <v>0</v>
          </cell>
          <cell r="J143">
            <v>0</v>
          </cell>
          <cell r="K143">
            <v>0</v>
          </cell>
          <cell r="L143">
            <v>0</v>
          </cell>
          <cell r="M143">
            <v>0</v>
          </cell>
          <cell r="N143">
            <v>0</v>
          </cell>
          <cell r="O143">
            <v>5.7428699999999999</v>
          </cell>
          <cell r="P143">
            <v>0</v>
          </cell>
          <cell r="Q143">
            <v>0</v>
          </cell>
          <cell r="R143">
            <v>5.7428699999999999</v>
          </cell>
          <cell r="S143">
            <v>0</v>
          </cell>
          <cell r="T143">
            <v>0</v>
          </cell>
          <cell r="U143">
            <v>0</v>
          </cell>
          <cell r="V143">
            <v>0</v>
          </cell>
          <cell r="W143">
            <v>0</v>
          </cell>
          <cell r="X143">
            <v>5.7428699999999999</v>
          </cell>
        </row>
        <row r="144">
          <cell r="A144" t="str">
            <v>Pune</v>
          </cell>
          <cell r="D144">
            <v>0</v>
          </cell>
          <cell r="E144">
            <v>0</v>
          </cell>
          <cell r="F144">
            <v>0</v>
          </cell>
          <cell r="G144">
            <v>1.7267230117500001</v>
          </cell>
          <cell r="H144">
            <v>1.7267230117500001</v>
          </cell>
          <cell r="I144">
            <v>0</v>
          </cell>
          <cell r="J144">
            <v>4.2991407432499997</v>
          </cell>
          <cell r="K144">
            <v>0</v>
          </cell>
          <cell r="L144">
            <v>0</v>
          </cell>
          <cell r="M144">
            <v>4.2991407432499997</v>
          </cell>
          <cell r="N144">
            <v>2.9315448000000002</v>
          </cell>
          <cell r="O144">
            <v>3.2969175750000002</v>
          </cell>
          <cell r="P144">
            <v>3.7688706000000005</v>
          </cell>
          <cell r="Q144">
            <v>3.9138921000000004</v>
          </cell>
          <cell r="R144">
            <v>13.911225075000001</v>
          </cell>
          <cell r="S144">
            <v>0</v>
          </cell>
          <cell r="T144">
            <v>0</v>
          </cell>
          <cell r="U144">
            <v>0</v>
          </cell>
          <cell r="V144">
            <v>0</v>
          </cell>
          <cell r="W144">
            <v>0</v>
          </cell>
          <cell r="X144">
            <v>19.93708883</v>
          </cell>
        </row>
        <row r="145">
          <cell r="A145" t="str">
            <v>Chennai</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Tidal Park</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10.000004166666669</v>
          </cell>
          <cell r="U146">
            <v>0</v>
          </cell>
          <cell r="V146">
            <v>0</v>
          </cell>
          <cell r="W146">
            <v>10.000004166666669</v>
          </cell>
          <cell r="X146">
            <v>10.000004166666669</v>
          </cell>
        </row>
        <row r="147">
          <cell r="A147" t="str">
            <v>Rai Durg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5.6039788750000001</v>
          </cell>
          <cell r="V147">
            <v>5.6039788750000001</v>
          </cell>
          <cell r="W147">
            <v>11.20795775</v>
          </cell>
          <cell r="X147">
            <v>11.20795775</v>
          </cell>
        </row>
        <row r="148">
          <cell r="A148" t="str">
            <v>Hyderabad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Delhi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15.625</v>
          </cell>
          <cell r="T149">
            <v>0</v>
          </cell>
          <cell r="U149">
            <v>0</v>
          </cell>
          <cell r="V149">
            <v>0</v>
          </cell>
          <cell r="W149">
            <v>15.625</v>
          </cell>
          <cell r="X149">
            <v>15.625</v>
          </cell>
        </row>
        <row r="150">
          <cell r="A150" t="str">
            <v>Gurgaon</v>
          </cell>
          <cell r="D150">
            <v>0</v>
          </cell>
          <cell r="E150">
            <v>0</v>
          </cell>
          <cell r="F150">
            <v>0</v>
          </cell>
          <cell r="G150">
            <v>0</v>
          </cell>
          <cell r="H150">
            <v>0</v>
          </cell>
          <cell r="I150">
            <v>5.1638624999999996</v>
          </cell>
          <cell r="J150">
            <v>0</v>
          </cell>
          <cell r="K150">
            <v>26.461446475000002</v>
          </cell>
          <cell r="L150">
            <v>0</v>
          </cell>
          <cell r="M150">
            <v>31.625308975000003</v>
          </cell>
          <cell r="N150">
            <v>13.156959375</v>
          </cell>
          <cell r="O150">
            <v>10.049206657999999</v>
          </cell>
          <cell r="P150">
            <v>15.450360252666666</v>
          </cell>
          <cell r="Q150">
            <v>17.814788833666668</v>
          </cell>
          <cell r="R150">
            <v>56.471315119333333</v>
          </cell>
          <cell r="S150">
            <v>10.277913341666666</v>
          </cell>
          <cell r="T150">
            <v>0.92711250000000001</v>
          </cell>
          <cell r="U150">
            <v>0</v>
          </cell>
          <cell r="V150">
            <v>0</v>
          </cell>
          <cell r="W150">
            <v>11.205025841666666</v>
          </cell>
          <cell r="X150">
            <v>99.301649936000004</v>
          </cell>
        </row>
        <row r="151">
          <cell r="A151" t="str">
            <v>Gurgaon Non Sez</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Noida, CSC</v>
          </cell>
          <cell r="D152">
            <v>0</v>
          </cell>
          <cell r="E152">
            <v>0</v>
          </cell>
          <cell r="F152">
            <v>1.4823415499999999</v>
          </cell>
          <cell r="G152">
            <v>1.8328969500000001</v>
          </cell>
          <cell r="H152">
            <v>3.3152385</v>
          </cell>
          <cell r="I152">
            <v>0</v>
          </cell>
          <cell r="J152">
            <v>1.9325063999999998</v>
          </cell>
          <cell r="K152">
            <v>2.0033182499999995</v>
          </cell>
          <cell r="L152">
            <v>0</v>
          </cell>
          <cell r="M152">
            <v>3.9358246499999994</v>
          </cell>
          <cell r="N152">
            <v>0</v>
          </cell>
          <cell r="O152">
            <v>0</v>
          </cell>
          <cell r="P152">
            <v>0</v>
          </cell>
          <cell r="Q152">
            <v>0</v>
          </cell>
          <cell r="R152">
            <v>0</v>
          </cell>
          <cell r="S152">
            <v>0</v>
          </cell>
          <cell r="T152">
            <v>0</v>
          </cell>
          <cell r="U152">
            <v>0</v>
          </cell>
          <cell r="V152">
            <v>0</v>
          </cell>
          <cell r="W152">
            <v>0</v>
          </cell>
          <cell r="X152">
            <v>7.2510631499999993</v>
          </cell>
        </row>
        <row r="153">
          <cell r="A153" t="str">
            <v>Noida, Sector 143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3.75</v>
          </cell>
          <cell r="R153">
            <v>3.75</v>
          </cell>
          <cell r="S153">
            <v>3.75</v>
          </cell>
          <cell r="T153">
            <v>0</v>
          </cell>
          <cell r="U153">
            <v>3.75</v>
          </cell>
          <cell r="V153">
            <v>0</v>
          </cell>
          <cell r="W153">
            <v>7.5</v>
          </cell>
          <cell r="X153">
            <v>11.25</v>
          </cell>
        </row>
        <row r="154">
          <cell r="A154" t="str">
            <v>Silokhera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Silokhera 7 Acre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9.8509449999999994</v>
          </cell>
          <cell r="R155">
            <v>9.8509449999999994</v>
          </cell>
          <cell r="S155">
            <v>0</v>
          </cell>
          <cell r="T155">
            <v>0</v>
          </cell>
          <cell r="U155">
            <v>0</v>
          </cell>
          <cell r="V155">
            <v>0</v>
          </cell>
          <cell r="W155">
            <v>0</v>
          </cell>
          <cell r="X155">
            <v>9.8509449999999994</v>
          </cell>
        </row>
        <row r="156">
          <cell r="A156" t="str">
            <v>Sonepat</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Existing Buildings</v>
          </cell>
          <cell r="D157">
            <v>2.5</v>
          </cell>
          <cell r="E157">
            <v>2.5</v>
          </cell>
          <cell r="F157">
            <v>2.5</v>
          </cell>
          <cell r="G157">
            <v>2.5</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10</v>
          </cell>
        </row>
      </sheetData>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Overheads"/>
      <sheetName val="Sale data"/>
      <sheetName val="Construction data"/>
      <sheetName val="Con schedule"/>
      <sheetName val="POCM"/>
      <sheetName val="Sales value"/>
      <sheetName val="Cost"/>
      <sheetName val="Master"/>
      <sheetName val="Phasedates"/>
      <sheetName val="Existing buildings"/>
      <sheetName val="Other incomes"/>
      <sheetName val="Other incomes12onwards"/>
      <sheetName val="P&amp;L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6">
          <cell r="A46" t="str">
            <v>Bhubaneswar 1</v>
          </cell>
        </row>
        <row r="124">
          <cell r="A124" t="str">
            <v>Bhubaneswar 1</v>
          </cell>
          <cell r="B124" t="str">
            <v>Bhubaneswar</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6.3E-3</v>
          </cell>
          <cell r="T124">
            <v>6.3E-3</v>
          </cell>
          <cell r="U124">
            <v>6.3E-3</v>
          </cell>
          <cell r="V124">
            <v>6.3E-3</v>
          </cell>
          <cell r="W124">
            <v>6.3E-3</v>
          </cell>
          <cell r="X124">
            <v>6.3E-3</v>
          </cell>
          <cell r="Y124">
            <v>6.3E-3</v>
          </cell>
          <cell r="Z124">
            <v>6.3E-3</v>
          </cell>
          <cell r="AA124">
            <v>6.3E-3</v>
          </cell>
          <cell r="AB124">
            <v>6.3E-3</v>
          </cell>
          <cell r="AC124">
            <v>6.3E-3</v>
          </cell>
          <cell r="AD124">
            <v>6.3E-3</v>
          </cell>
          <cell r="AE124">
            <v>1.26E-2</v>
          </cell>
          <cell r="AF124">
            <v>1.26E-2</v>
          </cell>
          <cell r="AG124">
            <v>1.26E-2</v>
          </cell>
          <cell r="AH124">
            <v>1.26E-2</v>
          </cell>
          <cell r="AI124">
            <v>1.26E-2</v>
          </cell>
          <cell r="AJ124">
            <v>1.26E-2</v>
          </cell>
          <cell r="AK124">
            <v>1.26E-2</v>
          </cell>
          <cell r="AL124">
            <v>1.26E-2</v>
          </cell>
          <cell r="AM124">
            <v>1.26E-2</v>
          </cell>
          <cell r="AN124">
            <v>1.26E-2</v>
          </cell>
          <cell r="AO124">
            <v>1.26E-2</v>
          </cell>
          <cell r="AP124">
            <v>1.26E-2</v>
          </cell>
          <cell r="AQ124">
            <v>1.89E-2</v>
          </cell>
          <cell r="AR124">
            <v>1.89E-2</v>
          </cell>
          <cell r="AS124">
            <v>1.89E-2</v>
          </cell>
          <cell r="AT124">
            <v>1.89E-2</v>
          </cell>
          <cell r="AU124">
            <v>1.89E-2</v>
          </cell>
          <cell r="AV124">
            <v>1.89E-2</v>
          </cell>
          <cell r="AW124">
            <v>1.89E-2</v>
          </cell>
          <cell r="AX124">
            <v>1.89E-2</v>
          </cell>
          <cell r="AY124">
            <v>1.89E-2</v>
          </cell>
          <cell r="AZ124">
            <v>1.89E-2</v>
          </cell>
          <cell r="BA124" t="str">
            <v>Lease</v>
          </cell>
          <cell r="BB124">
            <v>0</v>
          </cell>
          <cell r="BC124">
            <v>0</v>
          </cell>
          <cell r="BD124">
            <v>0</v>
          </cell>
          <cell r="BE124">
            <v>0</v>
          </cell>
          <cell r="BF124">
            <v>0</v>
          </cell>
        </row>
        <row r="125">
          <cell r="A125" t="str">
            <v>Kolkata 1</v>
          </cell>
          <cell r="B125" t="str">
            <v>Kolkata</v>
          </cell>
          <cell r="E125">
            <v>0</v>
          </cell>
          <cell r="F125">
            <v>0</v>
          </cell>
          <cell r="G125">
            <v>0</v>
          </cell>
          <cell r="H125">
            <v>0</v>
          </cell>
          <cell r="I125">
            <v>0</v>
          </cell>
          <cell r="J125">
            <v>0</v>
          </cell>
          <cell r="K125">
            <v>0.15</v>
          </cell>
          <cell r="L125">
            <v>0.15</v>
          </cell>
          <cell r="M125">
            <v>0.15</v>
          </cell>
          <cell r="N125">
            <v>0.15</v>
          </cell>
          <cell r="O125">
            <v>0.15</v>
          </cell>
          <cell r="P125">
            <v>0.15</v>
          </cell>
          <cell r="Q125">
            <v>0.15</v>
          </cell>
          <cell r="R125">
            <v>0.15</v>
          </cell>
          <cell r="S125">
            <v>0.15</v>
          </cell>
          <cell r="T125">
            <v>0.15</v>
          </cell>
          <cell r="U125">
            <v>0.15</v>
          </cell>
          <cell r="V125">
            <v>0.15</v>
          </cell>
          <cell r="W125">
            <v>0.49087499999999995</v>
          </cell>
          <cell r="X125">
            <v>0.49087499999999995</v>
          </cell>
          <cell r="Y125">
            <v>0.49087499999999995</v>
          </cell>
          <cell r="Z125">
            <v>0.49087499999999995</v>
          </cell>
          <cell r="AA125">
            <v>0.49087499999999995</v>
          </cell>
          <cell r="AB125">
            <v>0.49087499999999995</v>
          </cell>
          <cell r="AC125">
            <v>0.49087499999999995</v>
          </cell>
          <cell r="AD125">
            <v>0.49087499999999995</v>
          </cell>
          <cell r="AE125">
            <v>0.49087499999999995</v>
          </cell>
          <cell r="AF125">
            <v>0.49087499999999995</v>
          </cell>
          <cell r="AG125">
            <v>0.49087499999999995</v>
          </cell>
          <cell r="AH125">
            <v>0.49087499999999995</v>
          </cell>
          <cell r="AI125">
            <v>0.49087499999999995</v>
          </cell>
          <cell r="AJ125">
            <v>0.49087499999999995</v>
          </cell>
          <cell r="AK125">
            <v>0.49087499999999995</v>
          </cell>
          <cell r="AL125">
            <v>0.49087499999999995</v>
          </cell>
          <cell r="AM125">
            <v>0.49087499999999995</v>
          </cell>
          <cell r="AN125">
            <v>0.65962500000000002</v>
          </cell>
          <cell r="AO125">
            <v>0.65962500000000002</v>
          </cell>
          <cell r="AP125">
            <v>0.65962500000000002</v>
          </cell>
          <cell r="AQ125">
            <v>0.65962500000000002</v>
          </cell>
          <cell r="AR125">
            <v>0.65962500000000002</v>
          </cell>
          <cell r="AS125">
            <v>0.65962500000000002</v>
          </cell>
          <cell r="AT125">
            <v>0.65962500000000002</v>
          </cell>
          <cell r="AU125">
            <v>0.68212499999999998</v>
          </cell>
          <cell r="AV125">
            <v>0.68212499999999998</v>
          </cell>
          <cell r="AW125">
            <v>0.68212499999999998</v>
          </cell>
          <cell r="AX125">
            <v>0.68212499999999998</v>
          </cell>
          <cell r="AY125">
            <v>0.68212499999999998</v>
          </cell>
          <cell r="AZ125">
            <v>0.78337499999999993</v>
          </cell>
          <cell r="BA125" t="str">
            <v>Lease</v>
          </cell>
          <cell r="BB125">
            <v>0</v>
          </cell>
          <cell r="BC125">
            <v>0</v>
          </cell>
          <cell r="BD125">
            <v>0.44999999999999996</v>
          </cell>
          <cell r="BE125">
            <v>0.44999999999999996</v>
          </cell>
          <cell r="BF125">
            <v>0.89999999999999991</v>
          </cell>
        </row>
        <row r="126">
          <cell r="A126" t="str">
            <v>East Zone</v>
          </cell>
          <cell r="E126">
            <v>0</v>
          </cell>
          <cell r="F126">
            <v>0</v>
          </cell>
          <cell r="G126">
            <v>0</v>
          </cell>
          <cell r="H126">
            <v>0</v>
          </cell>
          <cell r="I126">
            <v>0</v>
          </cell>
          <cell r="J126">
            <v>0</v>
          </cell>
          <cell r="K126">
            <v>0.15</v>
          </cell>
          <cell r="L126">
            <v>0.15</v>
          </cell>
          <cell r="M126">
            <v>0.15</v>
          </cell>
          <cell r="N126">
            <v>0.15</v>
          </cell>
          <cell r="O126">
            <v>0.15</v>
          </cell>
          <cell r="P126">
            <v>0.15</v>
          </cell>
          <cell r="Q126">
            <v>0.15</v>
          </cell>
          <cell r="R126">
            <v>0.15</v>
          </cell>
          <cell r="S126">
            <v>0.15629999999999999</v>
          </cell>
          <cell r="T126">
            <v>0.15629999999999999</v>
          </cell>
          <cell r="U126">
            <v>0.15629999999999999</v>
          </cell>
          <cell r="V126">
            <v>0.15629999999999999</v>
          </cell>
          <cell r="W126">
            <v>0.49717499999999992</v>
          </cell>
          <cell r="X126">
            <v>0.49717499999999992</v>
          </cell>
          <cell r="Y126">
            <v>0.49717499999999992</v>
          </cell>
          <cell r="Z126">
            <v>0.49717499999999992</v>
          </cell>
          <cell r="AA126">
            <v>0.49717499999999992</v>
          </cell>
          <cell r="AB126">
            <v>0.49717499999999992</v>
          </cell>
          <cell r="AC126">
            <v>0.49717499999999992</v>
          </cell>
          <cell r="AD126">
            <v>0.49717499999999992</v>
          </cell>
          <cell r="AE126">
            <v>0.50347499999999989</v>
          </cell>
          <cell r="AF126">
            <v>0.50347499999999989</v>
          </cell>
          <cell r="AG126">
            <v>0.50347499999999989</v>
          </cell>
          <cell r="AH126">
            <v>0.50347499999999989</v>
          </cell>
          <cell r="AI126">
            <v>0.50347499999999989</v>
          </cell>
          <cell r="AJ126">
            <v>0.50347499999999989</v>
          </cell>
          <cell r="AK126">
            <v>0.50347499999999989</v>
          </cell>
          <cell r="AL126">
            <v>0.50347499999999989</v>
          </cell>
          <cell r="AM126">
            <v>0.50347499999999989</v>
          </cell>
          <cell r="AN126">
            <v>0.67222500000000007</v>
          </cell>
          <cell r="AO126">
            <v>0.67222500000000007</v>
          </cell>
          <cell r="AP126">
            <v>0.67222500000000007</v>
          </cell>
          <cell r="AQ126">
            <v>0.67852500000000004</v>
          </cell>
          <cell r="AR126">
            <v>0.67852500000000004</v>
          </cell>
          <cell r="AS126">
            <v>0.67852500000000004</v>
          </cell>
          <cell r="AT126">
            <v>0.67852500000000004</v>
          </cell>
          <cell r="AU126">
            <v>0.70102500000000001</v>
          </cell>
          <cell r="AV126">
            <v>0.70102500000000001</v>
          </cell>
          <cell r="AW126">
            <v>0.70102500000000001</v>
          </cell>
          <cell r="AX126">
            <v>0.70102500000000001</v>
          </cell>
          <cell r="AY126">
            <v>0.70102500000000001</v>
          </cell>
          <cell r="AZ126">
            <v>0.80227499999999996</v>
          </cell>
          <cell r="BA126">
            <v>0</v>
          </cell>
          <cell r="BB126">
            <v>0</v>
          </cell>
          <cell r="BC126">
            <v>0</v>
          </cell>
          <cell r="BD126">
            <v>0.44999999999999996</v>
          </cell>
          <cell r="BE126">
            <v>0.44999999999999996</v>
          </cell>
          <cell r="BF126">
            <v>0.89999999999999991</v>
          </cell>
        </row>
        <row r="127">
          <cell r="A127" t="str">
            <v>Gandhinagar 1</v>
          </cell>
          <cell r="B127" t="str">
            <v>Gandhinagar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3.0200000000000001E-2</v>
          </cell>
          <cell r="U127">
            <v>3.0200000000000001E-2</v>
          </cell>
          <cell r="V127">
            <v>3.0200000000000001E-2</v>
          </cell>
          <cell r="W127">
            <v>3.0200000000000001E-2</v>
          </cell>
          <cell r="X127">
            <v>3.0200000000000001E-2</v>
          </cell>
          <cell r="Y127">
            <v>3.0200000000000001E-2</v>
          </cell>
          <cell r="Z127">
            <v>3.0200000000000001E-2</v>
          </cell>
          <cell r="AA127">
            <v>3.0200000000000001E-2</v>
          </cell>
          <cell r="AB127">
            <v>3.0200000000000001E-2</v>
          </cell>
          <cell r="AC127">
            <v>3.0200000000000001E-2</v>
          </cell>
          <cell r="AD127">
            <v>3.0200000000000001E-2</v>
          </cell>
          <cell r="AE127">
            <v>3.0200000000000001E-2</v>
          </cell>
          <cell r="AF127">
            <v>3.0200000000000001E-2</v>
          </cell>
          <cell r="AG127">
            <v>3.0200000000000001E-2</v>
          </cell>
          <cell r="AH127">
            <v>3.0200000000000001E-2</v>
          </cell>
          <cell r="AI127">
            <v>3.0200000000000001E-2</v>
          </cell>
          <cell r="AJ127">
            <v>3.0200000000000001E-2</v>
          </cell>
          <cell r="AK127">
            <v>3.0200000000000001E-2</v>
          </cell>
          <cell r="AL127">
            <v>3.0200000000000001E-2</v>
          </cell>
          <cell r="AM127">
            <v>3.0200000000000001E-2</v>
          </cell>
          <cell r="AN127">
            <v>3.0200000000000001E-2</v>
          </cell>
          <cell r="AO127">
            <v>6.0400000000000002E-2</v>
          </cell>
          <cell r="AP127">
            <v>6.0400000000000002E-2</v>
          </cell>
          <cell r="AQ127">
            <v>6.0400000000000002E-2</v>
          </cell>
          <cell r="AR127">
            <v>6.0400000000000002E-2</v>
          </cell>
          <cell r="AS127">
            <v>6.0400000000000002E-2</v>
          </cell>
          <cell r="AT127">
            <v>6.0400000000000002E-2</v>
          </cell>
          <cell r="AU127">
            <v>6.0400000000000002E-2</v>
          </cell>
          <cell r="AV127">
            <v>6.0400000000000002E-2</v>
          </cell>
          <cell r="AW127">
            <v>6.0400000000000002E-2</v>
          </cell>
          <cell r="AX127">
            <v>6.0400000000000002E-2</v>
          </cell>
          <cell r="AY127">
            <v>6.0400000000000002E-2</v>
          </cell>
          <cell r="AZ127">
            <v>6.0400000000000002E-2</v>
          </cell>
          <cell r="BA127" t="str">
            <v>Lease</v>
          </cell>
          <cell r="BB127">
            <v>0</v>
          </cell>
          <cell r="BC127">
            <v>0</v>
          </cell>
          <cell r="BD127">
            <v>0</v>
          </cell>
          <cell r="BE127">
            <v>0</v>
          </cell>
          <cell r="BF127">
            <v>0</v>
          </cell>
        </row>
        <row r="128">
          <cell r="A128" t="str">
            <v>Nagpur 1</v>
          </cell>
          <cell r="B128" t="str">
            <v>Nagpur</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9.1999999999999998E-3</v>
          </cell>
          <cell r="V128">
            <v>9.1999999999999998E-3</v>
          </cell>
          <cell r="W128">
            <v>9.1999999999999998E-3</v>
          </cell>
          <cell r="X128">
            <v>9.1999999999999998E-3</v>
          </cell>
          <cell r="Y128">
            <v>9.1999999999999998E-3</v>
          </cell>
          <cell r="Z128">
            <v>9.1999999999999998E-3</v>
          </cell>
          <cell r="AA128">
            <v>9.1999999999999998E-3</v>
          </cell>
          <cell r="AB128">
            <v>9.1999999999999998E-3</v>
          </cell>
          <cell r="AC128">
            <v>9.1999999999999998E-3</v>
          </cell>
          <cell r="AD128">
            <v>9.1999999999999998E-3</v>
          </cell>
          <cell r="AE128">
            <v>9.1999999999999998E-3</v>
          </cell>
          <cell r="AF128">
            <v>9.1999999999999998E-3</v>
          </cell>
          <cell r="AG128">
            <v>1.84E-2</v>
          </cell>
          <cell r="AH128">
            <v>1.84E-2</v>
          </cell>
          <cell r="AI128">
            <v>1.84E-2</v>
          </cell>
          <cell r="AJ128">
            <v>1.84E-2</v>
          </cell>
          <cell r="AK128">
            <v>1.84E-2</v>
          </cell>
          <cell r="AL128">
            <v>1.84E-2</v>
          </cell>
          <cell r="AM128">
            <v>1.84E-2</v>
          </cell>
          <cell r="AN128">
            <v>1.84E-2</v>
          </cell>
          <cell r="AO128">
            <v>1.84E-2</v>
          </cell>
          <cell r="AP128">
            <v>1.84E-2</v>
          </cell>
          <cell r="AQ128">
            <v>1.84E-2</v>
          </cell>
          <cell r="AR128">
            <v>1.84E-2</v>
          </cell>
          <cell r="AS128">
            <v>2.76E-2</v>
          </cell>
          <cell r="AT128">
            <v>2.76E-2</v>
          </cell>
          <cell r="AU128">
            <v>2.76E-2</v>
          </cell>
          <cell r="AV128">
            <v>2.76E-2</v>
          </cell>
          <cell r="AW128">
            <v>2.76E-2</v>
          </cell>
          <cell r="AX128">
            <v>2.76E-2</v>
          </cell>
          <cell r="AY128">
            <v>2.76E-2</v>
          </cell>
          <cell r="AZ128">
            <v>2.76E-2</v>
          </cell>
          <cell r="BA128" t="str">
            <v>Lease</v>
          </cell>
          <cell r="BB128">
            <v>0</v>
          </cell>
          <cell r="BC128">
            <v>0</v>
          </cell>
          <cell r="BD128">
            <v>0</v>
          </cell>
          <cell r="BE128">
            <v>0</v>
          </cell>
          <cell r="BF128">
            <v>0</v>
          </cell>
        </row>
        <row r="129">
          <cell r="A129" t="str">
            <v>Pune 1</v>
          </cell>
          <cell r="B129" t="str">
            <v>Pune</v>
          </cell>
          <cell r="E129">
            <v>0</v>
          </cell>
          <cell r="F129">
            <v>0</v>
          </cell>
          <cell r="G129">
            <v>0</v>
          </cell>
          <cell r="H129">
            <v>7.6191177584999992E-2</v>
          </cell>
          <cell r="I129">
            <v>7.6191177584999992E-2</v>
          </cell>
          <cell r="J129">
            <v>7.6191177584999992E-2</v>
          </cell>
          <cell r="K129">
            <v>7.6191177584999992E-2</v>
          </cell>
          <cell r="L129">
            <v>7.6191177584999992E-2</v>
          </cell>
          <cell r="M129">
            <v>7.6191177584999992E-2</v>
          </cell>
          <cell r="N129">
            <v>7.6191177584999992E-2</v>
          </cell>
          <cell r="O129">
            <v>7.6191177584999992E-2</v>
          </cell>
          <cell r="P129">
            <v>7.6191177584999992E-2</v>
          </cell>
          <cell r="Q129">
            <v>7.6191177584999992E-2</v>
          </cell>
          <cell r="R129">
            <v>7.6191177584999992E-2</v>
          </cell>
          <cell r="S129">
            <v>0.14918664310499999</v>
          </cell>
          <cell r="T129">
            <v>0.14918664310499999</v>
          </cell>
          <cell r="U129">
            <v>0.23127989072249999</v>
          </cell>
          <cell r="V129">
            <v>0.23127989072249999</v>
          </cell>
          <cell r="W129">
            <v>0.23127989072249999</v>
          </cell>
          <cell r="X129">
            <v>0.23127989072249999</v>
          </cell>
          <cell r="Y129">
            <v>0.32512476866249995</v>
          </cell>
          <cell r="Z129">
            <v>0.32512476866249995</v>
          </cell>
          <cell r="AA129">
            <v>0.42258068195249998</v>
          </cell>
          <cell r="AB129">
            <v>0.42258068195249998</v>
          </cell>
          <cell r="AC129">
            <v>0.42258068195249998</v>
          </cell>
          <cell r="AD129">
            <v>0.42258068195249998</v>
          </cell>
          <cell r="AE129">
            <v>0.42258068195249998</v>
          </cell>
          <cell r="AF129">
            <v>0.42258068195249998</v>
          </cell>
          <cell r="AG129">
            <v>0.42258068195249998</v>
          </cell>
          <cell r="AH129">
            <v>0.42258068195249998</v>
          </cell>
          <cell r="AI129">
            <v>0.42258068195249998</v>
          </cell>
          <cell r="AJ129">
            <v>0.42258068195249998</v>
          </cell>
          <cell r="AK129">
            <v>0.42258068195249998</v>
          </cell>
          <cell r="AL129">
            <v>0.42258068195249998</v>
          </cell>
          <cell r="AM129">
            <v>0.42258068195249998</v>
          </cell>
          <cell r="AN129">
            <v>0.42258068195249998</v>
          </cell>
          <cell r="AO129">
            <v>0.42258068195249998</v>
          </cell>
          <cell r="AP129">
            <v>0.42258068195249998</v>
          </cell>
          <cell r="AQ129">
            <v>0.42258068195249998</v>
          </cell>
          <cell r="AR129">
            <v>0.42258068195249998</v>
          </cell>
          <cell r="AS129">
            <v>0.42258068195249998</v>
          </cell>
          <cell r="AT129">
            <v>0.42258068195249998</v>
          </cell>
          <cell r="AU129">
            <v>0.42258068195249998</v>
          </cell>
          <cell r="AV129">
            <v>0.42258068195249998</v>
          </cell>
          <cell r="AW129">
            <v>0.42258068195249998</v>
          </cell>
          <cell r="AX129">
            <v>0.42258068195249998</v>
          </cell>
          <cell r="AY129">
            <v>0.42258068195249998</v>
          </cell>
          <cell r="AZ129">
            <v>0.42258068195249998</v>
          </cell>
          <cell r="BA129" t="str">
            <v>Lease</v>
          </cell>
          <cell r="BB129">
            <v>0</v>
          </cell>
          <cell r="BC129">
            <v>0.22857353275499998</v>
          </cell>
          <cell r="BD129">
            <v>0.22857353275499998</v>
          </cell>
          <cell r="BE129">
            <v>0.22857353275499998</v>
          </cell>
          <cell r="BF129">
            <v>0.68572059826499987</v>
          </cell>
        </row>
        <row r="130">
          <cell r="A130" t="str">
            <v>Lohegaon  1</v>
          </cell>
          <cell r="B130" t="str">
            <v>Pune</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t="str">
            <v>Lease</v>
          </cell>
          <cell r="BB130">
            <v>0</v>
          </cell>
          <cell r="BC130">
            <v>0</v>
          </cell>
          <cell r="BD130">
            <v>0</v>
          </cell>
          <cell r="BE130">
            <v>0</v>
          </cell>
          <cell r="BF130">
            <v>0</v>
          </cell>
        </row>
        <row r="131">
          <cell r="A131" t="str">
            <v>Tathewade 1</v>
          </cell>
          <cell r="B131" t="str">
            <v>Pune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t="str">
            <v>Lease</v>
          </cell>
          <cell r="BB131">
            <v>0</v>
          </cell>
          <cell r="BC131">
            <v>0</v>
          </cell>
          <cell r="BD131">
            <v>0</v>
          </cell>
          <cell r="BE131">
            <v>0</v>
          </cell>
          <cell r="BF131">
            <v>0</v>
          </cell>
        </row>
        <row r="132">
          <cell r="A132" t="str">
            <v>Muland 1</v>
          </cell>
          <cell r="B132" t="str">
            <v>Mumbai</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0.15</v>
          </cell>
          <cell r="AW132">
            <v>0.15</v>
          </cell>
          <cell r="AX132">
            <v>0.15</v>
          </cell>
          <cell r="AY132">
            <v>0.15</v>
          </cell>
          <cell r="AZ132">
            <v>0.15</v>
          </cell>
          <cell r="BA132" t="str">
            <v>Lease</v>
          </cell>
          <cell r="BB132">
            <v>0</v>
          </cell>
          <cell r="BC132">
            <v>0</v>
          </cell>
          <cell r="BD132">
            <v>0</v>
          </cell>
          <cell r="BE132">
            <v>0</v>
          </cell>
          <cell r="BF132">
            <v>0</v>
          </cell>
        </row>
        <row r="133">
          <cell r="A133" t="str">
            <v>NTC 1</v>
          </cell>
          <cell r="B133" t="str">
            <v>Mumbai</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1.3303155</v>
          </cell>
          <cell r="Z133">
            <v>1.3303155</v>
          </cell>
          <cell r="AA133">
            <v>1.3303155</v>
          </cell>
          <cell r="AB133">
            <v>1.3303155</v>
          </cell>
          <cell r="AC133">
            <v>1.3303155</v>
          </cell>
          <cell r="AD133">
            <v>1.3303155</v>
          </cell>
          <cell r="AE133">
            <v>1.3303155</v>
          </cell>
          <cell r="AF133">
            <v>1.3303155</v>
          </cell>
          <cell r="AG133">
            <v>1.3303155</v>
          </cell>
          <cell r="AH133">
            <v>1.3303155</v>
          </cell>
          <cell r="AI133">
            <v>1.3303155</v>
          </cell>
          <cell r="AJ133">
            <v>1.3303155</v>
          </cell>
          <cell r="AK133">
            <v>1.3303155</v>
          </cell>
          <cell r="AL133">
            <v>1.3303155</v>
          </cell>
          <cell r="AM133">
            <v>1.3303155</v>
          </cell>
          <cell r="AN133">
            <v>1.3303155</v>
          </cell>
          <cell r="AO133">
            <v>1.3303155</v>
          </cell>
          <cell r="AP133">
            <v>1.3303155</v>
          </cell>
          <cell r="AQ133">
            <v>1.3303155</v>
          </cell>
          <cell r="AR133">
            <v>1.3303155</v>
          </cell>
          <cell r="AS133">
            <v>1.3303155</v>
          </cell>
          <cell r="AT133">
            <v>1.3303155</v>
          </cell>
          <cell r="AU133">
            <v>1.3303155</v>
          </cell>
          <cell r="AV133">
            <v>1.3303155</v>
          </cell>
          <cell r="AW133">
            <v>1.3303155</v>
          </cell>
          <cell r="AX133">
            <v>1.3303155</v>
          </cell>
          <cell r="AY133">
            <v>1.3303155</v>
          </cell>
          <cell r="AZ133">
            <v>1.3303155</v>
          </cell>
          <cell r="BA133" t="str">
            <v>Lease</v>
          </cell>
          <cell r="BB133">
            <v>0</v>
          </cell>
          <cell r="BC133">
            <v>0</v>
          </cell>
          <cell r="BD133">
            <v>0</v>
          </cell>
          <cell r="BE133">
            <v>0</v>
          </cell>
          <cell r="BF133">
            <v>0</v>
          </cell>
        </row>
        <row r="134">
          <cell r="A134" t="str">
            <v>West Zone</v>
          </cell>
          <cell r="E134">
            <v>0</v>
          </cell>
          <cell r="F134">
            <v>0</v>
          </cell>
          <cell r="G134">
            <v>0</v>
          </cell>
          <cell r="H134">
            <v>7.6191177584999992E-2</v>
          </cell>
          <cell r="I134">
            <v>7.6191177584999992E-2</v>
          </cell>
          <cell r="J134">
            <v>7.6191177584999992E-2</v>
          </cell>
          <cell r="K134">
            <v>7.6191177584999992E-2</v>
          </cell>
          <cell r="L134">
            <v>7.6191177584999992E-2</v>
          </cell>
          <cell r="M134">
            <v>7.6191177584999992E-2</v>
          </cell>
          <cell r="N134">
            <v>7.6191177584999992E-2</v>
          </cell>
          <cell r="O134">
            <v>7.6191177584999992E-2</v>
          </cell>
          <cell r="P134">
            <v>7.6191177584999992E-2</v>
          </cell>
          <cell r="Q134">
            <v>7.6191177584999992E-2</v>
          </cell>
          <cell r="R134">
            <v>7.6191177584999992E-2</v>
          </cell>
          <cell r="S134">
            <v>0.14918664310499999</v>
          </cell>
          <cell r="T134">
            <v>0.17938664310499999</v>
          </cell>
          <cell r="U134">
            <v>0.27067989072249998</v>
          </cell>
          <cell r="V134">
            <v>0.27067989072249998</v>
          </cell>
          <cell r="W134">
            <v>0.27067989072249998</v>
          </cell>
          <cell r="X134">
            <v>0.27067989072249998</v>
          </cell>
          <cell r="Y134">
            <v>1.6948402686624999</v>
          </cell>
          <cell r="Z134">
            <v>1.6948402686624999</v>
          </cell>
          <cell r="AA134">
            <v>1.7922961819525001</v>
          </cell>
          <cell r="AB134">
            <v>1.7922961819525001</v>
          </cell>
          <cell r="AC134">
            <v>1.7922961819525001</v>
          </cell>
          <cell r="AD134">
            <v>1.7922961819525001</v>
          </cell>
          <cell r="AE134">
            <v>1.7922961819525001</v>
          </cell>
          <cell r="AF134">
            <v>1.7922961819525001</v>
          </cell>
          <cell r="AG134">
            <v>1.8014961819524999</v>
          </cell>
          <cell r="AH134">
            <v>1.8014961819524999</v>
          </cell>
          <cell r="AI134">
            <v>1.8014961819524999</v>
          </cell>
          <cell r="AJ134">
            <v>1.8014961819524999</v>
          </cell>
          <cell r="AK134">
            <v>1.8014961819524999</v>
          </cell>
          <cell r="AL134">
            <v>1.8014961819524999</v>
          </cell>
          <cell r="AM134">
            <v>1.8014961819524999</v>
          </cell>
          <cell r="AN134">
            <v>1.8014961819524999</v>
          </cell>
          <cell r="AO134">
            <v>1.8316961819524999</v>
          </cell>
          <cell r="AP134">
            <v>1.8316961819524999</v>
          </cell>
          <cell r="AQ134">
            <v>1.8316961819524999</v>
          </cell>
          <cell r="AR134">
            <v>1.8316961819524999</v>
          </cell>
          <cell r="AS134">
            <v>1.8408961819525</v>
          </cell>
          <cell r="AT134">
            <v>1.8408961819525</v>
          </cell>
          <cell r="AU134">
            <v>1.9908961819525</v>
          </cell>
          <cell r="AV134">
            <v>1.9908961819525</v>
          </cell>
          <cell r="AW134">
            <v>1.9908961819525</v>
          </cell>
          <cell r="AX134">
            <v>1.9908961819525</v>
          </cell>
          <cell r="AY134">
            <v>1.9908961819525</v>
          </cell>
          <cell r="AZ134">
            <v>1.9908961819525</v>
          </cell>
          <cell r="BA134" t="str">
            <v>Lease</v>
          </cell>
          <cell r="BB134">
            <v>0</v>
          </cell>
          <cell r="BC134">
            <v>0.22857353275499998</v>
          </cell>
          <cell r="BD134">
            <v>0.22857353275499998</v>
          </cell>
          <cell r="BE134">
            <v>0.22857353275499998</v>
          </cell>
          <cell r="BF134">
            <v>0.68572059826499987</v>
          </cell>
        </row>
        <row r="135">
          <cell r="A135" t="str">
            <v>Chennai 1A,AB,AC</v>
          </cell>
          <cell r="B135" t="str">
            <v>Chennai</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t="str">
            <v>Sale</v>
          </cell>
          <cell r="BB135">
            <v>0</v>
          </cell>
          <cell r="BC135">
            <v>0</v>
          </cell>
          <cell r="BD135">
            <v>0</v>
          </cell>
          <cell r="BE135">
            <v>0</v>
          </cell>
          <cell r="BF135">
            <v>0</v>
          </cell>
        </row>
        <row r="136">
          <cell r="A136" t="str">
            <v>Chennai 5,7,10</v>
          </cell>
          <cell r="B136" t="str">
            <v>Chennai</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t="str">
            <v>Sale</v>
          </cell>
          <cell r="BB136">
            <v>0</v>
          </cell>
          <cell r="BC136">
            <v>0</v>
          </cell>
          <cell r="BD136">
            <v>0</v>
          </cell>
          <cell r="BE136">
            <v>0</v>
          </cell>
          <cell r="BF136">
            <v>0</v>
          </cell>
        </row>
        <row r="137">
          <cell r="A137" t="str">
            <v>Chennai 3,4,6.9A,9B</v>
          </cell>
          <cell r="B137" t="str">
            <v>Chennai</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t="str">
            <v>Sale</v>
          </cell>
          <cell r="BB137">
            <v>0</v>
          </cell>
          <cell r="BC137">
            <v>0</v>
          </cell>
          <cell r="BD137">
            <v>0</v>
          </cell>
          <cell r="BE137">
            <v>0</v>
          </cell>
          <cell r="BF137">
            <v>0</v>
          </cell>
        </row>
        <row r="138">
          <cell r="A138" t="str">
            <v>Chennai 8</v>
          </cell>
          <cell r="B138" t="str">
            <v>Chennai</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t="str">
            <v>Sale</v>
          </cell>
          <cell r="BB138">
            <v>0</v>
          </cell>
          <cell r="BC138">
            <v>0</v>
          </cell>
          <cell r="BD138">
            <v>0</v>
          </cell>
          <cell r="BE138">
            <v>0</v>
          </cell>
          <cell r="BF138">
            <v>0</v>
          </cell>
        </row>
        <row r="139">
          <cell r="A139" t="str">
            <v>Tidal Park 1</v>
          </cell>
          <cell r="B139" t="str">
            <v>Tidal Park</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0.27000011250000006</v>
          </cell>
          <cell r="AS139">
            <v>0.27000011250000006</v>
          </cell>
          <cell r="AT139">
            <v>0.27000011250000006</v>
          </cell>
          <cell r="AU139">
            <v>0.27000011250000006</v>
          </cell>
          <cell r="AV139">
            <v>0.27000011250000006</v>
          </cell>
          <cell r="AW139">
            <v>0.27000011250000006</v>
          </cell>
          <cell r="AX139">
            <v>0.27000011250000006</v>
          </cell>
          <cell r="AY139">
            <v>0.27000011250000006</v>
          </cell>
          <cell r="AZ139">
            <v>0.27000011250000006</v>
          </cell>
          <cell r="BA139" t="str">
            <v>Lease</v>
          </cell>
          <cell r="BB139">
            <v>0</v>
          </cell>
          <cell r="BC139">
            <v>0</v>
          </cell>
          <cell r="BD139">
            <v>0</v>
          </cell>
          <cell r="BE139">
            <v>0</v>
          </cell>
          <cell r="BF139">
            <v>0</v>
          </cell>
        </row>
        <row r="140">
          <cell r="A140" t="str">
            <v>Kokapet 1</v>
          </cell>
          <cell r="B140" t="str">
            <v>Rai Durg</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t="str">
            <v>Lease</v>
          </cell>
          <cell r="BB140">
            <v>0</v>
          </cell>
          <cell r="BC140">
            <v>0</v>
          </cell>
          <cell r="BD140">
            <v>0</v>
          </cell>
          <cell r="BE140">
            <v>0</v>
          </cell>
          <cell r="BF140">
            <v>0</v>
          </cell>
        </row>
        <row r="141">
          <cell r="A141" t="str">
            <v>Hyderabad 2</v>
          </cell>
          <cell r="B141" t="str">
            <v>Hyderabad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t="str">
            <v>Sale</v>
          </cell>
          <cell r="BB141">
            <v>0</v>
          </cell>
          <cell r="BC141">
            <v>0</v>
          </cell>
          <cell r="BD141">
            <v>0</v>
          </cell>
          <cell r="BE141">
            <v>0</v>
          </cell>
          <cell r="BF141">
            <v>0</v>
          </cell>
        </row>
        <row r="142">
          <cell r="A142" t="str">
            <v>Hyderabad 1,3</v>
          </cell>
          <cell r="B142" t="str">
            <v>Hyderabad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t="str">
            <v>Sale</v>
          </cell>
          <cell r="BB142">
            <v>0</v>
          </cell>
          <cell r="BC142">
            <v>0</v>
          </cell>
          <cell r="BD142">
            <v>0</v>
          </cell>
          <cell r="BE142">
            <v>0</v>
          </cell>
          <cell r="BF142">
            <v>0</v>
          </cell>
        </row>
        <row r="143">
          <cell r="A143">
            <v>0</v>
          </cell>
          <cell r="B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A144" t="str">
            <v>South Zone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0.27000011250000006</v>
          </cell>
          <cell r="AS144">
            <v>0.27000011250000006</v>
          </cell>
          <cell r="AT144">
            <v>0.27000011250000006</v>
          </cell>
          <cell r="AU144">
            <v>0.27000011250000006</v>
          </cell>
          <cell r="AV144">
            <v>0.27000011250000006</v>
          </cell>
          <cell r="AW144">
            <v>0.27000011250000006</v>
          </cell>
          <cell r="AX144">
            <v>0.27000011250000006</v>
          </cell>
          <cell r="AY144">
            <v>0.27000011250000006</v>
          </cell>
          <cell r="AZ144">
            <v>0.27000011250000006</v>
          </cell>
          <cell r="BA144">
            <v>0</v>
          </cell>
          <cell r="BB144">
            <v>0</v>
          </cell>
          <cell r="BC144">
            <v>0</v>
          </cell>
          <cell r="BD144">
            <v>0</v>
          </cell>
          <cell r="BE144">
            <v>0</v>
          </cell>
          <cell r="BF144">
            <v>0</v>
          </cell>
        </row>
        <row r="145">
          <cell r="A145" t="str">
            <v>Commercial offices 1</v>
          </cell>
          <cell r="B145" t="str">
            <v>Gurgaon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0.05</v>
          </cell>
          <cell r="AX145">
            <v>0.05</v>
          </cell>
          <cell r="AY145">
            <v>0.05</v>
          </cell>
          <cell r="AZ145">
            <v>0.05</v>
          </cell>
          <cell r="BA145" t="str">
            <v>Lease</v>
          </cell>
          <cell r="BB145">
            <v>0</v>
          </cell>
          <cell r="BC145">
            <v>0</v>
          </cell>
          <cell r="BD145">
            <v>0</v>
          </cell>
          <cell r="BE145">
            <v>0</v>
          </cell>
          <cell r="BF145">
            <v>0</v>
          </cell>
        </row>
        <row r="146">
          <cell r="A146" t="str">
            <v>Gurgaon W block,Bulding 14</v>
          </cell>
          <cell r="B146" t="str">
            <v>Gurgaon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t="str">
            <v>Sale</v>
          </cell>
          <cell r="BB146">
            <v>0</v>
          </cell>
          <cell r="BC146">
            <v>0</v>
          </cell>
          <cell r="BD146">
            <v>0</v>
          </cell>
          <cell r="BE146">
            <v>0</v>
          </cell>
          <cell r="BF146">
            <v>0</v>
          </cell>
        </row>
        <row r="147">
          <cell r="A147" t="str">
            <v>Gurgaon Non Sez</v>
          </cell>
          <cell r="B147" t="str">
            <v>Gurgaon</v>
          </cell>
          <cell r="E147">
            <v>0</v>
          </cell>
          <cell r="F147">
            <v>0.188388</v>
          </cell>
          <cell r="G147">
            <v>0.188388</v>
          </cell>
          <cell r="H147">
            <v>0.188388</v>
          </cell>
          <cell r="I147">
            <v>0.188388</v>
          </cell>
          <cell r="J147">
            <v>0.188388</v>
          </cell>
          <cell r="K147">
            <v>0.55459750000000008</v>
          </cell>
          <cell r="L147">
            <v>0.69034200000000001</v>
          </cell>
          <cell r="M147">
            <v>0.69034200000000001</v>
          </cell>
          <cell r="N147">
            <v>1.0686020000000001</v>
          </cell>
          <cell r="O147">
            <v>1.0686020000000001</v>
          </cell>
          <cell r="P147">
            <v>1.0686020000000001</v>
          </cell>
          <cell r="Q147">
            <v>1.0686020000000001</v>
          </cell>
          <cell r="R147">
            <v>1.266202</v>
          </cell>
          <cell r="S147">
            <v>1.266202</v>
          </cell>
          <cell r="T147">
            <v>1.266202</v>
          </cell>
          <cell r="U147">
            <v>1.266202</v>
          </cell>
          <cell r="V147">
            <v>1.266202</v>
          </cell>
          <cell r="W147">
            <v>1.3984203387527827</v>
          </cell>
          <cell r="X147">
            <v>1.3984203387527827</v>
          </cell>
          <cell r="Y147">
            <v>1.7932094614316778</v>
          </cell>
          <cell r="Z147">
            <v>1.7932094614316778</v>
          </cell>
          <cell r="AA147">
            <v>1.9304357836573107</v>
          </cell>
          <cell r="AB147">
            <v>2.0208983640958849</v>
          </cell>
          <cell r="AC147">
            <v>2.0208983640958849</v>
          </cell>
          <cell r="AD147">
            <v>2.1470181468644576</v>
          </cell>
          <cell r="AE147">
            <v>2.1470181468644576</v>
          </cell>
          <cell r="AF147">
            <v>2.1582682501394213</v>
          </cell>
          <cell r="AG147">
            <v>2.1582682501394213</v>
          </cell>
          <cell r="AH147">
            <v>2.1582682501394213</v>
          </cell>
          <cell r="AI147">
            <v>2.1582682501394213</v>
          </cell>
          <cell r="AJ147">
            <v>2.1582682501394213</v>
          </cell>
          <cell r="AK147">
            <v>2.4096609501394211</v>
          </cell>
          <cell r="AL147">
            <v>2.724660950139421</v>
          </cell>
          <cell r="AM147">
            <v>2.724660950139421</v>
          </cell>
          <cell r="AN147">
            <v>2.724660950139421</v>
          </cell>
          <cell r="AO147">
            <v>2.724660950139421</v>
          </cell>
          <cell r="AP147">
            <v>2.724660950139421</v>
          </cell>
          <cell r="AQ147">
            <v>2.724660950139421</v>
          </cell>
          <cell r="AR147">
            <v>2.724660950139421</v>
          </cell>
          <cell r="AS147">
            <v>2.724660950139421</v>
          </cell>
          <cell r="AT147">
            <v>2.724660950139421</v>
          </cell>
          <cell r="AU147">
            <v>2.724660950139421</v>
          </cell>
          <cell r="AV147">
            <v>2.724660950139421</v>
          </cell>
          <cell r="AW147">
            <v>2.9246609501394212</v>
          </cell>
          <cell r="AX147">
            <v>2.9246609501394212</v>
          </cell>
          <cell r="AY147">
            <v>2.9246609501394212</v>
          </cell>
          <cell r="AZ147">
            <v>2.9246609501394212</v>
          </cell>
          <cell r="BA147" t="str">
            <v>Lease</v>
          </cell>
          <cell r="BB147">
            <v>0.376776</v>
          </cell>
          <cell r="BC147">
            <v>0.565164</v>
          </cell>
          <cell r="BD147">
            <v>1.9352815000000001</v>
          </cell>
          <cell r="BE147">
            <v>3.2058059999999999</v>
          </cell>
          <cell r="BF147">
            <v>6.0830275</v>
          </cell>
        </row>
        <row r="148">
          <cell r="A148" t="str">
            <v>Gurgaon Cyber 5-9,15,16</v>
          </cell>
          <cell r="B148" t="str">
            <v>Gurgaon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t="str">
            <v>Sale</v>
          </cell>
          <cell r="BB148">
            <v>0</v>
          </cell>
          <cell r="BC148">
            <v>0</v>
          </cell>
          <cell r="BD148">
            <v>0</v>
          </cell>
          <cell r="BE148">
            <v>0</v>
          </cell>
          <cell r="BF148">
            <v>0</v>
          </cell>
        </row>
        <row r="149">
          <cell r="A149" t="str">
            <v>Gurgaon 1</v>
          </cell>
          <cell r="B149" t="str">
            <v>Gurgaon Non Sez</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t="str">
            <v>Lease</v>
          </cell>
          <cell r="BB149">
            <v>0</v>
          </cell>
          <cell r="BC149">
            <v>0</v>
          </cell>
          <cell r="BD149">
            <v>0</v>
          </cell>
          <cell r="BE149">
            <v>0</v>
          </cell>
          <cell r="BF149">
            <v>0</v>
          </cell>
        </row>
        <row r="150">
          <cell r="A150" t="str">
            <v>Noida, CSC 1</v>
          </cell>
          <cell r="B150" t="str">
            <v>Noida, CSC</v>
          </cell>
          <cell r="E150">
            <v>0.14657028987999998</v>
          </cell>
          <cell r="F150">
            <v>0.14657028987999998</v>
          </cell>
          <cell r="G150">
            <v>0.14657028987999998</v>
          </cell>
          <cell r="H150">
            <v>0.14657028987999998</v>
          </cell>
          <cell r="I150">
            <v>0.14657028987999998</v>
          </cell>
          <cell r="J150">
            <v>0.25942866363999995</v>
          </cell>
          <cell r="K150">
            <v>0.26326988859999995</v>
          </cell>
          <cell r="L150">
            <v>0.26326988859999995</v>
          </cell>
          <cell r="M150">
            <v>0.26326988859999995</v>
          </cell>
          <cell r="N150">
            <v>0.37642244943999992</v>
          </cell>
          <cell r="O150">
            <v>0.37642244943999992</v>
          </cell>
          <cell r="P150">
            <v>0.37642244943999992</v>
          </cell>
          <cell r="Q150">
            <v>0.37642244943999992</v>
          </cell>
          <cell r="R150">
            <v>0.37642244943999992</v>
          </cell>
          <cell r="S150">
            <v>0.37642244943999992</v>
          </cell>
          <cell r="T150">
            <v>0.37642244943999992</v>
          </cell>
          <cell r="U150">
            <v>0.37642244943999992</v>
          </cell>
          <cell r="V150">
            <v>0.37642244943999992</v>
          </cell>
          <cell r="W150">
            <v>0.37642244943999992</v>
          </cell>
          <cell r="X150">
            <v>0.37642244943999992</v>
          </cell>
          <cell r="Y150">
            <v>0.37642244943999992</v>
          </cell>
          <cell r="Z150">
            <v>0.37642244943999992</v>
          </cell>
          <cell r="AA150">
            <v>0.37642244943999992</v>
          </cell>
          <cell r="AB150">
            <v>0.37642244943999992</v>
          </cell>
          <cell r="AC150">
            <v>0.37642244943999992</v>
          </cell>
          <cell r="AD150">
            <v>0.37642244943999992</v>
          </cell>
          <cell r="AE150">
            <v>0.37642244943999992</v>
          </cell>
          <cell r="AF150">
            <v>0.37642244943999992</v>
          </cell>
          <cell r="AG150">
            <v>0.37642244943999992</v>
          </cell>
          <cell r="AH150">
            <v>0.37642244943999992</v>
          </cell>
          <cell r="AI150">
            <v>0.37642244943999992</v>
          </cell>
          <cell r="AJ150">
            <v>0.37642244943999992</v>
          </cell>
          <cell r="AK150">
            <v>0.37642244943999992</v>
          </cell>
          <cell r="AL150">
            <v>0.37642244943999992</v>
          </cell>
          <cell r="AM150">
            <v>0.37642244943999992</v>
          </cell>
          <cell r="AN150">
            <v>0.37642244943999992</v>
          </cell>
          <cell r="AO150">
            <v>0.37642244943999992</v>
          </cell>
          <cell r="AP150">
            <v>0.37642244943999992</v>
          </cell>
          <cell r="AQ150">
            <v>0.37642244943999992</v>
          </cell>
          <cell r="AR150">
            <v>0.37642244943999992</v>
          </cell>
          <cell r="AS150">
            <v>0.37642244943999992</v>
          </cell>
          <cell r="AT150">
            <v>0.37642244943999992</v>
          </cell>
          <cell r="AU150">
            <v>0.37642244943999992</v>
          </cell>
          <cell r="AV150">
            <v>0.37642244943999992</v>
          </cell>
          <cell r="AW150">
            <v>0.37642244943999992</v>
          </cell>
          <cell r="AX150">
            <v>0.37642244943999992</v>
          </cell>
          <cell r="AY150">
            <v>0.37642244943999992</v>
          </cell>
          <cell r="AZ150">
            <v>0.37642244943999992</v>
          </cell>
          <cell r="BA150" t="str">
            <v>Lease</v>
          </cell>
          <cell r="BB150">
            <v>0.43971086963999995</v>
          </cell>
          <cell r="BC150">
            <v>0.55256924339999991</v>
          </cell>
          <cell r="BD150">
            <v>0.78980966579999978</v>
          </cell>
          <cell r="BE150">
            <v>1.1292673483199998</v>
          </cell>
          <cell r="BF150">
            <v>2.9113571271599996</v>
          </cell>
        </row>
        <row r="151">
          <cell r="A151" t="str">
            <v>Noida, Sector 143 1</v>
          </cell>
          <cell r="B151" t="str">
            <v>Noida, Sector 143</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0.16875000000000001</v>
          </cell>
          <cell r="AL151">
            <v>0.16875000000000001</v>
          </cell>
          <cell r="AM151">
            <v>0.16875000000000001</v>
          </cell>
          <cell r="AN151">
            <v>0.16875000000000001</v>
          </cell>
          <cell r="AO151">
            <v>0.16875000000000001</v>
          </cell>
          <cell r="AP151">
            <v>0.16875000000000001</v>
          </cell>
          <cell r="AQ151">
            <v>0.16875000000000001</v>
          </cell>
          <cell r="AR151">
            <v>0.16875000000000001</v>
          </cell>
          <cell r="AS151">
            <v>0.16875000000000001</v>
          </cell>
          <cell r="AT151">
            <v>0.16875000000000001</v>
          </cell>
          <cell r="AU151">
            <v>0.16875000000000001</v>
          </cell>
          <cell r="AV151">
            <v>0.16875000000000001</v>
          </cell>
          <cell r="AW151">
            <v>0.33750000000000002</v>
          </cell>
          <cell r="AX151">
            <v>0.33750000000000002</v>
          </cell>
          <cell r="AY151">
            <v>0.33750000000000002</v>
          </cell>
          <cell r="AZ151">
            <v>0.33750000000000002</v>
          </cell>
          <cell r="BA151" t="str">
            <v>Lease</v>
          </cell>
          <cell r="BB151">
            <v>0</v>
          </cell>
          <cell r="BC151">
            <v>0</v>
          </cell>
          <cell r="BD151">
            <v>0</v>
          </cell>
          <cell r="BE151">
            <v>0</v>
          </cell>
          <cell r="BF151">
            <v>0</v>
          </cell>
        </row>
        <row r="152">
          <cell r="A152" t="str">
            <v>Silokhera A1A2A3,B1,B2,B3</v>
          </cell>
          <cell r="B152" t="str">
            <v>Silokhera</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t="str">
            <v>Sale</v>
          </cell>
          <cell r="BB152">
            <v>0</v>
          </cell>
          <cell r="BC152">
            <v>0</v>
          </cell>
          <cell r="BD152">
            <v>0</v>
          </cell>
          <cell r="BE152">
            <v>0</v>
          </cell>
          <cell r="BF152">
            <v>0</v>
          </cell>
        </row>
        <row r="153">
          <cell r="A153" t="str">
            <v>Sonepat 1</v>
          </cell>
          <cell r="B153" t="str">
            <v>Sonepat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0.03</v>
          </cell>
          <cell r="S153">
            <v>0.03</v>
          </cell>
          <cell r="T153">
            <v>0.03</v>
          </cell>
          <cell r="U153">
            <v>0.03</v>
          </cell>
          <cell r="V153">
            <v>0.03</v>
          </cell>
          <cell r="W153">
            <v>0.03</v>
          </cell>
          <cell r="X153">
            <v>0.03</v>
          </cell>
          <cell r="Y153">
            <v>0.03</v>
          </cell>
          <cell r="Z153">
            <v>0.03</v>
          </cell>
          <cell r="AA153">
            <v>0.03</v>
          </cell>
          <cell r="AB153">
            <v>0.03</v>
          </cell>
          <cell r="AC153">
            <v>0.03</v>
          </cell>
          <cell r="AD153">
            <v>0.03</v>
          </cell>
          <cell r="AE153">
            <v>0.03</v>
          </cell>
          <cell r="AF153">
            <v>0.03</v>
          </cell>
          <cell r="AG153">
            <v>0.03</v>
          </cell>
          <cell r="AH153">
            <v>0.03</v>
          </cell>
          <cell r="AI153">
            <v>0.03</v>
          </cell>
          <cell r="AJ153">
            <v>0.03</v>
          </cell>
          <cell r="AK153">
            <v>0.03</v>
          </cell>
          <cell r="AL153">
            <v>0.03</v>
          </cell>
          <cell r="AM153">
            <v>0.03</v>
          </cell>
          <cell r="AN153">
            <v>0.03</v>
          </cell>
          <cell r="AO153">
            <v>0.06</v>
          </cell>
          <cell r="AP153">
            <v>0.06</v>
          </cell>
          <cell r="AQ153">
            <v>0.06</v>
          </cell>
          <cell r="AR153">
            <v>0.06</v>
          </cell>
          <cell r="AS153">
            <v>0.06</v>
          </cell>
          <cell r="AT153">
            <v>0.06</v>
          </cell>
          <cell r="AU153">
            <v>0.06</v>
          </cell>
          <cell r="AV153">
            <v>0.06</v>
          </cell>
          <cell r="AW153">
            <v>0.06</v>
          </cell>
          <cell r="AX153">
            <v>0.06</v>
          </cell>
          <cell r="AY153">
            <v>0.06</v>
          </cell>
          <cell r="AZ153">
            <v>0.06</v>
          </cell>
          <cell r="BA153" t="str">
            <v>Lease</v>
          </cell>
          <cell r="BB153">
            <v>0</v>
          </cell>
          <cell r="BC153">
            <v>0</v>
          </cell>
          <cell r="BD153">
            <v>0</v>
          </cell>
          <cell r="BE153">
            <v>0</v>
          </cell>
          <cell r="BF153">
            <v>0</v>
          </cell>
        </row>
        <row r="154">
          <cell r="A154" t="str">
            <v>Silokhera C1,C2,D,E1</v>
          </cell>
          <cell r="B154" t="str">
            <v>Silokhera</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t="str">
            <v>Sale</v>
          </cell>
          <cell r="BB154">
            <v>0</v>
          </cell>
          <cell r="BC154">
            <v>0</v>
          </cell>
          <cell r="BD154">
            <v>0</v>
          </cell>
          <cell r="BE154">
            <v>0</v>
          </cell>
          <cell r="BF154">
            <v>0</v>
          </cell>
        </row>
        <row r="155">
          <cell r="A155" t="str">
            <v>Silokhera E2,F1,F2</v>
          </cell>
          <cell r="B155" t="str">
            <v>Silokhera</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t="str">
            <v>Sale</v>
          </cell>
          <cell r="BB155">
            <v>0</v>
          </cell>
          <cell r="BC155">
            <v>0</v>
          </cell>
          <cell r="BD155">
            <v>0</v>
          </cell>
          <cell r="BE155">
            <v>0</v>
          </cell>
          <cell r="BF155">
            <v>0</v>
          </cell>
        </row>
        <row r="156">
          <cell r="A156" t="str">
            <v>Silokhera 7 Acre</v>
          </cell>
          <cell r="B156" t="str">
            <v>Silokhera 7 Acre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0.18473000127946204</v>
          </cell>
          <cell r="BA156" t="str">
            <v>Lease</v>
          </cell>
          <cell r="BB156">
            <v>0</v>
          </cell>
          <cell r="BC156">
            <v>0</v>
          </cell>
          <cell r="BD156">
            <v>0</v>
          </cell>
          <cell r="BE156">
            <v>0</v>
          </cell>
          <cell r="BF156">
            <v>0</v>
          </cell>
        </row>
        <row r="157">
          <cell r="A157" t="str">
            <v>Manesar 1</v>
          </cell>
          <cell r="B157" t="str">
            <v>Gurgaon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t="str">
            <v>Lease</v>
          </cell>
          <cell r="BB157">
            <v>0</v>
          </cell>
          <cell r="BC157">
            <v>0</v>
          </cell>
          <cell r="BD157">
            <v>0</v>
          </cell>
          <cell r="BE157">
            <v>0</v>
          </cell>
          <cell r="BF157">
            <v>0</v>
          </cell>
        </row>
        <row r="158">
          <cell r="A158" t="str">
            <v>Delhi 1</v>
          </cell>
          <cell r="B158" t="str">
            <v>Delhi</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0.35</v>
          </cell>
          <cell r="AE158">
            <v>0.35</v>
          </cell>
          <cell r="AF158">
            <v>0.35</v>
          </cell>
          <cell r="AG158">
            <v>0.35</v>
          </cell>
          <cell r="AH158">
            <v>0.35</v>
          </cell>
          <cell r="AI158">
            <v>0.35</v>
          </cell>
          <cell r="AJ158">
            <v>0.35</v>
          </cell>
          <cell r="AK158">
            <v>0.35</v>
          </cell>
          <cell r="AL158">
            <v>0.35</v>
          </cell>
          <cell r="AM158">
            <v>1.0499999999999998</v>
          </cell>
          <cell r="AN158">
            <v>1.0499999999999998</v>
          </cell>
          <cell r="AO158">
            <v>1.0499999999999998</v>
          </cell>
          <cell r="AP158">
            <v>1.0499999999999998</v>
          </cell>
          <cell r="AQ158">
            <v>1.0499999999999998</v>
          </cell>
          <cell r="AR158">
            <v>1.0499999999999998</v>
          </cell>
          <cell r="AS158">
            <v>1.0499999999999998</v>
          </cell>
          <cell r="AT158">
            <v>1.0499999999999998</v>
          </cell>
          <cell r="AU158">
            <v>1.0499999999999998</v>
          </cell>
          <cell r="AV158">
            <v>1.0499999999999998</v>
          </cell>
          <cell r="AW158">
            <v>1.0499999999999998</v>
          </cell>
          <cell r="AX158">
            <v>1.0499999999999998</v>
          </cell>
          <cell r="AY158">
            <v>1.6029999999999998</v>
          </cell>
          <cell r="AZ158">
            <v>1.6029999999999998</v>
          </cell>
          <cell r="BA158" t="str">
            <v>Lease</v>
          </cell>
          <cell r="BB158">
            <v>0</v>
          </cell>
          <cell r="BC158">
            <v>0</v>
          </cell>
          <cell r="BD158">
            <v>0</v>
          </cell>
          <cell r="BE158">
            <v>0</v>
          </cell>
          <cell r="BF158">
            <v>0</v>
          </cell>
        </row>
        <row r="159">
          <cell r="A159">
            <v>0</v>
          </cell>
          <cell r="B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row>
        <row r="160">
          <cell r="A160" t="str">
            <v>North Zone</v>
          </cell>
          <cell r="E160">
            <v>0.14657028987999998</v>
          </cell>
          <cell r="F160">
            <v>0.33495828987999998</v>
          </cell>
          <cell r="G160">
            <v>0.33495828987999998</v>
          </cell>
          <cell r="H160">
            <v>0.33495828987999998</v>
          </cell>
          <cell r="I160">
            <v>0.33495828987999998</v>
          </cell>
          <cell r="J160">
            <v>0.44781666363999995</v>
          </cell>
          <cell r="K160">
            <v>0.81786738860000008</v>
          </cell>
          <cell r="L160">
            <v>0.95361188860000001</v>
          </cell>
          <cell r="M160">
            <v>0.95361188860000001</v>
          </cell>
          <cell r="N160">
            <v>1.44502444944</v>
          </cell>
          <cell r="O160">
            <v>1.44502444944</v>
          </cell>
          <cell r="P160">
            <v>1.44502444944</v>
          </cell>
          <cell r="Q160">
            <v>1.44502444944</v>
          </cell>
          <cell r="R160">
            <v>1.67262444944</v>
          </cell>
          <cell r="S160">
            <v>1.67262444944</v>
          </cell>
          <cell r="T160">
            <v>1.67262444944</v>
          </cell>
          <cell r="U160">
            <v>1.67262444944</v>
          </cell>
          <cell r="V160">
            <v>1.67262444944</v>
          </cell>
          <cell r="W160">
            <v>1.8048427881927827</v>
          </cell>
          <cell r="X160">
            <v>1.8048427881927827</v>
          </cell>
          <cell r="Y160">
            <v>2.1996319108716773</v>
          </cell>
          <cell r="Z160">
            <v>2.1996319108716773</v>
          </cell>
          <cell r="AA160">
            <v>2.3368582330973102</v>
          </cell>
          <cell r="AB160">
            <v>2.4273208135358844</v>
          </cell>
          <cell r="AC160">
            <v>2.4273208135358844</v>
          </cell>
          <cell r="AD160">
            <v>2.9034405963044572</v>
          </cell>
          <cell r="AE160">
            <v>2.9034405963044572</v>
          </cell>
          <cell r="AF160">
            <v>2.9146906995794213</v>
          </cell>
          <cell r="AG160">
            <v>2.9146906995794213</v>
          </cell>
          <cell r="AH160">
            <v>2.9146906995794213</v>
          </cell>
          <cell r="AI160">
            <v>2.9146906995794213</v>
          </cell>
          <cell r="AJ160">
            <v>2.9146906995794213</v>
          </cell>
          <cell r="AK160">
            <v>3.3348333995794208</v>
          </cell>
          <cell r="AL160">
            <v>3.6498333995794212</v>
          </cell>
          <cell r="AM160">
            <v>4.3498333995794205</v>
          </cell>
          <cell r="AN160">
            <v>4.3498333995794205</v>
          </cell>
          <cell r="AO160">
            <v>4.3798333995794216</v>
          </cell>
          <cell r="AP160">
            <v>4.3798333995794216</v>
          </cell>
          <cell r="AQ160">
            <v>4.3798333995794216</v>
          </cell>
          <cell r="AR160">
            <v>4.3798333995794216</v>
          </cell>
          <cell r="AS160">
            <v>4.3798333995794216</v>
          </cell>
          <cell r="AT160">
            <v>4.3798333995794216</v>
          </cell>
          <cell r="AU160">
            <v>4.3798333995794216</v>
          </cell>
          <cell r="AV160">
            <v>4.3798333995794216</v>
          </cell>
          <cell r="AW160">
            <v>4.7985833995794209</v>
          </cell>
          <cell r="AX160">
            <v>4.7985833995794209</v>
          </cell>
          <cell r="AY160">
            <v>5.3515833995794209</v>
          </cell>
          <cell r="AZ160">
            <v>5.5363134008588828</v>
          </cell>
          <cell r="BA160">
            <v>0</v>
          </cell>
          <cell r="BB160">
            <v>0.81648686963999995</v>
          </cell>
          <cell r="BC160">
            <v>1.1177332434</v>
          </cell>
          <cell r="BD160">
            <v>2.7250911657999999</v>
          </cell>
          <cell r="BE160">
            <v>4.3350733483199999</v>
          </cell>
          <cell r="BF160">
            <v>8.9943846271599988</v>
          </cell>
        </row>
        <row r="161">
          <cell r="A161" t="str">
            <v>Existing Buildings</v>
          </cell>
          <cell r="B161" t="str">
            <v>Existing Buildings</v>
          </cell>
          <cell r="BA161">
            <v>0</v>
          </cell>
        </row>
        <row r="280">
          <cell r="A280" t="str">
            <v>Brokerage &amp; Marketing exp.</v>
          </cell>
          <cell r="E280">
            <v>1.36</v>
          </cell>
          <cell r="F280">
            <v>7.0779525760000004</v>
          </cell>
          <cell r="G280">
            <v>1.36</v>
          </cell>
          <cell r="H280">
            <v>5.6803005543200005</v>
          </cell>
          <cell r="I280">
            <v>1.7</v>
          </cell>
          <cell r="J280">
            <v>3.3825689055999995</v>
          </cell>
          <cell r="K280">
            <v>17.208458321599998</v>
          </cell>
          <cell r="L280">
            <v>5.8201170639999997</v>
          </cell>
          <cell r="M280">
            <v>1.7</v>
          </cell>
          <cell r="N280">
            <v>14.867902365399999</v>
          </cell>
          <cell r="O280">
            <v>1.7</v>
          </cell>
          <cell r="P280">
            <v>1.7</v>
          </cell>
          <cell r="Q280">
            <v>0</v>
          </cell>
          <cell r="R280">
            <v>14.182483999999999</v>
          </cell>
          <cell r="S280">
            <v>3.084235650560001</v>
          </cell>
          <cell r="T280">
            <v>1.0840000000000001</v>
          </cell>
          <cell r="U280">
            <v>3.4010869210400001</v>
          </cell>
          <cell r="V280">
            <v>0</v>
          </cell>
          <cell r="W280">
            <v>18.630932000000001</v>
          </cell>
          <cell r="X280">
            <v>0</v>
          </cell>
          <cell r="Y280">
            <v>19.443998722986667</v>
          </cell>
          <cell r="Z280">
            <v>0</v>
          </cell>
          <cell r="AA280">
            <v>13.640265229120001</v>
          </cell>
          <cell r="AB280">
            <v>8.3678324906666663</v>
          </cell>
          <cell r="AC280">
            <v>0</v>
          </cell>
          <cell r="AD280">
            <v>20.772140970666666</v>
          </cell>
          <cell r="AE280">
            <v>0.54200000000000004</v>
          </cell>
          <cell r="AF280">
            <v>1.04064</v>
          </cell>
          <cell r="AG280">
            <v>0.54200000000000004</v>
          </cell>
          <cell r="AH280">
            <v>0</v>
          </cell>
          <cell r="AI280">
            <v>0</v>
          </cell>
          <cell r="AJ280">
            <v>0</v>
          </cell>
          <cell r="AK280">
            <v>45.478026563999997</v>
          </cell>
          <cell r="AL280">
            <v>19.120799999999999</v>
          </cell>
          <cell r="AM280">
            <v>18.212</v>
          </cell>
          <cell r="AN280">
            <v>4.3360000000000003</v>
          </cell>
          <cell r="AO280">
            <v>2.1680000000000001</v>
          </cell>
          <cell r="AP280">
            <v>0</v>
          </cell>
          <cell r="AQ280">
            <v>0.54200000000000004</v>
          </cell>
          <cell r="AR280">
            <v>9.5616039839999996</v>
          </cell>
          <cell r="AS280">
            <v>0.54200000000000004</v>
          </cell>
          <cell r="AT280">
            <v>0</v>
          </cell>
          <cell r="AU280">
            <v>3.8243999999999998</v>
          </cell>
          <cell r="AV280">
            <v>0</v>
          </cell>
          <cell r="AW280">
            <v>45.244999999999997</v>
          </cell>
          <cell r="AX280">
            <v>0</v>
          </cell>
          <cell r="AY280">
            <v>14.38748</v>
          </cell>
          <cell r="AZ280">
            <v>13.469465629999998</v>
          </cell>
          <cell r="BA280">
            <v>0</v>
          </cell>
          <cell r="BB280">
            <v>9.7979525760000001</v>
          </cell>
          <cell r="BC280">
            <v>10.762869459919999</v>
          </cell>
          <cell r="BD280">
            <v>24.728575385600003</v>
          </cell>
          <cell r="BE280">
            <v>18.267902365399998</v>
          </cell>
          <cell r="BF280">
            <v>63.557299786919998</v>
          </cell>
          <cell r="BG280">
            <v>17.266719650559999</v>
          </cell>
          <cell r="BH280">
            <v>4.4850869210400006</v>
          </cell>
          <cell r="BI280">
            <v>38.074930722986664</v>
          </cell>
          <cell r="BJ280">
            <v>22.008097719786669</v>
          </cell>
          <cell r="BK280">
            <v>81.83483501437334</v>
          </cell>
        </row>
        <row r="281">
          <cell r="A281" t="str">
            <v>Bhubaneswar 1</v>
          </cell>
          <cell r="B281" t="str">
            <v>Bhubaneswar</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0.54200000000000004</v>
          </cell>
          <cell r="T281">
            <v>0</v>
          </cell>
          <cell r="U281">
            <v>0</v>
          </cell>
          <cell r="V281">
            <v>0</v>
          </cell>
          <cell r="W281">
            <v>0</v>
          </cell>
          <cell r="X281">
            <v>0</v>
          </cell>
          <cell r="Y281">
            <v>0</v>
          </cell>
          <cell r="Z281">
            <v>0</v>
          </cell>
          <cell r="AA281">
            <v>0</v>
          </cell>
          <cell r="AB281">
            <v>0</v>
          </cell>
          <cell r="AC281">
            <v>0</v>
          </cell>
          <cell r="AD281">
            <v>0</v>
          </cell>
          <cell r="AE281">
            <v>0.54200000000000004</v>
          </cell>
          <cell r="AF281">
            <v>0</v>
          </cell>
          <cell r="AG281">
            <v>0</v>
          </cell>
          <cell r="AH281">
            <v>0</v>
          </cell>
          <cell r="AI281">
            <v>0</v>
          </cell>
          <cell r="AJ281">
            <v>0</v>
          </cell>
          <cell r="AK281">
            <v>0</v>
          </cell>
          <cell r="AL281">
            <v>0</v>
          </cell>
          <cell r="AM281">
            <v>0</v>
          </cell>
          <cell r="AN281">
            <v>0</v>
          </cell>
          <cell r="AO281">
            <v>0</v>
          </cell>
          <cell r="AP281">
            <v>0</v>
          </cell>
          <cell r="AQ281">
            <v>0.54200000000000004</v>
          </cell>
          <cell r="AR281">
            <v>0</v>
          </cell>
          <cell r="AS281">
            <v>0</v>
          </cell>
          <cell r="AT281">
            <v>0</v>
          </cell>
          <cell r="AU281">
            <v>0</v>
          </cell>
          <cell r="AV281">
            <v>0</v>
          </cell>
          <cell r="AW281">
            <v>0</v>
          </cell>
          <cell r="AX281">
            <v>0</v>
          </cell>
          <cell r="AY281">
            <v>0</v>
          </cell>
          <cell r="AZ281">
            <v>0</v>
          </cell>
          <cell r="BA281" t="str">
            <v>Lease</v>
          </cell>
          <cell r="BB281">
            <v>0</v>
          </cell>
          <cell r="BC281">
            <v>0</v>
          </cell>
          <cell r="BD281">
            <v>0</v>
          </cell>
          <cell r="BE281">
            <v>0</v>
          </cell>
          <cell r="BF281">
            <v>0</v>
          </cell>
          <cell r="BG281">
            <v>0.54200000000000004</v>
          </cell>
          <cell r="BH281">
            <v>0</v>
          </cell>
          <cell r="BI281">
            <v>0</v>
          </cell>
          <cell r="BJ281">
            <v>0</v>
          </cell>
          <cell r="BK281">
            <v>0.54200000000000004</v>
          </cell>
        </row>
        <row r="282">
          <cell r="A282" t="str">
            <v>Kolkata 1</v>
          </cell>
          <cell r="B282" t="str">
            <v>Kolkata</v>
          </cell>
          <cell r="E282">
            <v>0</v>
          </cell>
          <cell r="F282">
            <v>0</v>
          </cell>
          <cell r="G282">
            <v>0</v>
          </cell>
          <cell r="H282">
            <v>0</v>
          </cell>
          <cell r="I282">
            <v>0</v>
          </cell>
          <cell r="J282">
            <v>0</v>
          </cell>
          <cell r="K282">
            <v>4.3360000000000003</v>
          </cell>
          <cell r="L282">
            <v>0</v>
          </cell>
          <cell r="M282">
            <v>0</v>
          </cell>
          <cell r="N282">
            <v>0</v>
          </cell>
          <cell r="O282">
            <v>0</v>
          </cell>
          <cell r="P282">
            <v>0</v>
          </cell>
          <cell r="Q282">
            <v>0</v>
          </cell>
          <cell r="R282">
            <v>0</v>
          </cell>
          <cell r="S282">
            <v>0</v>
          </cell>
          <cell r="T282">
            <v>0</v>
          </cell>
          <cell r="U282">
            <v>0</v>
          </cell>
          <cell r="V282">
            <v>0</v>
          </cell>
          <cell r="W282">
            <v>8.7587200000000003</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4.3360000000000003</v>
          </cell>
          <cell r="AO282">
            <v>0</v>
          </cell>
          <cell r="AP282">
            <v>0</v>
          </cell>
          <cell r="AQ282">
            <v>0</v>
          </cell>
          <cell r="AR282">
            <v>0</v>
          </cell>
          <cell r="AS282">
            <v>0</v>
          </cell>
          <cell r="AT282">
            <v>0</v>
          </cell>
          <cell r="AU282">
            <v>0</v>
          </cell>
          <cell r="AV282">
            <v>0</v>
          </cell>
          <cell r="AW282">
            <v>0</v>
          </cell>
          <cell r="AX282">
            <v>0</v>
          </cell>
          <cell r="AY282">
            <v>0</v>
          </cell>
          <cell r="AZ282">
            <v>2.6015999999999999</v>
          </cell>
          <cell r="BA282" t="str">
            <v>Lease</v>
          </cell>
          <cell r="BB282">
            <v>0</v>
          </cell>
          <cell r="BC282">
            <v>0</v>
          </cell>
          <cell r="BD282">
            <v>4.3360000000000003</v>
          </cell>
          <cell r="BE282">
            <v>0</v>
          </cell>
          <cell r="BF282">
            <v>4.3360000000000003</v>
          </cell>
          <cell r="BG282">
            <v>0</v>
          </cell>
          <cell r="BH282">
            <v>0</v>
          </cell>
          <cell r="BI282">
            <v>8.7587200000000003</v>
          </cell>
          <cell r="BJ282">
            <v>0</v>
          </cell>
          <cell r="BK282">
            <v>8.7587200000000003</v>
          </cell>
        </row>
        <row r="283">
          <cell r="A283" t="str">
            <v>East Zone</v>
          </cell>
          <cell r="E283">
            <v>0</v>
          </cell>
          <cell r="F283">
            <v>0</v>
          </cell>
          <cell r="G283">
            <v>0</v>
          </cell>
          <cell r="H283">
            <v>0</v>
          </cell>
          <cell r="I283">
            <v>0</v>
          </cell>
          <cell r="J283">
            <v>0</v>
          </cell>
          <cell r="K283">
            <v>4.3360000000000003</v>
          </cell>
          <cell r="L283">
            <v>0</v>
          </cell>
          <cell r="M283">
            <v>0</v>
          </cell>
          <cell r="N283">
            <v>0</v>
          </cell>
          <cell r="O283">
            <v>0</v>
          </cell>
          <cell r="P283">
            <v>0</v>
          </cell>
          <cell r="Q283">
            <v>0</v>
          </cell>
          <cell r="R283">
            <v>0</v>
          </cell>
          <cell r="S283">
            <v>0.54200000000000004</v>
          </cell>
          <cell r="T283">
            <v>0</v>
          </cell>
          <cell r="U283">
            <v>0</v>
          </cell>
          <cell r="V283">
            <v>0</v>
          </cell>
          <cell r="W283">
            <v>8.7587200000000003</v>
          </cell>
          <cell r="X283">
            <v>0</v>
          </cell>
          <cell r="Y283">
            <v>0</v>
          </cell>
          <cell r="Z283">
            <v>0</v>
          </cell>
          <cell r="AA283">
            <v>0</v>
          </cell>
          <cell r="AB283">
            <v>0</v>
          </cell>
          <cell r="AC283">
            <v>0</v>
          </cell>
          <cell r="AD283">
            <v>0</v>
          </cell>
          <cell r="AE283">
            <v>0.54200000000000004</v>
          </cell>
          <cell r="AF283">
            <v>0</v>
          </cell>
          <cell r="AG283">
            <v>0</v>
          </cell>
          <cell r="AH283">
            <v>0</v>
          </cell>
          <cell r="AI283">
            <v>0</v>
          </cell>
          <cell r="AJ283">
            <v>0</v>
          </cell>
          <cell r="AK283">
            <v>0</v>
          </cell>
          <cell r="AL283">
            <v>0</v>
          </cell>
          <cell r="AM283">
            <v>0</v>
          </cell>
          <cell r="AN283">
            <v>4.3360000000000003</v>
          </cell>
          <cell r="AO283">
            <v>0</v>
          </cell>
          <cell r="AP283">
            <v>0</v>
          </cell>
          <cell r="AQ283">
            <v>0.54200000000000004</v>
          </cell>
          <cell r="AR283">
            <v>0</v>
          </cell>
          <cell r="AS283">
            <v>0</v>
          </cell>
          <cell r="AT283">
            <v>0</v>
          </cell>
          <cell r="AU283">
            <v>0</v>
          </cell>
          <cell r="AV283">
            <v>0</v>
          </cell>
          <cell r="AW283">
            <v>0</v>
          </cell>
          <cell r="AX283">
            <v>0</v>
          </cell>
          <cell r="AY283">
            <v>0</v>
          </cell>
          <cell r="AZ283">
            <v>2.6015999999999999</v>
          </cell>
          <cell r="BA283">
            <v>0</v>
          </cell>
          <cell r="BB283">
            <v>0</v>
          </cell>
          <cell r="BC283">
            <v>0</v>
          </cell>
          <cell r="BD283">
            <v>4.3360000000000003</v>
          </cell>
          <cell r="BE283">
            <v>0</v>
          </cell>
          <cell r="BF283">
            <v>4.3360000000000003</v>
          </cell>
          <cell r="BG283">
            <v>0.54200000000000004</v>
          </cell>
          <cell r="BH283">
            <v>0</v>
          </cell>
          <cell r="BI283">
            <v>8.7587200000000003</v>
          </cell>
          <cell r="BJ283">
            <v>0</v>
          </cell>
          <cell r="BK283">
            <v>9.3007200000000001</v>
          </cell>
        </row>
        <row r="284">
          <cell r="A284" t="str">
            <v>Gandhinagar 1</v>
          </cell>
          <cell r="B284" t="str">
            <v>Gandhinagar</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1.0840000000000001</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1.0840000000000001</v>
          </cell>
          <cell r="AP284">
            <v>0</v>
          </cell>
          <cell r="AQ284">
            <v>0</v>
          </cell>
          <cell r="AR284">
            <v>0</v>
          </cell>
          <cell r="AS284">
            <v>0</v>
          </cell>
          <cell r="AT284">
            <v>0</v>
          </cell>
          <cell r="AU284">
            <v>0</v>
          </cell>
          <cell r="AV284">
            <v>0</v>
          </cell>
          <cell r="AW284">
            <v>0</v>
          </cell>
          <cell r="AX284">
            <v>0</v>
          </cell>
          <cell r="AY284">
            <v>0</v>
          </cell>
          <cell r="AZ284">
            <v>0</v>
          </cell>
          <cell r="BA284" t="str">
            <v>Lease</v>
          </cell>
          <cell r="BB284">
            <v>0</v>
          </cell>
          <cell r="BC284">
            <v>0</v>
          </cell>
          <cell r="BD284">
            <v>0</v>
          </cell>
          <cell r="BE284">
            <v>0</v>
          </cell>
          <cell r="BF284">
            <v>0</v>
          </cell>
          <cell r="BG284">
            <v>0</v>
          </cell>
          <cell r="BH284">
            <v>1.0840000000000001</v>
          </cell>
          <cell r="BI284">
            <v>0</v>
          </cell>
          <cell r="BJ284">
            <v>0</v>
          </cell>
          <cell r="BK284">
            <v>1.0840000000000001</v>
          </cell>
        </row>
        <row r="285">
          <cell r="A285" t="str">
            <v>Nagpur 1</v>
          </cell>
          <cell r="B285" t="str">
            <v>Nagpur</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0.54200000000000004</v>
          </cell>
          <cell r="V285">
            <v>0</v>
          </cell>
          <cell r="W285">
            <v>0</v>
          </cell>
          <cell r="X285">
            <v>0</v>
          </cell>
          <cell r="Y285">
            <v>0</v>
          </cell>
          <cell r="Z285">
            <v>0</v>
          </cell>
          <cell r="AA285">
            <v>0</v>
          </cell>
          <cell r="AB285">
            <v>0</v>
          </cell>
          <cell r="AC285">
            <v>0</v>
          </cell>
          <cell r="AD285">
            <v>0</v>
          </cell>
          <cell r="AE285">
            <v>0</v>
          </cell>
          <cell r="AF285">
            <v>0</v>
          </cell>
          <cell r="AG285">
            <v>0.54200000000000004</v>
          </cell>
          <cell r="AH285">
            <v>0</v>
          </cell>
          <cell r="AI285">
            <v>0</v>
          </cell>
          <cell r="AJ285">
            <v>0</v>
          </cell>
          <cell r="AK285">
            <v>0</v>
          </cell>
          <cell r="AL285">
            <v>0</v>
          </cell>
          <cell r="AM285">
            <v>0</v>
          </cell>
          <cell r="AN285">
            <v>0</v>
          </cell>
          <cell r="AO285">
            <v>0</v>
          </cell>
          <cell r="AP285">
            <v>0</v>
          </cell>
          <cell r="AQ285">
            <v>0</v>
          </cell>
          <cell r="AR285">
            <v>0</v>
          </cell>
          <cell r="AS285">
            <v>0.54200000000000004</v>
          </cell>
          <cell r="AT285">
            <v>0</v>
          </cell>
          <cell r="AU285">
            <v>0</v>
          </cell>
          <cell r="AV285">
            <v>0</v>
          </cell>
          <cell r="AW285">
            <v>0</v>
          </cell>
          <cell r="AX285">
            <v>0</v>
          </cell>
          <cell r="AY285">
            <v>0</v>
          </cell>
          <cell r="AZ285">
            <v>0</v>
          </cell>
          <cell r="BA285" t="str">
            <v>Lease</v>
          </cell>
          <cell r="BB285">
            <v>0</v>
          </cell>
          <cell r="BC285">
            <v>0</v>
          </cell>
          <cell r="BD285">
            <v>0</v>
          </cell>
          <cell r="BE285">
            <v>0</v>
          </cell>
          <cell r="BF285">
            <v>0</v>
          </cell>
          <cell r="BG285">
            <v>0</v>
          </cell>
          <cell r="BH285">
            <v>0.54200000000000004</v>
          </cell>
          <cell r="BI285">
            <v>0</v>
          </cell>
          <cell r="BJ285">
            <v>0</v>
          </cell>
          <cell r="BK285">
            <v>0.54200000000000004</v>
          </cell>
        </row>
        <row r="286">
          <cell r="A286" t="str">
            <v>Pune 1</v>
          </cell>
          <cell r="B286" t="str">
            <v>Pune</v>
          </cell>
          <cell r="E286">
            <v>0</v>
          </cell>
          <cell r="F286">
            <v>0</v>
          </cell>
          <cell r="G286">
            <v>0</v>
          </cell>
          <cell r="H286">
            <v>3.9803005543200003</v>
          </cell>
          <cell r="I286">
            <v>0</v>
          </cell>
          <cell r="J286">
            <v>0</v>
          </cell>
          <cell r="K286">
            <v>0</v>
          </cell>
          <cell r="L286">
            <v>0</v>
          </cell>
          <cell r="M286">
            <v>0</v>
          </cell>
          <cell r="N286">
            <v>0</v>
          </cell>
          <cell r="O286">
            <v>0</v>
          </cell>
          <cell r="P286">
            <v>0</v>
          </cell>
          <cell r="Q286">
            <v>0</v>
          </cell>
          <cell r="R286">
            <v>0</v>
          </cell>
          <cell r="S286">
            <v>2.5422356505600008</v>
          </cell>
          <cell r="T286">
            <v>0</v>
          </cell>
          <cell r="U286">
            <v>2.8590869210400003</v>
          </cell>
          <cell r="V286">
            <v>0</v>
          </cell>
          <cell r="W286">
            <v>0</v>
          </cell>
          <cell r="X286">
            <v>0</v>
          </cell>
          <cell r="Y286">
            <v>3.2683645843200004</v>
          </cell>
          <cell r="Z286">
            <v>0</v>
          </cell>
          <cell r="AA286">
            <v>3.3941272291200009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Lease</v>
          </cell>
          <cell r="BB286">
            <v>0</v>
          </cell>
          <cell r="BC286">
            <v>3.9803005543200003</v>
          </cell>
          <cell r="BD286">
            <v>0</v>
          </cell>
          <cell r="BE286">
            <v>0</v>
          </cell>
          <cell r="BF286">
            <v>3.9803005543200003</v>
          </cell>
          <cell r="BG286">
            <v>2.5422356505600008</v>
          </cell>
          <cell r="BH286">
            <v>2.8590869210400003</v>
          </cell>
          <cell r="BI286">
            <v>3.2683645843200004</v>
          </cell>
          <cell r="BJ286">
            <v>3.3941272291200009</v>
          </cell>
          <cell r="BK286">
            <v>12.063814385040002</v>
          </cell>
        </row>
        <row r="287">
          <cell r="A287" t="str">
            <v>Lohegaon  1</v>
          </cell>
          <cell r="B287" t="str">
            <v>Pune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Lease</v>
          </cell>
          <cell r="BB287">
            <v>0</v>
          </cell>
          <cell r="BC287">
            <v>0</v>
          </cell>
          <cell r="BD287">
            <v>0</v>
          </cell>
          <cell r="BE287">
            <v>0</v>
          </cell>
          <cell r="BF287">
            <v>0</v>
          </cell>
          <cell r="BG287">
            <v>0</v>
          </cell>
          <cell r="BH287">
            <v>0</v>
          </cell>
          <cell r="BI287">
            <v>0</v>
          </cell>
          <cell r="BJ287">
            <v>0</v>
          </cell>
          <cell r="BK287">
            <v>0</v>
          </cell>
        </row>
        <row r="288">
          <cell r="A288" t="str">
            <v>Tathewade 1</v>
          </cell>
          <cell r="B288" t="str">
            <v>Pune</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Lease</v>
          </cell>
          <cell r="BB288">
            <v>0</v>
          </cell>
          <cell r="BC288">
            <v>0</v>
          </cell>
          <cell r="BD288">
            <v>0</v>
          </cell>
          <cell r="BE288">
            <v>0</v>
          </cell>
          <cell r="BF288">
            <v>0</v>
          </cell>
          <cell r="BG288">
            <v>0</v>
          </cell>
          <cell r="BH288">
            <v>0</v>
          </cell>
          <cell r="BI288">
            <v>0</v>
          </cell>
          <cell r="BJ288">
            <v>0</v>
          </cell>
          <cell r="BK288">
            <v>0</v>
          </cell>
        </row>
        <row r="289">
          <cell r="A289" t="str">
            <v>Muland 1</v>
          </cell>
          <cell r="B289" t="str">
            <v>Mumbai</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3.8243999999999998</v>
          </cell>
          <cell r="AV289">
            <v>0</v>
          </cell>
          <cell r="AW289">
            <v>0</v>
          </cell>
          <cell r="AX289">
            <v>0</v>
          </cell>
          <cell r="AY289">
            <v>0</v>
          </cell>
          <cell r="AZ289">
            <v>0</v>
          </cell>
          <cell r="BA289" t="str">
            <v>Lease</v>
          </cell>
          <cell r="BB289">
            <v>0</v>
          </cell>
          <cell r="BC289">
            <v>0</v>
          </cell>
          <cell r="BD289">
            <v>0</v>
          </cell>
          <cell r="BE289">
            <v>0</v>
          </cell>
          <cell r="BF289">
            <v>0</v>
          </cell>
          <cell r="BG289">
            <v>0</v>
          </cell>
          <cell r="BH289">
            <v>0</v>
          </cell>
          <cell r="BI289">
            <v>0</v>
          </cell>
          <cell r="BJ289">
            <v>0</v>
          </cell>
          <cell r="BK289">
            <v>0</v>
          </cell>
        </row>
        <row r="290">
          <cell r="A290" t="str">
            <v>NTC 1</v>
          </cell>
          <cell r="B290" t="str">
            <v>Mumbai</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Lease</v>
          </cell>
          <cell r="BB290">
            <v>0</v>
          </cell>
          <cell r="BC290">
            <v>0</v>
          </cell>
          <cell r="BD290">
            <v>0</v>
          </cell>
          <cell r="BE290">
            <v>0</v>
          </cell>
          <cell r="BF290">
            <v>0</v>
          </cell>
          <cell r="BG290">
            <v>0</v>
          </cell>
          <cell r="BH290">
            <v>0</v>
          </cell>
          <cell r="BI290">
            <v>0</v>
          </cell>
          <cell r="BJ290">
            <v>0</v>
          </cell>
          <cell r="BK290">
            <v>0</v>
          </cell>
        </row>
        <row r="291">
          <cell r="A291" t="str">
            <v>West Zone</v>
          </cell>
          <cell r="E291">
            <v>0</v>
          </cell>
          <cell r="F291">
            <v>0</v>
          </cell>
          <cell r="G291">
            <v>0</v>
          </cell>
          <cell r="H291">
            <v>3.9803005543200003</v>
          </cell>
          <cell r="I291">
            <v>0</v>
          </cell>
          <cell r="J291">
            <v>0</v>
          </cell>
          <cell r="K291">
            <v>0</v>
          </cell>
          <cell r="L291">
            <v>0</v>
          </cell>
          <cell r="M291">
            <v>0</v>
          </cell>
          <cell r="N291">
            <v>0</v>
          </cell>
          <cell r="O291">
            <v>0</v>
          </cell>
          <cell r="P291">
            <v>0</v>
          </cell>
          <cell r="Q291">
            <v>0</v>
          </cell>
          <cell r="R291">
            <v>0</v>
          </cell>
          <cell r="S291">
            <v>2.5422356505600008</v>
          </cell>
          <cell r="T291">
            <v>1.0840000000000001</v>
          </cell>
          <cell r="U291">
            <v>3.4010869210400001</v>
          </cell>
          <cell r="V291">
            <v>0</v>
          </cell>
          <cell r="W291">
            <v>0</v>
          </cell>
          <cell r="X291">
            <v>0</v>
          </cell>
          <cell r="Y291">
            <v>3.2683645843200004</v>
          </cell>
          <cell r="Z291">
            <v>0</v>
          </cell>
          <cell r="AA291">
            <v>3.3941272291200009</v>
          </cell>
          <cell r="AB291">
            <v>0</v>
          </cell>
          <cell r="AC291">
            <v>0</v>
          </cell>
          <cell r="AD291">
            <v>0</v>
          </cell>
          <cell r="AE291">
            <v>0</v>
          </cell>
          <cell r="AF291">
            <v>0</v>
          </cell>
          <cell r="AG291">
            <v>0.54200000000000004</v>
          </cell>
          <cell r="AH291">
            <v>0</v>
          </cell>
          <cell r="AI291">
            <v>0</v>
          </cell>
          <cell r="AJ291">
            <v>0</v>
          </cell>
          <cell r="AK291">
            <v>0</v>
          </cell>
          <cell r="AL291">
            <v>0</v>
          </cell>
          <cell r="AM291">
            <v>0</v>
          </cell>
          <cell r="AN291">
            <v>0</v>
          </cell>
          <cell r="AO291">
            <v>1.0840000000000001</v>
          </cell>
          <cell r="AP291">
            <v>0</v>
          </cell>
          <cell r="AQ291">
            <v>0</v>
          </cell>
          <cell r="AR291">
            <v>0</v>
          </cell>
          <cell r="AS291">
            <v>0.54200000000000004</v>
          </cell>
          <cell r="AT291">
            <v>0</v>
          </cell>
          <cell r="AU291">
            <v>3.8243999999999998</v>
          </cell>
          <cell r="AV291">
            <v>0</v>
          </cell>
          <cell r="AW291">
            <v>0</v>
          </cell>
          <cell r="AX291">
            <v>0</v>
          </cell>
          <cell r="AY291">
            <v>0</v>
          </cell>
          <cell r="AZ291">
            <v>0</v>
          </cell>
          <cell r="BA291" t="str">
            <v>Lease</v>
          </cell>
          <cell r="BB291">
            <v>0</v>
          </cell>
          <cell r="BC291">
            <v>3.9803005543200003</v>
          </cell>
          <cell r="BD291">
            <v>0</v>
          </cell>
          <cell r="BE291">
            <v>0</v>
          </cell>
          <cell r="BF291">
            <v>3.9803005543200003</v>
          </cell>
          <cell r="BG291">
            <v>2.5422356505600008</v>
          </cell>
          <cell r="BH291">
            <v>4.4850869210400006</v>
          </cell>
          <cell r="BI291">
            <v>3.2683645843200004</v>
          </cell>
          <cell r="BJ291">
            <v>3.3941272291200009</v>
          </cell>
          <cell r="BK291">
            <v>13.689814385040002</v>
          </cell>
        </row>
        <row r="292">
          <cell r="A292" t="str">
            <v>Chennai 1A,AB,AC</v>
          </cell>
          <cell r="B292" t="str">
            <v>Chennai</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Sale</v>
          </cell>
          <cell r="BB292">
            <v>0</v>
          </cell>
          <cell r="BC292">
            <v>0</v>
          </cell>
          <cell r="BD292">
            <v>0</v>
          </cell>
          <cell r="BE292">
            <v>0</v>
          </cell>
          <cell r="BF292">
            <v>0</v>
          </cell>
          <cell r="BG292">
            <v>0</v>
          </cell>
          <cell r="BH292">
            <v>0</v>
          </cell>
          <cell r="BI292">
            <v>0</v>
          </cell>
          <cell r="BJ292">
            <v>0</v>
          </cell>
          <cell r="BK292">
            <v>0</v>
          </cell>
        </row>
        <row r="293">
          <cell r="A293" t="str">
            <v>Chennai 5,7,10</v>
          </cell>
          <cell r="B293" t="str">
            <v>Chennai</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Sale</v>
          </cell>
          <cell r="BB293">
            <v>0</v>
          </cell>
          <cell r="BC293">
            <v>0</v>
          </cell>
          <cell r="BD293">
            <v>0</v>
          </cell>
          <cell r="BE293">
            <v>0</v>
          </cell>
          <cell r="BF293">
            <v>0</v>
          </cell>
          <cell r="BG293">
            <v>0</v>
          </cell>
          <cell r="BH293">
            <v>0</v>
          </cell>
          <cell r="BI293">
            <v>0</v>
          </cell>
          <cell r="BJ293">
            <v>0</v>
          </cell>
          <cell r="BK293">
            <v>0</v>
          </cell>
        </row>
        <row r="294">
          <cell r="A294" t="str">
            <v>Chennai 3,4,6.9A,9B</v>
          </cell>
          <cell r="B294" t="str">
            <v>Chennai</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Sale</v>
          </cell>
          <cell r="BB294">
            <v>0</v>
          </cell>
          <cell r="BC294">
            <v>0</v>
          </cell>
          <cell r="BD294">
            <v>0</v>
          </cell>
          <cell r="BE294">
            <v>0</v>
          </cell>
          <cell r="BF294">
            <v>0</v>
          </cell>
          <cell r="BG294">
            <v>0</v>
          </cell>
          <cell r="BH294">
            <v>0</v>
          </cell>
          <cell r="BI294">
            <v>0</v>
          </cell>
          <cell r="BJ294">
            <v>0</v>
          </cell>
          <cell r="BK294">
            <v>0</v>
          </cell>
        </row>
        <row r="295">
          <cell r="A295" t="str">
            <v>Chennai 8</v>
          </cell>
          <cell r="B295" t="str">
            <v>Chennai</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Sale</v>
          </cell>
          <cell r="BB295">
            <v>0</v>
          </cell>
          <cell r="BC295">
            <v>0</v>
          </cell>
          <cell r="BD295">
            <v>0</v>
          </cell>
          <cell r="BE295">
            <v>0</v>
          </cell>
          <cell r="BF295">
            <v>0</v>
          </cell>
          <cell r="BG295">
            <v>0</v>
          </cell>
          <cell r="BH295">
            <v>0</v>
          </cell>
          <cell r="BI295">
            <v>0</v>
          </cell>
          <cell r="BJ295">
            <v>0</v>
          </cell>
          <cell r="BK295">
            <v>0</v>
          </cell>
        </row>
        <row r="296">
          <cell r="A296" t="str">
            <v>Tidal Park 1</v>
          </cell>
          <cell r="B296" t="str">
            <v>Tidal Park</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9.5616039839999996</v>
          </cell>
          <cell r="AS296">
            <v>0</v>
          </cell>
          <cell r="AT296">
            <v>0</v>
          </cell>
          <cell r="AU296">
            <v>0</v>
          </cell>
          <cell r="AV296">
            <v>0</v>
          </cell>
          <cell r="AW296">
            <v>0</v>
          </cell>
          <cell r="AX296">
            <v>0</v>
          </cell>
          <cell r="AY296">
            <v>0</v>
          </cell>
          <cell r="AZ296">
            <v>0</v>
          </cell>
          <cell r="BA296" t="str">
            <v>Lease</v>
          </cell>
          <cell r="BB296">
            <v>0</v>
          </cell>
          <cell r="BC296">
            <v>0</v>
          </cell>
          <cell r="BD296">
            <v>0</v>
          </cell>
          <cell r="BE296">
            <v>0</v>
          </cell>
          <cell r="BF296">
            <v>0</v>
          </cell>
          <cell r="BG296">
            <v>0</v>
          </cell>
          <cell r="BH296">
            <v>0</v>
          </cell>
          <cell r="BI296">
            <v>0</v>
          </cell>
          <cell r="BJ296">
            <v>0</v>
          </cell>
          <cell r="BK296">
            <v>0</v>
          </cell>
        </row>
        <row r="297">
          <cell r="A297" t="str">
            <v>Kokapet 1</v>
          </cell>
          <cell r="B297" t="str">
            <v>Rai Durg</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Lease</v>
          </cell>
          <cell r="BB297">
            <v>0</v>
          </cell>
          <cell r="BC297">
            <v>0</v>
          </cell>
          <cell r="BD297">
            <v>0</v>
          </cell>
          <cell r="BE297">
            <v>0</v>
          </cell>
          <cell r="BF297">
            <v>0</v>
          </cell>
          <cell r="BG297">
            <v>0</v>
          </cell>
          <cell r="BH297">
            <v>0</v>
          </cell>
          <cell r="BI297">
            <v>0</v>
          </cell>
          <cell r="BJ297">
            <v>0</v>
          </cell>
          <cell r="BK297">
            <v>0</v>
          </cell>
        </row>
        <row r="298">
          <cell r="A298" t="str">
            <v>Hyderabad 2</v>
          </cell>
          <cell r="B298" t="str">
            <v>Hyderabad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Sale</v>
          </cell>
          <cell r="BB298">
            <v>0</v>
          </cell>
          <cell r="BC298">
            <v>0</v>
          </cell>
          <cell r="BD298">
            <v>0</v>
          </cell>
          <cell r="BE298">
            <v>0</v>
          </cell>
          <cell r="BF298">
            <v>0</v>
          </cell>
          <cell r="BG298">
            <v>0</v>
          </cell>
          <cell r="BH298">
            <v>0</v>
          </cell>
          <cell r="BI298">
            <v>0</v>
          </cell>
          <cell r="BJ298">
            <v>0</v>
          </cell>
          <cell r="BK298">
            <v>0</v>
          </cell>
        </row>
        <row r="299">
          <cell r="A299" t="str">
            <v>Hyderabad 1,3</v>
          </cell>
          <cell r="B299" t="str">
            <v>Hyderabad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Sale</v>
          </cell>
          <cell r="BB299">
            <v>0</v>
          </cell>
          <cell r="BC299">
            <v>0</v>
          </cell>
          <cell r="BD299">
            <v>0</v>
          </cell>
          <cell r="BE299">
            <v>0</v>
          </cell>
          <cell r="BF299">
            <v>0</v>
          </cell>
          <cell r="BG299">
            <v>0</v>
          </cell>
          <cell r="BH299">
            <v>0</v>
          </cell>
          <cell r="BI299">
            <v>0</v>
          </cell>
          <cell r="BJ299">
            <v>0</v>
          </cell>
          <cell r="BK299">
            <v>0</v>
          </cell>
        </row>
        <row r="300">
          <cell r="AV300">
            <v>0</v>
          </cell>
          <cell r="AW300">
            <v>0</v>
          </cell>
          <cell r="AX300">
            <v>0</v>
          </cell>
          <cell r="AY300">
            <v>0</v>
          </cell>
          <cell r="AZ300">
            <v>0</v>
          </cell>
        </row>
        <row r="301">
          <cell r="A301" t="str">
            <v>South Zone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9.5616039839999996</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A302" t="str">
            <v>Commercial offices 1</v>
          </cell>
          <cell r="B302" t="str">
            <v>Gurgaon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8.3659999999999997</v>
          </cell>
          <cell r="AX302">
            <v>0</v>
          </cell>
          <cell r="AY302">
            <v>0</v>
          </cell>
          <cell r="AZ302">
            <v>0</v>
          </cell>
          <cell r="BA302" t="str">
            <v>Lease</v>
          </cell>
          <cell r="BB302">
            <v>0</v>
          </cell>
          <cell r="BC302">
            <v>0</v>
          </cell>
          <cell r="BD302">
            <v>0</v>
          </cell>
          <cell r="BE302">
            <v>0</v>
          </cell>
          <cell r="BF302">
            <v>0</v>
          </cell>
          <cell r="BG302">
            <v>0</v>
          </cell>
          <cell r="BH302">
            <v>0</v>
          </cell>
          <cell r="BI302">
            <v>0</v>
          </cell>
          <cell r="BJ302">
            <v>0</v>
          </cell>
          <cell r="BK302">
            <v>0</v>
          </cell>
        </row>
        <row r="303">
          <cell r="A303" t="str">
            <v>Gurgaon W block,Bulding 14</v>
          </cell>
          <cell r="B303" t="str">
            <v>Gurgaon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Sale</v>
          </cell>
          <cell r="BB303">
            <v>0</v>
          </cell>
          <cell r="BC303">
            <v>0</v>
          </cell>
          <cell r="BD303">
            <v>0</v>
          </cell>
          <cell r="BE303">
            <v>0</v>
          </cell>
          <cell r="BF303">
            <v>0</v>
          </cell>
          <cell r="BG303">
            <v>0</v>
          </cell>
          <cell r="BH303">
            <v>0</v>
          </cell>
          <cell r="BI303">
            <v>0</v>
          </cell>
          <cell r="BJ303">
            <v>0</v>
          </cell>
          <cell r="BK303">
            <v>0</v>
          </cell>
        </row>
        <row r="304">
          <cell r="A304" t="str">
            <v>Gurgaon Non Sez</v>
          </cell>
          <cell r="B304" t="str">
            <v>Gurgaon</v>
          </cell>
          <cell r="E304">
            <v>0</v>
          </cell>
          <cell r="F304">
            <v>5.7179525760000001</v>
          </cell>
          <cell r="G304">
            <v>0</v>
          </cell>
          <cell r="H304">
            <v>0</v>
          </cell>
          <cell r="I304">
            <v>0</v>
          </cell>
          <cell r="J304">
            <v>0</v>
          </cell>
          <cell r="K304">
            <v>11.115190744</v>
          </cell>
          <cell r="L304">
            <v>4.1201170639999996</v>
          </cell>
          <cell r="M304">
            <v>0</v>
          </cell>
          <cell r="N304">
            <v>11.480947519999999</v>
          </cell>
          <cell r="O304">
            <v>0</v>
          </cell>
          <cell r="P304">
            <v>0</v>
          </cell>
          <cell r="Q304">
            <v>0</v>
          </cell>
          <cell r="R304">
            <v>13.098483999999999</v>
          </cell>
          <cell r="S304">
            <v>0</v>
          </cell>
          <cell r="T304">
            <v>0</v>
          </cell>
          <cell r="U304">
            <v>0</v>
          </cell>
          <cell r="V304">
            <v>0</v>
          </cell>
          <cell r="W304">
            <v>9.8722119999999993</v>
          </cell>
          <cell r="X304">
            <v>0</v>
          </cell>
          <cell r="Y304">
            <v>16.175634138666666</v>
          </cell>
          <cell r="Z304">
            <v>0</v>
          </cell>
          <cell r="AA304">
            <v>10.246138</v>
          </cell>
          <cell r="AB304">
            <v>8.3678324906666663</v>
          </cell>
          <cell r="AC304">
            <v>0</v>
          </cell>
          <cell r="AD304">
            <v>11.666140970666666</v>
          </cell>
          <cell r="AE304">
            <v>0</v>
          </cell>
          <cell r="AF304">
            <v>1.04064</v>
          </cell>
          <cell r="AG304">
            <v>0</v>
          </cell>
          <cell r="AH304">
            <v>0</v>
          </cell>
          <cell r="AI304">
            <v>0</v>
          </cell>
          <cell r="AJ304">
            <v>0</v>
          </cell>
          <cell r="AK304">
            <v>42.063026563999998</v>
          </cell>
          <cell r="AL304">
            <v>19.120799999999999</v>
          </cell>
          <cell r="AM304">
            <v>0</v>
          </cell>
          <cell r="AN304">
            <v>0</v>
          </cell>
          <cell r="AO304">
            <v>0</v>
          </cell>
          <cell r="AP304">
            <v>0</v>
          </cell>
          <cell r="AQ304">
            <v>0</v>
          </cell>
          <cell r="AR304">
            <v>0</v>
          </cell>
          <cell r="AS304">
            <v>0</v>
          </cell>
          <cell r="AT304">
            <v>0</v>
          </cell>
          <cell r="AU304">
            <v>0</v>
          </cell>
          <cell r="AV304">
            <v>0</v>
          </cell>
          <cell r="AW304">
            <v>33.463999999999999</v>
          </cell>
          <cell r="AX304">
            <v>0</v>
          </cell>
          <cell r="AY304">
            <v>0</v>
          </cell>
          <cell r="AZ304">
            <v>0</v>
          </cell>
          <cell r="BA304" t="str">
            <v>Lease</v>
          </cell>
          <cell r="BB304">
            <v>5.7179525760000001</v>
          </cell>
          <cell r="BC304">
            <v>0</v>
          </cell>
          <cell r="BD304">
            <v>15.235307807999998</v>
          </cell>
          <cell r="BE304">
            <v>11.480947519999999</v>
          </cell>
          <cell r="BF304">
            <v>32.434207903999997</v>
          </cell>
          <cell r="BG304">
            <v>13.098483999999999</v>
          </cell>
          <cell r="BH304">
            <v>0</v>
          </cell>
          <cell r="BI304">
            <v>26.047846138666664</v>
          </cell>
          <cell r="BJ304">
            <v>18.613970490666667</v>
          </cell>
          <cell r="BK304">
            <v>57.760300629333329</v>
          </cell>
        </row>
        <row r="305">
          <cell r="A305" t="str">
            <v>Gurgaon Cyber 5-9,15,16</v>
          </cell>
          <cell r="B305" t="str">
            <v>Gurgaon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Sale</v>
          </cell>
          <cell r="BB305">
            <v>0</v>
          </cell>
          <cell r="BC305">
            <v>0</v>
          </cell>
          <cell r="BD305">
            <v>0</v>
          </cell>
          <cell r="BE305">
            <v>0</v>
          </cell>
          <cell r="BF305">
            <v>0</v>
          </cell>
          <cell r="BG305">
            <v>0</v>
          </cell>
          <cell r="BH305">
            <v>0</v>
          </cell>
          <cell r="BI305">
            <v>0</v>
          </cell>
          <cell r="BJ305">
            <v>0</v>
          </cell>
          <cell r="BK305">
            <v>0</v>
          </cell>
        </row>
        <row r="306">
          <cell r="A306" t="str">
            <v>Gurgaon 1</v>
          </cell>
          <cell r="B306" t="str">
            <v>Gurgaon Non Sez</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Lease</v>
          </cell>
          <cell r="BB306">
            <v>0</v>
          </cell>
          <cell r="BC306">
            <v>0</v>
          </cell>
          <cell r="BD306">
            <v>0</v>
          </cell>
          <cell r="BE306">
            <v>0</v>
          </cell>
          <cell r="BF306">
            <v>0</v>
          </cell>
          <cell r="BG306">
            <v>0</v>
          </cell>
          <cell r="BH306">
            <v>0</v>
          </cell>
          <cell r="BI306">
            <v>0</v>
          </cell>
          <cell r="BJ306">
            <v>0</v>
          </cell>
          <cell r="BK306">
            <v>0</v>
          </cell>
        </row>
        <row r="307">
          <cell r="A307" t="str">
            <v>Noida, CSC 1</v>
          </cell>
          <cell r="B307" t="str">
            <v>Noida, CSC</v>
          </cell>
          <cell r="E307">
            <v>0</v>
          </cell>
          <cell r="F307">
            <v>0</v>
          </cell>
          <cell r="G307">
            <v>0</v>
          </cell>
          <cell r="H307">
            <v>0</v>
          </cell>
          <cell r="I307">
            <v>0</v>
          </cell>
          <cell r="J307">
            <v>1.6825689055999997</v>
          </cell>
          <cell r="K307">
            <v>5.7267577600000001E-2</v>
          </cell>
          <cell r="L307">
            <v>0</v>
          </cell>
          <cell r="M307">
            <v>0</v>
          </cell>
          <cell r="N307">
            <v>1.6869548453999998</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Lease</v>
          </cell>
          <cell r="BB307">
            <v>0</v>
          </cell>
          <cell r="BC307">
            <v>1.6825689055999997</v>
          </cell>
          <cell r="BD307">
            <v>5.7267577600000001E-2</v>
          </cell>
          <cell r="BE307">
            <v>1.6869548453999998</v>
          </cell>
          <cell r="BF307">
            <v>3.4267913285999994</v>
          </cell>
          <cell r="BG307">
            <v>0</v>
          </cell>
          <cell r="BH307">
            <v>0</v>
          </cell>
          <cell r="BI307">
            <v>0</v>
          </cell>
          <cell r="BJ307">
            <v>0</v>
          </cell>
          <cell r="BK307">
            <v>0</v>
          </cell>
        </row>
        <row r="308">
          <cell r="A308" t="str">
            <v>Noida, Sector 143 1</v>
          </cell>
          <cell r="B308" t="str">
            <v>Noida, Sector 143</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3.415</v>
          </cell>
          <cell r="AL308">
            <v>0</v>
          </cell>
          <cell r="AM308">
            <v>0</v>
          </cell>
          <cell r="AN308">
            <v>0</v>
          </cell>
          <cell r="AO308">
            <v>0</v>
          </cell>
          <cell r="AP308">
            <v>0</v>
          </cell>
          <cell r="AQ308">
            <v>0</v>
          </cell>
          <cell r="AR308">
            <v>0</v>
          </cell>
          <cell r="AS308">
            <v>0</v>
          </cell>
          <cell r="AT308">
            <v>0</v>
          </cell>
          <cell r="AU308">
            <v>0</v>
          </cell>
          <cell r="AV308">
            <v>0</v>
          </cell>
          <cell r="AW308">
            <v>3.415</v>
          </cell>
          <cell r="AX308">
            <v>0</v>
          </cell>
          <cell r="AY308">
            <v>0</v>
          </cell>
          <cell r="AZ308">
            <v>0</v>
          </cell>
          <cell r="BA308" t="str">
            <v>Lease</v>
          </cell>
          <cell r="BB308">
            <v>0</v>
          </cell>
          <cell r="BC308">
            <v>0</v>
          </cell>
          <cell r="BD308">
            <v>0</v>
          </cell>
          <cell r="BE308">
            <v>0</v>
          </cell>
          <cell r="BF308">
            <v>0</v>
          </cell>
          <cell r="BG308">
            <v>0</v>
          </cell>
          <cell r="BH308">
            <v>0</v>
          </cell>
          <cell r="BI308">
            <v>0</v>
          </cell>
          <cell r="BJ308">
            <v>0</v>
          </cell>
          <cell r="BK308">
            <v>0</v>
          </cell>
        </row>
        <row r="309">
          <cell r="A309" t="str">
            <v>Silokhera A1A2A3,B1,B2,B3</v>
          </cell>
          <cell r="B309" t="str">
            <v>Silokhera</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t="str">
            <v>Sale</v>
          </cell>
          <cell r="BB309">
            <v>0</v>
          </cell>
          <cell r="BC309">
            <v>0</v>
          </cell>
          <cell r="BD309">
            <v>0</v>
          </cell>
          <cell r="BE309">
            <v>0</v>
          </cell>
          <cell r="BF309">
            <v>0</v>
          </cell>
          <cell r="BG309">
            <v>0</v>
          </cell>
          <cell r="BH309">
            <v>0</v>
          </cell>
          <cell r="BI309">
            <v>0</v>
          </cell>
          <cell r="BJ309">
            <v>0</v>
          </cell>
          <cell r="BK309">
            <v>0</v>
          </cell>
        </row>
        <row r="310">
          <cell r="A310" t="str">
            <v>Sonepat 1</v>
          </cell>
          <cell r="B310" t="str">
            <v>Sonepat</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1.0840000000000001</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1.0840000000000001</v>
          </cell>
          <cell r="AP310">
            <v>0</v>
          </cell>
          <cell r="AQ310">
            <v>0</v>
          </cell>
          <cell r="AR310">
            <v>0</v>
          </cell>
          <cell r="AS310">
            <v>0</v>
          </cell>
          <cell r="AT310">
            <v>0</v>
          </cell>
          <cell r="AU310">
            <v>0</v>
          </cell>
          <cell r="AV310">
            <v>0</v>
          </cell>
          <cell r="AW310">
            <v>0</v>
          </cell>
          <cell r="AX310">
            <v>0</v>
          </cell>
          <cell r="AY310">
            <v>0</v>
          </cell>
          <cell r="AZ310">
            <v>0</v>
          </cell>
          <cell r="BA310" t="str">
            <v>Lease</v>
          </cell>
          <cell r="BB310">
            <v>0</v>
          </cell>
          <cell r="BC310">
            <v>0</v>
          </cell>
          <cell r="BD310">
            <v>0</v>
          </cell>
          <cell r="BE310">
            <v>0</v>
          </cell>
          <cell r="BF310">
            <v>0</v>
          </cell>
          <cell r="BG310">
            <v>1.0840000000000001</v>
          </cell>
          <cell r="BH310">
            <v>0</v>
          </cell>
          <cell r="BI310">
            <v>0</v>
          </cell>
          <cell r="BJ310">
            <v>0</v>
          </cell>
          <cell r="BK310">
            <v>1.0840000000000001</v>
          </cell>
        </row>
        <row r="311">
          <cell r="A311" t="str">
            <v>Silokhera C1,C2,D,E1</v>
          </cell>
          <cell r="B311" t="str">
            <v>Silokhera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Sale</v>
          </cell>
          <cell r="BB311">
            <v>0</v>
          </cell>
          <cell r="BC311">
            <v>0</v>
          </cell>
          <cell r="BD311">
            <v>0</v>
          </cell>
          <cell r="BE311">
            <v>0</v>
          </cell>
          <cell r="BF311">
            <v>0</v>
          </cell>
          <cell r="BG311">
            <v>0</v>
          </cell>
          <cell r="BH311">
            <v>0</v>
          </cell>
          <cell r="BI311">
            <v>0</v>
          </cell>
          <cell r="BJ311">
            <v>0</v>
          </cell>
          <cell r="BK311">
            <v>0</v>
          </cell>
        </row>
        <row r="312">
          <cell r="A312" t="str">
            <v>Silokhera E2,F1,F2</v>
          </cell>
          <cell r="B312" t="str">
            <v>Silokhera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t="str">
            <v>Sale</v>
          </cell>
          <cell r="BB312">
            <v>0</v>
          </cell>
          <cell r="BC312">
            <v>0</v>
          </cell>
          <cell r="BD312">
            <v>0</v>
          </cell>
          <cell r="BE312">
            <v>0</v>
          </cell>
          <cell r="BF312">
            <v>0</v>
          </cell>
          <cell r="BG312">
            <v>0</v>
          </cell>
          <cell r="BH312">
            <v>0</v>
          </cell>
          <cell r="BI312">
            <v>0</v>
          </cell>
          <cell r="BJ312">
            <v>0</v>
          </cell>
          <cell r="BK312">
            <v>0</v>
          </cell>
        </row>
        <row r="313">
          <cell r="A313" t="str">
            <v>Silokhera 7 Acre</v>
          </cell>
          <cell r="B313" t="str">
            <v>Silokhera 7 Acre</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10.867865629999999</v>
          </cell>
          <cell r="BA313" t="str">
            <v>Lease</v>
          </cell>
          <cell r="BB313">
            <v>0</v>
          </cell>
          <cell r="BC313">
            <v>0</v>
          </cell>
          <cell r="BD313">
            <v>0</v>
          </cell>
          <cell r="BE313">
            <v>0</v>
          </cell>
          <cell r="BF313">
            <v>0</v>
          </cell>
          <cell r="BG313">
            <v>0</v>
          </cell>
          <cell r="BH313">
            <v>0</v>
          </cell>
          <cell r="BI313">
            <v>0</v>
          </cell>
          <cell r="BJ313">
            <v>0</v>
          </cell>
          <cell r="BK313">
            <v>0</v>
          </cell>
        </row>
        <row r="314">
          <cell r="A314" t="str">
            <v>Manesar 1</v>
          </cell>
          <cell r="B314" t="str">
            <v>Gurgaon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Lease</v>
          </cell>
          <cell r="BB314">
            <v>0</v>
          </cell>
          <cell r="BC314">
            <v>0</v>
          </cell>
          <cell r="BD314">
            <v>0</v>
          </cell>
          <cell r="BE314">
            <v>0</v>
          </cell>
          <cell r="BF314">
            <v>0</v>
          </cell>
          <cell r="BG314">
            <v>0</v>
          </cell>
          <cell r="BH314">
            <v>0</v>
          </cell>
          <cell r="BI314">
            <v>0</v>
          </cell>
          <cell r="BJ314">
            <v>0</v>
          </cell>
          <cell r="BK314">
            <v>0</v>
          </cell>
        </row>
        <row r="315">
          <cell r="A315" t="str">
            <v>Delhi 1</v>
          </cell>
          <cell r="B315" t="str">
            <v>Delhi</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9.1059999999999999</v>
          </cell>
          <cell r="AE315">
            <v>0</v>
          </cell>
          <cell r="AF315">
            <v>0</v>
          </cell>
          <cell r="AG315">
            <v>0</v>
          </cell>
          <cell r="AH315">
            <v>0</v>
          </cell>
          <cell r="AI315">
            <v>0</v>
          </cell>
          <cell r="AJ315">
            <v>0</v>
          </cell>
          <cell r="AK315">
            <v>0</v>
          </cell>
          <cell r="AL315">
            <v>0</v>
          </cell>
          <cell r="AM315">
            <v>18.212</v>
          </cell>
          <cell r="AN315">
            <v>0</v>
          </cell>
          <cell r="AO315">
            <v>0</v>
          </cell>
          <cell r="AP315">
            <v>0</v>
          </cell>
          <cell r="AQ315">
            <v>0</v>
          </cell>
          <cell r="AR315">
            <v>0</v>
          </cell>
          <cell r="AS315">
            <v>0</v>
          </cell>
          <cell r="AT315">
            <v>0</v>
          </cell>
          <cell r="AU315">
            <v>0</v>
          </cell>
          <cell r="AV315">
            <v>0</v>
          </cell>
          <cell r="AW315">
            <v>0</v>
          </cell>
          <cell r="AX315">
            <v>0</v>
          </cell>
          <cell r="AY315">
            <v>14.38748</v>
          </cell>
          <cell r="AZ315">
            <v>0</v>
          </cell>
          <cell r="BA315" t="str">
            <v>Lease</v>
          </cell>
          <cell r="BB315">
            <v>0</v>
          </cell>
          <cell r="BC315">
            <v>0</v>
          </cell>
          <cell r="BD315">
            <v>0</v>
          </cell>
          <cell r="BE315">
            <v>0</v>
          </cell>
          <cell r="BF315">
            <v>0</v>
          </cell>
          <cell r="BG315">
            <v>0</v>
          </cell>
          <cell r="BH315">
            <v>0</v>
          </cell>
          <cell r="BI315">
            <v>0</v>
          </cell>
          <cell r="BJ315">
            <v>0</v>
          </cell>
          <cell r="BK315">
            <v>0</v>
          </cell>
        </row>
        <row r="316">
          <cell r="A316">
            <v>0</v>
          </cell>
          <cell r="B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A317" t="str">
            <v>North Zone</v>
          </cell>
          <cell r="E317">
            <v>0</v>
          </cell>
          <cell r="F317">
            <v>5.7179525760000001</v>
          </cell>
          <cell r="G317">
            <v>0</v>
          </cell>
          <cell r="H317">
            <v>0</v>
          </cell>
          <cell r="I317">
            <v>0</v>
          </cell>
          <cell r="J317">
            <v>1.6825689055999997</v>
          </cell>
          <cell r="K317">
            <v>11.172458321599999</v>
          </cell>
          <cell r="L317">
            <v>4.1201170639999996</v>
          </cell>
          <cell r="M317">
            <v>0</v>
          </cell>
          <cell r="N317">
            <v>13.1679023654</v>
          </cell>
          <cell r="O317">
            <v>0</v>
          </cell>
          <cell r="P317">
            <v>0</v>
          </cell>
          <cell r="Q317">
            <v>0</v>
          </cell>
          <cell r="R317">
            <v>14.182483999999999</v>
          </cell>
          <cell r="S317">
            <v>0</v>
          </cell>
          <cell r="T317">
            <v>0</v>
          </cell>
          <cell r="U317">
            <v>0</v>
          </cell>
          <cell r="V317">
            <v>0</v>
          </cell>
          <cell r="W317">
            <v>9.8722119999999993</v>
          </cell>
          <cell r="X317">
            <v>0</v>
          </cell>
          <cell r="Y317">
            <v>16.175634138666666</v>
          </cell>
          <cell r="Z317">
            <v>0</v>
          </cell>
          <cell r="AA317">
            <v>10.246138</v>
          </cell>
          <cell r="AB317">
            <v>8.3678324906666663</v>
          </cell>
          <cell r="AC317">
            <v>0</v>
          </cell>
          <cell r="AD317">
            <v>20.772140970666666</v>
          </cell>
          <cell r="AE317">
            <v>0</v>
          </cell>
          <cell r="AF317">
            <v>1.04064</v>
          </cell>
          <cell r="AG317">
            <v>0</v>
          </cell>
          <cell r="AH317">
            <v>0</v>
          </cell>
          <cell r="AI317">
            <v>0</v>
          </cell>
          <cell r="AJ317">
            <v>0</v>
          </cell>
          <cell r="AK317">
            <v>45.478026563999997</v>
          </cell>
          <cell r="AL317">
            <v>19.120799999999999</v>
          </cell>
          <cell r="AM317">
            <v>18.212</v>
          </cell>
          <cell r="AN317">
            <v>0</v>
          </cell>
          <cell r="AO317">
            <v>1.0840000000000001</v>
          </cell>
          <cell r="AP317">
            <v>0</v>
          </cell>
          <cell r="AQ317">
            <v>0</v>
          </cell>
          <cell r="AR317">
            <v>0</v>
          </cell>
          <cell r="AS317">
            <v>0</v>
          </cell>
          <cell r="AT317">
            <v>0</v>
          </cell>
          <cell r="AU317">
            <v>0</v>
          </cell>
          <cell r="AV317">
            <v>0</v>
          </cell>
          <cell r="AW317">
            <v>45.244999999999997</v>
          </cell>
          <cell r="AX317">
            <v>0</v>
          </cell>
          <cell r="AY317">
            <v>14.38748</v>
          </cell>
          <cell r="AZ317">
            <v>0</v>
          </cell>
          <cell r="BA317">
            <v>0</v>
          </cell>
          <cell r="BB317">
            <v>5.7179525760000001</v>
          </cell>
          <cell r="BC317">
            <v>1.6825689055999997</v>
          </cell>
          <cell r="BD317">
            <v>15.292575385599998</v>
          </cell>
          <cell r="BE317">
            <v>13.1679023654</v>
          </cell>
          <cell r="BF317">
            <v>35.860999232599994</v>
          </cell>
          <cell r="BG317">
            <v>14.182483999999999</v>
          </cell>
          <cell r="BH317">
            <v>0</v>
          </cell>
          <cell r="BI317">
            <v>26.047846138666664</v>
          </cell>
          <cell r="BJ317">
            <v>18.613970490666667</v>
          </cell>
          <cell r="BK317">
            <v>58.844300629333333</v>
          </cell>
        </row>
        <row r="318">
          <cell r="A318" t="str">
            <v>Existing Buildings</v>
          </cell>
          <cell r="B318" t="str">
            <v>Existing Buildings</v>
          </cell>
          <cell r="E318">
            <v>1.36</v>
          </cell>
          <cell r="F318">
            <v>1.36</v>
          </cell>
          <cell r="G318">
            <v>1.36</v>
          </cell>
          <cell r="H318">
            <v>1.7</v>
          </cell>
          <cell r="I318">
            <v>1.7</v>
          </cell>
          <cell r="J318">
            <v>1.7</v>
          </cell>
          <cell r="K318">
            <v>1.7</v>
          </cell>
          <cell r="L318">
            <v>1.7</v>
          </cell>
          <cell r="M318">
            <v>1.7</v>
          </cell>
          <cell r="N318">
            <v>1.7</v>
          </cell>
          <cell r="O318">
            <v>1.7</v>
          </cell>
          <cell r="P318">
            <v>1.7</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BA318">
            <v>0</v>
          </cell>
          <cell r="BB318">
            <v>4.08</v>
          </cell>
          <cell r="BC318">
            <v>5.0999999999999996</v>
          </cell>
          <cell r="BD318">
            <v>5.0999999999999996</v>
          </cell>
          <cell r="BE318">
            <v>5.0999999999999996</v>
          </cell>
          <cell r="BF318">
            <v>19.38</v>
          </cell>
          <cell r="BG318">
            <v>0</v>
          </cell>
          <cell r="BH318">
            <v>0</v>
          </cell>
          <cell r="BI318">
            <v>0</v>
          </cell>
          <cell r="BJ318">
            <v>0</v>
          </cell>
          <cell r="BK318">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OWER DETAIL (2)"/>
      <sheetName val="newai"/>
      <sheetName val="01-02 COST-CENTER"/>
      <sheetName val="POWER-DEPT"/>
      <sheetName val="POWER-SUMMARY"/>
      <sheetName val="Sheet1"/>
      <sheetName val="POWfeb"/>
      <sheetName val="PBCLIST"/>
      <sheetName val="MWISEP&amp;L"/>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Overheads"/>
      <sheetName val="Sale data"/>
      <sheetName val="Construction data"/>
      <sheetName val="Con schedule"/>
      <sheetName val="POCM"/>
      <sheetName val="Sales value"/>
      <sheetName val="Cost"/>
      <sheetName val="Master"/>
      <sheetName val="Phasedates"/>
      <sheetName val="Existing buildings"/>
      <sheetName val="Other incomes"/>
      <sheetName val="Other incomes12onwards"/>
      <sheetName val="P&amp;L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6">
          <cell r="A46" t="str">
            <v>Bhubaneswar 1</v>
          </cell>
        </row>
        <row r="124">
          <cell r="A124" t="str">
            <v>Bhubaneswar 1</v>
          </cell>
          <cell r="B124" t="str">
            <v>Bhubaneswar</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6.3E-3</v>
          </cell>
          <cell r="T124">
            <v>6.3E-3</v>
          </cell>
          <cell r="U124">
            <v>6.3E-3</v>
          </cell>
          <cell r="V124">
            <v>6.3E-3</v>
          </cell>
          <cell r="W124">
            <v>6.3E-3</v>
          </cell>
          <cell r="X124">
            <v>6.3E-3</v>
          </cell>
          <cell r="Y124">
            <v>6.3E-3</v>
          </cell>
          <cell r="Z124">
            <v>6.3E-3</v>
          </cell>
          <cell r="AA124">
            <v>6.3E-3</v>
          </cell>
          <cell r="AB124">
            <v>6.3E-3</v>
          </cell>
          <cell r="AC124">
            <v>6.3E-3</v>
          </cell>
          <cell r="AD124">
            <v>6.3E-3</v>
          </cell>
          <cell r="AE124">
            <v>1.26E-2</v>
          </cell>
          <cell r="AF124">
            <v>1.26E-2</v>
          </cell>
          <cell r="AG124">
            <v>1.26E-2</v>
          </cell>
          <cell r="AH124">
            <v>1.26E-2</v>
          </cell>
          <cell r="AI124">
            <v>1.26E-2</v>
          </cell>
          <cell r="AJ124">
            <v>1.26E-2</v>
          </cell>
          <cell r="AK124">
            <v>1.26E-2</v>
          </cell>
          <cell r="AL124">
            <v>1.26E-2</v>
          </cell>
          <cell r="AM124">
            <v>1.26E-2</v>
          </cell>
          <cell r="AN124">
            <v>1.26E-2</v>
          </cell>
          <cell r="AO124">
            <v>1.26E-2</v>
          </cell>
          <cell r="AP124">
            <v>1.26E-2</v>
          </cell>
          <cell r="AQ124">
            <v>1.89E-2</v>
          </cell>
          <cell r="AR124">
            <v>1.89E-2</v>
          </cell>
          <cell r="AS124">
            <v>1.89E-2</v>
          </cell>
          <cell r="AT124">
            <v>1.89E-2</v>
          </cell>
          <cell r="AU124">
            <v>1.89E-2</v>
          </cell>
          <cell r="AV124">
            <v>1.89E-2</v>
          </cell>
          <cell r="AW124">
            <v>1.89E-2</v>
          </cell>
          <cell r="AX124">
            <v>1.89E-2</v>
          </cell>
          <cell r="AY124">
            <v>1.89E-2</v>
          </cell>
          <cell r="AZ124">
            <v>1.89E-2</v>
          </cell>
          <cell r="BA124" t="str">
            <v>Lease</v>
          </cell>
          <cell r="BB124">
            <v>0</v>
          </cell>
          <cell r="BC124">
            <v>0</v>
          </cell>
          <cell r="BD124">
            <v>0</v>
          </cell>
          <cell r="BE124">
            <v>0</v>
          </cell>
          <cell r="BF124">
            <v>0</v>
          </cell>
        </row>
        <row r="125">
          <cell r="A125" t="str">
            <v>Kolkata 1</v>
          </cell>
          <cell r="B125" t="str">
            <v>Kolkata</v>
          </cell>
          <cell r="E125">
            <v>0</v>
          </cell>
          <cell r="F125">
            <v>0</v>
          </cell>
          <cell r="G125">
            <v>0</v>
          </cell>
          <cell r="H125">
            <v>0</v>
          </cell>
          <cell r="I125">
            <v>0</v>
          </cell>
          <cell r="J125">
            <v>0</v>
          </cell>
          <cell r="K125">
            <v>0.15</v>
          </cell>
          <cell r="L125">
            <v>0.15</v>
          </cell>
          <cell r="M125">
            <v>0.15</v>
          </cell>
          <cell r="N125">
            <v>0.15</v>
          </cell>
          <cell r="O125">
            <v>0.15</v>
          </cell>
          <cell r="P125">
            <v>0.15</v>
          </cell>
          <cell r="Q125">
            <v>0.15</v>
          </cell>
          <cell r="R125">
            <v>0.15</v>
          </cell>
          <cell r="S125">
            <v>0.15</v>
          </cell>
          <cell r="T125">
            <v>0.15</v>
          </cell>
          <cell r="U125">
            <v>0.15</v>
          </cell>
          <cell r="V125">
            <v>0.15</v>
          </cell>
          <cell r="W125">
            <v>0.49087499999999995</v>
          </cell>
          <cell r="X125">
            <v>0.49087499999999995</v>
          </cell>
          <cell r="Y125">
            <v>0.49087499999999995</v>
          </cell>
          <cell r="Z125">
            <v>0.49087499999999995</v>
          </cell>
          <cell r="AA125">
            <v>0.49087499999999995</v>
          </cell>
          <cell r="AB125">
            <v>0.49087499999999995</v>
          </cell>
          <cell r="AC125">
            <v>0.49087499999999995</v>
          </cell>
          <cell r="AD125">
            <v>0.49087499999999995</v>
          </cell>
          <cell r="AE125">
            <v>0.49087499999999995</v>
          </cell>
          <cell r="AF125">
            <v>0.49087499999999995</v>
          </cell>
          <cell r="AG125">
            <v>0.49087499999999995</v>
          </cell>
          <cell r="AH125">
            <v>0.49087499999999995</v>
          </cell>
          <cell r="AI125">
            <v>0.49087499999999995</v>
          </cell>
          <cell r="AJ125">
            <v>0.49087499999999995</v>
          </cell>
          <cell r="AK125">
            <v>0.49087499999999995</v>
          </cell>
          <cell r="AL125">
            <v>0.49087499999999995</v>
          </cell>
          <cell r="AM125">
            <v>0.49087499999999995</v>
          </cell>
          <cell r="AN125">
            <v>0.65962500000000002</v>
          </cell>
          <cell r="AO125">
            <v>0.65962500000000002</v>
          </cell>
          <cell r="AP125">
            <v>0.65962500000000002</v>
          </cell>
          <cell r="AQ125">
            <v>0.65962500000000002</v>
          </cell>
          <cell r="AR125">
            <v>0.65962500000000002</v>
          </cell>
          <cell r="AS125">
            <v>0.65962500000000002</v>
          </cell>
          <cell r="AT125">
            <v>0.65962500000000002</v>
          </cell>
          <cell r="AU125">
            <v>0.68212499999999998</v>
          </cell>
          <cell r="AV125">
            <v>0.68212499999999998</v>
          </cell>
          <cell r="AW125">
            <v>0.68212499999999998</v>
          </cell>
          <cell r="AX125">
            <v>0.68212499999999998</v>
          </cell>
          <cell r="AY125">
            <v>0.68212499999999998</v>
          </cell>
          <cell r="AZ125">
            <v>0.78337499999999993</v>
          </cell>
          <cell r="BA125" t="str">
            <v>Lease</v>
          </cell>
          <cell r="BB125">
            <v>0</v>
          </cell>
          <cell r="BC125">
            <v>0</v>
          </cell>
          <cell r="BD125">
            <v>0.44999999999999996</v>
          </cell>
          <cell r="BE125">
            <v>0.44999999999999996</v>
          </cell>
          <cell r="BF125">
            <v>0.89999999999999991</v>
          </cell>
        </row>
        <row r="126">
          <cell r="A126" t="str">
            <v>East Zone</v>
          </cell>
          <cell r="E126">
            <v>0</v>
          </cell>
          <cell r="F126">
            <v>0</v>
          </cell>
          <cell r="G126">
            <v>0</v>
          </cell>
          <cell r="H126">
            <v>0</v>
          </cell>
          <cell r="I126">
            <v>0</v>
          </cell>
          <cell r="J126">
            <v>0</v>
          </cell>
          <cell r="K126">
            <v>0.15</v>
          </cell>
          <cell r="L126">
            <v>0.15</v>
          </cell>
          <cell r="M126">
            <v>0.15</v>
          </cell>
          <cell r="N126">
            <v>0.15</v>
          </cell>
          <cell r="O126">
            <v>0.15</v>
          </cell>
          <cell r="P126">
            <v>0.15</v>
          </cell>
          <cell r="Q126">
            <v>0.15</v>
          </cell>
          <cell r="R126">
            <v>0.15</v>
          </cell>
          <cell r="S126">
            <v>0.15629999999999999</v>
          </cell>
          <cell r="T126">
            <v>0.15629999999999999</v>
          </cell>
          <cell r="U126">
            <v>0.15629999999999999</v>
          </cell>
          <cell r="V126">
            <v>0.15629999999999999</v>
          </cell>
          <cell r="W126">
            <v>0.49717499999999992</v>
          </cell>
          <cell r="X126">
            <v>0.49717499999999992</v>
          </cell>
          <cell r="Y126">
            <v>0.49717499999999992</v>
          </cell>
          <cell r="Z126">
            <v>0.49717499999999992</v>
          </cell>
          <cell r="AA126">
            <v>0.49717499999999992</v>
          </cell>
          <cell r="AB126">
            <v>0.49717499999999992</v>
          </cell>
          <cell r="AC126">
            <v>0.49717499999999992</v>
          </cell>
          <cell r="AD126">
            <v>0.49717499999999992</v>
          </cell>
          <cell r="AE126">
            <v>0.50347499999999989</v>
          </cell>
          <cell r="AF126">
            <v>0.50347499999999989</v>
          </cell>
          <cell r="AG126">
            <v>0.50347499999999989</v>
          </cell>
          <cell r="AH126">
            <v>0.50347499999999989</v>
          </cell>
          <cell r="AI126">
            <v>0.50347499999999989</v>
          </cell>
          <cell r="AJ126">
            <v>0.50347499999999989</v>
          </cell>
          <cell r="AK126">
            <v>0.50347499999999989</v>
          </cell>
          <cell r="AL126">
            <v>0.50347499999999989</v>
          </cell>
          <cell r="AM126">
            <v>0.50347499999999989</v>
          </cell>
          <cell r="AN126">
            <v>0.67222500000000007</v>
          </cell>
          <cell r="AO126">
            <v>0.67222500000000007</v>
          </cell>
          <cell r="AP126">
            <v>0.67222500000000007</v>
          </cell>
          <cell r="AQ126">
            <v>0.67852500000000004</v>
          </cell>
          <cell r="AR126">
            <v>0.67852500000000004</v>
          </cell>
          <cell r="AS126">
            <v>0.67852500000000004</v>
          </cell>
          <cell r="AT126">
            <v>0.67852500000000004</v>
          </cell>
          <cell r="AU126">
            <v>0.70102500000000001</v>
          </cell>
          <cell r="AV126">
            <v>0.70102500000000001</v>
          </cell>
          <cell r="AW126">
            <v>0.70102500000000001</v>
          </cell>
          <cell r="AX126">
            <v>0.70102500000000001</v>
          </cell>
          <cell r="AY126">
            <v>0.70102500000000001</v>
          </cell>
          <cell r="AZ126">
            <v>0.80227499999999996</v>
          </cell>
          <cell r="BA126">
            <v>0</v>
          </cell>
          <cell r="BB126">
            <v>0</v>
          </cell>
          <cell r="BC126">
            <v>0</v>
          </cell>
          <cell r="BD126">
            <v>0.44999999999999996</v>
          </cell>
          <cell r="BE126">
            <v>0.44999999999999996</v>
          </cell>
          <cell r="BF126">
            <v>0.89999999999999991</v>
          </cell>
        </row>
        <row r="127">
          <cell r="A127" t="str">
            <v>Gandhinagar 1</v>
          </cell>
          <cell r="B127" t="str">
            <v>Gandhinagar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3.0200000000000001E-2</v>
          </cell>
          <cell r="U127">
            <v>3.0200000000000001E-2</v>
          </cell>
          <cell r="V127">
            <v>3.0200000000000001E-2</v>
          </cell>
          <cell r="W127">
            <v>3.0200000000000001E-2</v>
          </cell>
          <cell r="X127">
            <v>3.0200000000000001E-2</v>
          </cell>
          <cell r="Y127">
            <v>3.0200000000000001E-2</v>
          </cell>
          <cell r="Z127">
            <v>3.0200000000000001E-2</v>
          </cell>
          <cell r="AA127">
            <v>3.0200000000000001E-2</v>
          </cell>
          <cell r="AB127">
            <v>3.0200000000000001E-2</v>
          </cell>
          <cell r="AC127">
            <v>3.0200000000000001E-2</v>
          </cell>
          <cell r="AD127">
            <v>3.0200000000000001E-2</v>
          </cell>
          <cell r="AE127">
            <v>3.0200000000000001E-2</v>
          </cell>
          <cell r="AF127">
            <v>3.0200000000000001E-2</v>
          </cell>
          <cell r="AG127">
            <v>3.0200000000000001E-2</v>
          </cell>
          <cell r="AH127">
            <v>3.0200000000000001E-2</v>
          </cell>
          <cell r="AI127">
            <v>3.0200000000000001E-2</v>
          </cell>
          <cell r="AJ127">
            <v>3.0200000000000001E-2</v>
          </cell>
          <cell r="AK127">
            <v>3.0200000000000001E-2</v>
          </cell>
          <cell r="AL127">
            <v>3.0200000000000001E-2</v>
          </cell>
          <cell r="AM127">
            <v>3.0200000000000001E-2</v>
          </cell>
          <cell r="AN127">
            <v>3.0200000000000001E-2</v>
          </cell>
          <cell r="AO127">
            <v>6.0400000000000002E-2</v>
          </cell>
          <cell r="AP127">
            <v>6.0400000000000002E-2</v>
          </cell>
          <cell r="AQ127">
            <v>6.0400000000000002E-2</v>
          </cell>
          <cell r="AR127">
            <v>6.0400000000000002E-2</v>
          </cell>
          <cell r="AS127">
            <v>6.0400000000000002E-2</v>
          </cell>
          <cell r="AT127">
            <v>6.0400000000000002E-2</v>
          </cell>
          <cell r="AU127">
            <v>6.0400000000000002E-2</v>
          </cell>
          <cell r="AV127">
            <v>6.0400000000000002E-2</v>
          </cell>
          <cell r="AW127">
            <v>6.0400000000000002E-2</v>
          </cell>
          <cell r="AX127">
            <v>6.0400000000000002E-2</v>
          </cell>
          <cell r="AY127">
            <v>6.0400000000000002E-2</v>
          </cell>
          <cell r="AZ127">
            <v>6.0400000000000002E-2</v>
          </cell>
          <cell r="BA127" t="str">
            <v>Lease</v>
          </cell>
          <cell r="BB127">
            <v>0</v>
          </cell>
          <cell r="BC127">
            <v>0</v>
          </cell>
          <cell r="BD127">
            <v>0</v>
          </cell>
          <cell r="BE127">
            <v>0</v>
          </cell>
          <cell r="BF127">
            <v>0</v>
          </cell>
        </row>
        <row r="128">
          <cell r="A128" t="str">
            <v>Nagpur 1</v>
          </cell>
          <cell r="B128" t="str">
            <v>Nagpur</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9.1999999999999998E-3</v>
          </cell>
          <cell r="V128">
            <v>9.1999999999999998E-3</v>
          </cell>
          <cell r="W128">
            <v>9.1999999999999998E-3</v>
          </cell>
          <cell r="X128">
            <v>9.1999999999999998E-3</v>
          </cell>
          <cell r="Y128">
            <v>9.1999999999999998E-3</v>
          </cell>
          <cell r="Z128">
            <v>9.1999999999999998E-3</v>
          </cell>
          <cell r="AA128">
            <v>9.1999999999999998E-3</v>
          </cell>
          <cell r="AB128">
            <v>9.1999999999999998E-3</v>
          </cell>
          <cell r="AC128">
            <v>9.1999999999999998E-3</v>
          </cell>
          <cell r="AD128">
            <v>9.1999999999999998E-3</v>
          </cell>
          <cell r="AE128">
            <v>9.1999999999999998E-3</v>
          </cell>
          <cell r="AF128">
            <v>9.1999999999999998E-3</v>
          </cell>
          <cell r="AG128">
            <v>1.84E-2</v>
          </cell>
          <cell r="AH128">
            <v>1.84E-2</v>
          </cell>
          <cell r="AI128">
            <v>1.84E-2</v>
          </cell>
          <cell r="AJ128">
            <v>1.84E-2</v>
          </cell>
          <cell r="AK128">
            <v>1.84E-2</v>
          </cell>
          <cell r="AL128">
            <v>1.84E-2</v>
          </cell>
          <cell r="AM128">
            <v>1.84E-2</v>
          </cell>
          <cell r="AN128">
            <v>1.84E-2</v>
          </cell>
          <cell r="AO128">
            <v>1.84E-2</v>
          </cell>
          <cell r="AP128">
            <v>1.84E-2</v>
          </cell>
          <cell r="AQ128">
            <v>1.84E-2</v>
          </cell>
          <cell r="AR128">
            <v>1.84E-2</v>
          </cell>
          <cell r="AS128">
            <v>2.76E-2</v>
          </cell>
          <cell r="AT128">
            <v>2.76E-2</v>
          </cell>
          <cell r="AU128">
            <v>2.76E-2</v>
          </cell>
          <cell r="AV128">
            <v>2.76E-2</v>
          </cell>
          <cell r="AW128">
            <v>2.76E-2</v>
          </cell>
          <cell r="AX128">
            <v>2.76E-2</v>
          </cell>
          <cell r="AY128">
            <v>2.76E-2</v>
          </cell>
          <cell r="AZ128">
            <v>2.76E-2</v>
          </cell>
          <cell r="BA128" t="str">
            <v>Lease</v>
          </cell>
          <cell r="BB128">
            <v>0</v>
          </cell>
          <cell r="BC128">
            <v>0</v>
          </cell>
          <cell r="BD128">
            <v>0</v>
          </cell>
          <cell r="BE128">
            <v>0</v>
          </cell>
          <cell r="BF128">
            <v>0</v>
          </cell>
        </row>
        <row r="129">
          <cell r="A129" t="str">
            <v>Pune 1</v>
          </cell>
          <cell r="B129" t="str">
            <v>Pune</v>
          </cell>
          <cell r="E129">
            <v>0</v>
          </cell>
          <cell r="F129">
            <v>0</v>
          </cell>
          <cell r="G129">
            <v>0</v>
          </cell>
          <cell r="H129">
            <v>7.6191177584999992E-2</v>
          </cell>
          <cell r="I129">
            <v>7.6191177584999992E-2</v>
          </cell>
          <cell r="J129">
            <v>7.6191177584999992E-2</v>
          </cell>
          <cell r="K129">
            <v>7.6191177584999992E-2</v>
          </cell>
          <cell r="L129">
            <v>7.6191177584999992E-2</v>
          </cell>
          <cell r="M129">
            <v>7.6191177584999992E-2</v>
          </cell>
          <cell r="N129">
            <v>7.6191177584999992E-2</v>
          </cell>
          <cell r="O129">
            <v>7.6191177584999992E-2</v>
          </cell>
          <cell r="P129">
            <v>7.6191177584999992E-2</v>
          </cell>
          <cell r="Q129">
            <v>7.6191177584999992E-2</v>
          </cell>
          <cell r="R129">
            <v>7.6191177584999992E-2</v>
          </cell>
          <cell r="S129">
            <v>0.14918664310499999</v>
          </cell>
          <cell r="T129">
            <v>0.14918664310499999</v>
          </cell>
          <cell r="U129">
            <v>0.23127989072249999</v>
          </cell>
          <cell r="V129">
            <v>0.23127989072249999</v>
          </cell>
          <cell r="W129">
            <v>0.23127989072249999</v>
          </cell>
          <cell r="X129">
            <v>0.23127989072249999</v>
          </cell>
          <cell r="Y129">
            <v>0.32512476866249995</v>
          </cell>
          <cell r="Z129">
            <v>0.32512476866249995</v>
          </cell>
          <cell r="AA129">
            <v>0.42258068195249998</v>
          </cell>
          <cell r="AB129">
            <v>0.42258068195249998</v>
          </cell>
          <cell r="AC129">
            <v>0.42258068195249998</v>
          </cell>
          <cell r="AD129">
            <v>0.42258068195249998</v>
          </cell>
          <cell r="AE129">
            <v>0.42258068195249998</v>
          </cell>
          <cell r="AF129">
            <v>0.42258068195249998</v>
          </cell>
          <cell r="AG129">
            <v>0.42258068195249998</v>
          </cell>
          <cell r="AH129">
            <v>0.42258068195249998</v>
          </cell>
          <cell r="AI129">
            <v>0.42258068195249998</v>
          </cell>
          <cell r="AJ129">
            <v>0.42258068195249998</v>
          </cell>
          <cell r="AK129">
            <v>0.42258068195249998</v>
          </cell>
          <cell r="AL129">
            <v>0.42258068195249998</v>
          </cell>
          <cell r="AM129">
            <v>0.42258068195249998</v>
          </cell>
          <cell r="AN129">
            <v>0.42258068195249998</v>
          </cell>
          <cell r="AO129">
            <v>0.42258068195249998</v>
          </cell>
          <cell r="AP129">
            <v>0.42258068195249998</v>
          </cell>
          <cell r="AQ129">
            <v>0.42258068195249998</v>
          </cell>
          <cell r="AR129">
            <v>0.42258068195249998</v>
          </cell>
          <cell r="AS129">
            <v>0.42258068195249998</v>
          </cell>
          <cell r="AT129">
            <v>0.42258068195249998</v>
          </cell>
          <cell r="AU129">
            <v>0.42258068195249998</v>
          </cell>
          <cell r="AV129">
            <v>0.42258068195249998</v>
          </cell>
          <cell r="AW129">
            <v>0.42258068195249998</v>
          </cell>
          <cell r="AX129">
            <v>0.42258068195249998</v>
          </cell>
          <cell r="AY129">
            <v>0.42258068195249998</v>
          </cell>
          <cell r="AZ129">
            <v>0.42258068195249998</v>
          </cell>
          <cell r="BA129" t="str">
            <v>Lease</v>
          </cell>
          <cell r="BB129">
            <v>0</v>
          </cell>
          <cell r="BC129">
            <v>0.22857353275499998</v>
          </cell>
          <cell r="BD129">
            <v>0.22857353275499998</v>
          </cell>
          <cell r="BE129">
            <v>0.22857353275499998</v>
          </cell>
          <cell r="BF129">
            <v>0.68572059826499987</v>
          </cell>
        </row>
        <row r="130">
          <cell r="A130" t="str">
            <v>Lohegaon  1</v>
          </cell>
          <cell r="B130" t="str">
            <v>Pune</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t="str">
            <v>Lease</v>
          </cell>
          <cell r="BB130">
            <v>0</v>
          </cell>
          <cell r="BC130">
            <v>0</v>
          </cell>
          <cell r="BD130">
            <v>0</v>
          </cell>
          <cell r="BE130">
            <v>0</v>
          </cell>
          <cell r="BF130">
            <v>0</v>
          </cell>
        </row>
        <row r="131">
          <cell r="A131" t="str">
            <v>Tathewade 1</v>
          </cell>
          <cell r="B131" t="str">
            <v>Pune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t="str">
            <v>Lease</v>
          </cell>
          <cell r="BB131">
            <v>0</v>
          </cell>
          <cell r="BC131">
            <v>0</v>
          </cell>
          <cell r="BD131">
            <v>0</v>
          </cell>
          <cell r="BE131">
            <v>0</v>
          </cell>
          <cell r="BF131">
            <v>0</v>
          </cell>
        </row>
        <row r="132">
          <cell r="A132" t="str">
            <v>Muland 1</v>
          </cell>
          <cell r="B132" t="str">
            <v>Mumbai</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0.15</v>
          </cell>
          <cell r="AW132">
            <v>0.15</v>
          </cell>
          <cell r="AX132">
            <v>0.15</v>
          </cell>
          <cell r="AY132">
            <v>0.15</v>
          </cell>
          <cell r="AZ132">
            <v>0.15</v>
          </cell>
          <cell r="BA132" t="str">
            <v>Lease</v>
          </cell>
          <cell r="BB132">
            <v>0</v>
          </cell>
          <cell r="BC132">
            <v>0</v>
          </cell>
          <cell r="BD132">
            <v>0</v>
          </cell>
          <cell r="BE132">
            <v>0</v>
          </cell>
          <cell r="BF132">
            <v>0</v>
          </cell>
        </row>
        <row r="133">
          <cell r="A133" t="str">
            <v>NTC 1</v>
          </cell>
          <cell r="B133" t="str">
            <v>Mumbai</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1.3303155</v>
          </cell>
          <cell r="Z133">
            <v>1.3303155</v>
          </cell>
          <cell r="AA133">
            <v>1.3303155</v>
          </cell>
          <cell r="AB133">
            <v>1.3303155</v>
          </cell>
          <cell r="AC133">
            <v>1.3303155</v>
          </cell>
          <cell r="AD133">
            <v>1.3303155</v>
          </cell>
          <cell r="AE133">
            <v>1.3303155</v>
          </cell>
          <cell r="AF133">
            <v>1.3303155</v>
          </cell>
          <cell r="AG133">
            <v>1.3303155</v>
          </cell>
          <cell r="AH133">
            <v>1.3303155</v>
          </cell>
          <cell r="AI133">
            <v>1.3303155</v>
          </cell>
          <cell r="AJ133">
            <v>1.3303155</v>
          </cell>
          <cell r="AK133">
            <v>1.3303155</v>
          </cell>
          <cell r="AL133">
            <v>1.3303155</v>
          </cell>
          <cell r="AM133">
            <v>1.3303155</v>
          </cell>
          <cell r="AN133">
            <v>1.3303155</v>
          </cell>
          <cell r="AO133">
            <v>1.3303155</v>
          </cell>
          <cell r="AP133">
            <v>1.3303155</v>
          </cell>
          <cell r="AQ133">
            <v>1.3303155</v>
          </cell>
          <cell r="AR133">
            <v>1.3303155</v>
          </cell>
          <cell r="AS133">
            <v>1.3303155</v>
          </cell>
          <cell r="AT133">
            <v>1.3303155</v>
          </cell>
          <cell r="AU133">
            <v>1.3303155</v>
          </cell>
          <cell r="AV133">
            <v>1.3303155</v>
          </cell>
          <cell r="AW133">
            <v>1.3303155</v>
          </cell>
          <cell r="AX133">
            <v>1.3303155</v>
          </cell>
          <cell r="AY133">
            <v>1.3303155</v>
          </cell>
          <cell r="AZ133">
            <v>1.3303155</v>
          </cell>
          <cell r="BA133" t="str">
            <v>Lease</v>
          </cell>
          <cell r="BB133">
            <v>0</v>
          </cell>
          <cell r="BC133">
            <v>0</v>
          </cell>
          <cell r="BD133">
            <v>0</v>
          </cell>
          <cell r="BE133">
            <v>0</v>
          </cell>
          <cell r="BF133">
            <v>0</v>
          </cell>
        </row>
        <row r="134">
          <cell r="A134" t="str">
            <v>West Zone</v>
          </cell>
          <cell r="E134">
            <v>0</v>
          </cell>
          <cell r="F134">
            <v>0</v>
          </cell>
          <cell r="G134">
            <v>0</v>
          </cell>
          <cell r="H134">
            <v>7.6191177584999992E-2</v>
          </cell>
          <cell r="I134">
            <v>7.6191177584999992E-2</v>
          </cell>
          <cell r="J134">
            <v>7.6191177584999992E-2</v>
          </cell>
          <cell r="K134">
            <v>7.6191177584999992E-2</v>
          </cell>
          <cell r="L134">
            <v>7.6191177584999992E-2</v>
          </cell>
          <cell r="M134">
            <v>7.6191177584999992E-2</v>
          </cell>
          <cell r="N134">
            <v>7.6191177584999992E-2</v>
          </cell>
          <cell r="O134">
            <v>7.6191177584999992E-2</v>
          </cell>
          <cell r="P134">
            <v>7.6191177584999992E-2</v>
          </cell>
          <cell r="Q134">
            <v>7.6191177584999992E-2</v>
          </cell>
          <cell r="R134">
            <v>7.6191177584999992E-2</v>
          </cell>
          <cell r="S134">
            <v>0.14918664310499999</v>
          </cell>
          <cell r="T134">
            <v>0.17938664310499999</v>
          </cell>
          <cell r="U134">
            <v>0.27067989072249998</v>
          </cell>
          <cell r="V134">
            <v>0.27067989072249998</v>
          </cell>
          <cell r="W134">
            <v>0.27067989072249998</v>
          </cell>
          <cell r="X134">
            <v>0.27067989072249998</v>
          </cell>
          <cell r="Y134">
            <v>1.6948402686624999</v>
          </cell>
          <cell r="Z134">
            <v>1.6948402686624999</v>
          </cell>
          <cell r="AA134">
            <v>1.7922961819525001</v>
          </cell>
          <cell r="AB134">
            <v>1.7922961819525001</v>
          </cell>
          <cell r="AC134">
            <v>1.7922961819525001</v>
          </cell>
          <cell r="AD134">
            <v>1.7922961819525001</v>
          </cell>
          <cell r="AE134">
            <v>1.7922961819525001</v>
          </cell>
          <cell r="AF134">
            <v>1.7922961819525001</v>
          </cell>
          <cell r="AG134">
            <v>1.8014961819524999</v>
          </cell>
          <cell r="AH134">
            <v>1.8014961819524999</v>
          </cell>
          <cell r="AI134">
            <v>1.8014961819524999</v>
          </cell>
          <cell r="AJ134">
            <v>1.8014961819524999</v>
          </cell>
          <cell r="AK134">
            <v>1.8014961819524999</v>
          </cell>
          <cell r="AL134">
            <v>1.8014961819524999</v>
          </cell>
          <cell r="AM134">
            <v>1.8014961819524999</v>
          </cell>
          <cell r="AN134">
            <v>1.8014961819524999</v>
          </cell>
          <cell r="AO134">
            <v>1.8316961819524999</v>
          </cell>
          <cell r="AP134">
            <v>1.8316961819524999</v>
          </cell>
          <cell r="AQ134">
            <v>1.8316961819524999</v>
          </cell>
          <cell r="AR134">
            <v>1.8316961819524999</v>
          </cell>
          <cell r="AS134">
            <v>1.8408961819525</v>
          </cell>
          <cell r="AT134">
            <v>1.8408961819525</v>
          </cell>
          <cell r="AU134">
            <v>1.9908961819525</v>
          </cell>
          <cell r="AV134">
            <v>1.9908961819525</v>
          </cell>
          <cell r="AW134">
            <v>1.9908961819525</v>
          </cell>
          <cell r="AX134">
            <v>1.9908961819525</v>
          </cell>
          <cell r="AY134">
            <v>1.9908961819525</v>
          </cell>
          <cell r="AZ134">
            <v>1.9908961819525</v>
          </cell>
          <cell r="BA134" t="str">
            <v>Lease</v>
          </cell>
          <cell r="BB134">
            <v>0</v>
          </cell>
          <cell r="BC134">
            <v>0.22857353275499998</v>
          </cell>
          <cell r="BD134">
            <v>0.22857353275499998</v>
          </cell>
          <cell r="BE134">
            <v>0.22857353275499998</v>
          </cell>
          <cell r="BF134">
            <v>0.68572059826499987</v>
          </cell>
        </row>
        <row r="135">
          <cell r="A135" t="str">
            <v>Chennai 1A,AB,AC</v>
          </cell>
          <cell r="B135" t="str">
            <v>Chennai</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t="str">
            <v>Sale</v>
          </cell>
          <cell r="BB135">
            <v>0</v>
          </cell>
          <cell r="BC135">
            <v>0</v>
          </cell>
          <cell r="BD135">
            <v>0</v>
          </cell>
          <cell r="BE135">
            <v>0</v>
          </cell>
          <cell r="BF135">
            <v>0</v>
          </cell>
        </row>
        <row r="136">
          <cell r="A136" t="str">
            <v>Chennai 5,7,10</v>
          </cell>
          <cell r="B136" t="str">
            <v>Chennai</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t="str">
            <v>Sale</v>
          </cell>
          <cell r="BB136">
            <v>0</v>
          </cell>
          <cell r="BC136">
            <v>0</v>
          </cell>
          <cell r="BD136">
            <v>0</v>
          </cell>
          <cell r="BE136">
            <v>0</v>
          </cell>
          <cell r="BF136">
            <v>0</v>
          </cell>
        </row>
        <row r="137">
          <cell r="A137" t="str">
            <v>Chennai 3,4,6.9A,9B</v>
          </cell>
          <cell r="B137" t="str">
            <v>Chennai</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t="str">
            <v>Sale</v>
          </cell>
          <cell r="BB137">
            <v>0</v>
          </cell>
          <cell r="BC137">
            <v>0</v>
          </cell>
          <cell r="BD137">
            <v>0</v>
          </cell>
          <cell r="BE137">
            <v>0</v>
          </cell>
          <cell r="BF137">
            <v>0</v>
          </cell>
        </row>
        <row r="138">
          <cell r="A138" t="str">
            <v>Chennai 8</v>
          </cell>
          <cell r="B138" t="str">
            <v>Chennai</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t="str">
            <v>Sale</v>
          </cell>
          <cell r="BB138">
            <v>0</v>
          </cell>
          <cell r="BC138">
            <v>0</v>
          </cell>
          <cell r="BD138">
            <v>0</v>
          </cell>
          <cell r="BE138">
            <v>0</v>
          </cell>
          <cell r="BF138">
            <v>0</v>
          </cell>
        </row>
        <row r="139">
          <cell r="A139" t="str">
            <v>Tidal Park 1</v>
          </cell>
          <cell r="B139" t="str">
            <v>Tidal Park</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0.27000011250000006</v>
          </cell>
          <cell r="AS139">
            <v>0.27000011250000006</v>
          </cell>
          <cell r="AT139">
            <v>0.27000011250000006</v>
          </cell>
          <cell r="AU139">
            <v>0.27000011250000006</v>
          </cell>
          <cell r="AV139">
            <v>0.27000011250000006</v>
          </cell>
          <cell r="AW139">
            <v>0.27000011250000006</v>
          </cell>
          <cell r="AX139">
            <v>0.27000011250000006</v>
          </cell>
          <cell r="AY139">
            <v>0.27000011250000006</v>
          </cell>
          <cell r="AZ139">
            <v>0.27000011250000006</v>
          </cell>
          <cell r="BA139" t="str">
            <v>Lease</v>
          </cell>
          <cell r="BB139">
            <v>0</v>
          </cell>
          <cell r="BC139">
            <v>0</v>
          </cell>
          <cell r="BD139">
            <v>0</v>
          </cell>
          <cell r="BE139">
            <v>0</v>
          </cell>
          <cell r="BF139">
            <v>0</v>
          </cell>
        </row>
        <row r="140">
          <cell r="A140" t="str">
            <v>Kokapet 1</v>
          </cell>
          <cell r="B140" t="str">
            <v>Rai Durg</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t="str">
            <v>Lease</v>
          </cell>
          <cell r="BB140">
            <v>0</v>
          </cell>
          <cell r="BC140">
            <v>0</v>
          </cell>
          <cell r="BD140">
            <v>0</v>
          </cell>
          <cell r="BE140">
            <v>0</v>
          </cell>
          <cell r="BF140">
            <v>0</v>
          </cell>
        </row>
        <row r="141">
          <cell r="A141" t="str">
            <v>Hyderabad 2</v>
          </cell>
          <cell r="B141" t="str">
            <v>Hyderabad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t="str">
            <v>Sale</v>
          </cell>
          <cell r="BB141">
            <v>0</v>
          </cell>
          <cell r="BC141">
            <v>0</v>
          </cell>
          <cell r="BD141">
            <v>0</v>
          </cell>
          <cell r="BE141">
            <v>0</v>
          </cell>
          <cell r="BF141">
            <v>0</v>
          </cell>
        </row>
        <row r="142">
          <cell r="A142" t="str">
            <v>Hyderabad 1,3</v>
          </cell>
          <cell r="B142" t="str">
            <v>Hyderabad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t="str">
            <v>Sale</v>
          </cell>
          <cell r="BB142">
            <v>0</v>
          </cell>
          <cell r="BC142">
            <v>0</v>
          </cell>
          <cell r="BD142">
            <v>0</v>
          </cell>
          <cell r="BE142">
            <v>0</v>
          </cell>
          <cell r="BF142">
            <v>0</v>
          </cell>
        </row>
        <row r="143">
          <cell r="A143">
            <v>0</v>
          </cell>
          <cell r="B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A144" t="str">
            <v>South Zone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0.27000011250000006</v>
          </cell>
          <cell r="AS144">
            <v>0.27000011250000006</v>
          </cell>
          <cell r="AT144">
            <v>0.27000011250000006</v>
          </cell>
          <cell r="AU144">
            <v>0.27000011250000006</v>
          </cell>
          <cell r="AV144">
            <v>0.27000011250000006</v>
          </cell>
          <cell r="AW144">
            <v>0.27000011250000006</v>
          </cell>
          <cell r="AX144">
            <v>0.27000011250000006</v>
          </cell>
          <cell r="AY144">
            <v>0.27000011250000006</v>
          </cell>
          <cell r="AZ144">
            <v>0.27000011250000006</v>
          </cell>
          <cell r="BA144">
            <v>0</v>
          </cell>
          <cell r="BB144">
            <v>0</v>
          </cell>
          <cell r="BC144">
            <v>0</v>
          </cell>
          <cell r="BD144">
            <v>0</v>
          </cell>
          <cell r="BE144">
            <v>0</v>
          </cell>
          <cell r="BF144">
            <v>0</v>
          </cell>
        </row>
        <row r="145">
          <cell r="A145" t="str">
            <v>Commercial offices 1</v>
          </cell>
          <cell r="B145" t="str">
            <v>Gurgaon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0.05</v>
          </cell>
          <cell r="AX145">
            <v>0.05</v>
          </cell>
          <cell r="AY145">
            <v>0.05</v>
          </cell>
          <cell r="AZ145">
            <v>0.05</v>
          </cell>
          <cell r="BA145" t="str">
            <v>Lease</v>
          </cell>
          <cell r="BB145">
            <v>0</v>
          </cell>
          <cell r="BC145">
            <v>0</v>
          </cell>
          <cell r="BD145">
            <v>0</v>
          </cell>
          <cell r="BE145">
            <v>0</v>
          </cell>
          <cell r="BF145">
            <v>0</v>
          </cell>
        </row>
        <row r="146">
          <cell r="A146" t="str">
            <v>Gurgaon W block,Bulding 14</v>
          </cell>
          <cell r="B146" t="str">
            <v>Gurgaon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t="str">
            <v>Sale</v>
          </cell>
          <cell r="BB146">
            <v>0</v>
          </cell>
          <cell r="BC146">
            <v>0</v>
          </cell>
          <cell r="BD146">
            <v>0</v>
          </cell>
          <cell r="BE146">
            <v>0</v>
          </cell>
          <cell r="BF146">
            <v>0</v>
          </cell>
        </row>
        <row r="147">
          <cell r="A147" t="str">
            <v>Gurgaon Non Sez</v>
          </cell>
          <cell r="B147" t="str">
            <v>Gurgaon</v>
          </cell>
          <cell r="E147">
            <v>0</v>
          </cell>
          <cell r="F147">
            <v>0.188388</v>
          </cell>
          <cell r="G147">
            <v>0.188388</v>
          </cell>
          <cell r="H147">
            <v>0.188388</v>
          </cell>
          <cell r="I147">
            <v>0.188388</v>
          </cell>
          <cell r="J147">
            <v>0.188388</v>
          </cell>
          <cell r="K147">
            <v>0.55459750000000008</v>
          </cell>
          <cell r="L147">
            <v>0.69034200000000001</v>
          </cell>
          <cell r="M147">
            <v>0.69034200000000001</v>
          </cell>
          <cell r="N147">
            <v>1.0686020000000001</v>
          </cell>
          <cell r="O147">
            <v>1.0686020000000001</v>
          </cell>
          <cell r="P147">
            <v>1.0686020000000001</v>
          </cell>
          <cell r="Q147">
            <v>1.0686020000000001</v>
          </cell>
          <cell r="R147">
            <v>1.266202</v>
          </cell>
          <cell r="S147">
            <v>1.266202</v>
          </cell>
          <cell r="T147">
            <v>1.266202</v>
          </cell>
          <cell r="U147">
            <v>1.266202</v>
          </cell>
          <cell r="V147">
            <v>1.266202</v>
          </cell>
          <cell r="W147">
            <v>1.3984203387527827</v>
          </cell>
          <cell r="X147">
            <v>1.3984203387527827</v>
          </cell>
          <cell r="Y147">
            <v>1.7932094614316778</v>
          </cell>
          <cell r="Z147">
            <v>1.7932094614316778</v>
          </cell>
          <cell r="AA147">
            <v>1.9304357836573107</v>
          </cell>
          <cell r="AB147">
            <v>2.0208983640958849</v>
          </cell>
          <cell r="AC147">
            <v>2.0208983640958849</v>
          </cell>
          <cell r="AD147">
            <v>2.1470181468644576</v>
          </cell>
          <cell r="AE147">
            <v>2.1470181468644576</v>
          </cell>
          <cell r="AF147">
            <v>2.1582682501394213</v>
          </cell>
          <cell r="AG147">
            <v>2.1582682501394213</v>
          </cell>
          <cell r="AH147">
            <v>2.1582682501394213</v>
          </cell>
          <cell r="AI147">
            <v>2.1582682501394213</v>
          </cell>
          <cell r="AJ147">
            <v>2.1582682501394213</v>
          </cell>
          <cell r="AK147">
            <v>2.4096609501394211</v>
          </cell>
          <cell r="AL147">
            <v>2.724660950139421</v>
          </cell>
          <cell r="AM147">
            <v>2.724660950139421</v>
          </cell>
          <cell r="AN147">
            <v>2.724660950139421</v>
          </cell>
          <cell r="AO147">
            <v>2.724660950139421</v>
          </cell>
          <cell r="AP147">
            <v>2.724660950139421</v>
          </cell>
          <cell r="AQ147">
            <v>2.724660950139421</v>
          </cell>
          <cell r="AR147">
            <v>2.724660950139421</v>
          </cell>
          <cell r="AS147">
            <v>2.724660950139421</v>
          </cell>
          <cell r="AT147">
            <v>2.724660950139421</v>
          </cell>
          <cell r="AU147">
            <v>2.724660950139421</v>
          </cell>
          <cell r="AV147">
            <v>2.724660950139421</v>
          </cell>
          <cell r="AW147">
            <v>2.9246609501394212</v>
          </cell>
          <cell r="AX147">
            <v>2.9246609501394212</v>
          </cell>
          <cell r="AY147">
            <v>2.9246609501394212</v>
          </cell>
          <cell r="AZ147">
            <v>2.9246609501394212</v>
          </cell>
          <cell r="BA147" t="str">
            <v>Lease</v>
          </cell>
          <cell r="BB147">
            <v>0.376776</v>
          </cell>
          <cell r="BC147">
            <v>0.565164</v>
          </cell>
          <cell r="BD147">
            <v>1.9352815000000001</v>
          </cell>
          <cell r="BE147">
            <v>3.2058059999999999</v>
          </cell>
          <cell r="BF147">
            <v>6.0830275</v>
          </cell>
        </row>
        <row r="148">
          <cell r="A148" t="str">
            <v>Gurgaon Cyber 5-9,15,16</v>
          </cell>
          <cell r="B148" t="str">
            <v>Gurgaon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t="str">
            <v>Sale</v>
          </cell>
          <cell r="BB148">
            <v>0</v>
          </cell>
          <cell r="BC148">
            <v>0</v>
          </cell>
          <cell r="BD148">
            <v>0</v>
          </cell>
          <cell r="BE148">
            <v>0</v>
          </cell>
          <cell r="BF148">
            <v>0</v>
          </cell>
        </row>
        <row r="149">
          <cell r="A149" t="str">
            <v>Gurgaon 1</v>
          </cell>
          <cell r="B149" t="str">
            <v>Gurgaon Non Sez</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t="str">
            <v>Lease</v>
          </cell>
          <cell r="BB149">
            <v>0</v>
          </cell>
          <cell r="BC149">
            <v>0</v>
          </cell>
          <cell r="BD149">
            <v>0</v>
          </cell>
          <cell r="BE149">
            <v>0</v>
          </cell>
          <cell r="BF149">
            <v>0</v>
          </cell>
        </row>
        <row r="150">
          <cell r="A150" t="str">
            <v>Noida, CSC 1</v>
          </cell>
          <cell r="B150" t="str">
            <v>Noida, CSC</v>
          </cell>
          <cell r="E150">
            <v>0.14657028987999998</v>
          </cell>
          <cell r="F150">
            <v>0.14657028987999998</v>
          </cell>
          <cell r="G150">
            <v>0.14657028987999998</v>
          </cell>
          <cell r="H150">
            <v>0.14657028987999998</v>
          </cell>
          <cell r="I150">
            <v>0.14657028987999998</v>
          </cell>
          <cell r="J150">
            <v>0.25942866363999995</v>
          </cell>
          <cell r="K150">
            <v>0.26326988859999995</v>
          </cell>
          <cell r="L150">
            <v>0.26326988859999995</v>
          </cell>
          <cell r="M150">
            <v>0.26326988859999995</v>
          </cell>
          <cell r="N150">
            <v>0.37642244943999992</v>
          </cell>
          <cell r="O150">
            <v>0.37642244943999992</v>
          </cell>
          <cell r="P150">
            <v>0.37642244943999992</v>
          </cell>
          <cell r="Q150">
            <v>0.37642244943999992</v>
          </cell>
          <cell r="R150">
            <v>0.37642244943999992</v>
          </cell>
          <cell r="S150">
            <v>0.37642244943999992</v>
          </cell>
          <cell r="T150">
            <v>0.37642244943999992</v>
          </cell>
          <cell r="U150">
            <v>0.37642244943999992</v>
          </cell>
          <cell r="V150">
            <v>0.37642244943999992</v>
          </cell>
          <cell r="W150">
            <v>0.37642244943999992</v>
          </cell>
          <cell r="X150">
            <v>0.37642244943999992</v>
          </cell>
          <cell r="Y150">
            <v>0.37642244943999992</v>
          </cell>
          <cell r="Z150">
            <v>0.37642244943999992</v>
          </cell>
          <cell r="AA150">
            <v>0.37642244943999992</v>
          </cell>
          <cell r="AB150">
            <v>0.37642244943999992</v>
          </cell>
          <cell r="AC150">
            <v>0.37642244943999992</v>
          </cell>
          <cell r="AD150">
            <v>0.37642244943999992</v>
          </cell>
          <cell r="AE150">
            <v>0.37642244943999992</v>
          </cell>
          <cell r="AF150">
            <v>0.37642244943999992</v>
          </cell>
          <cell r="AG150">
            <v>0.37642244943999992</v>
          </cell>
          <cell r="AH150">
            <v>0.37642244943999992</v>
          </cell>
          <cell r="AI150">
            <v>0.37642244943999992</v>
          </cell>
          <cell r="AJ150">
            <v>0.37642244943999992</v>
          </cell>
          <cell r="AK150">
            <v>0.37642244943999992</v>
          </cell>
          <cell r="AL150">
            <v>0.37642244943999992</v>
          </cell>
          <cell r="AM150">
            <v>0.37642244943999992</v>
          </cell>
          <cell r="AN150">
            <v>0.37642244943999992</v>
          </cell>
          <cell r="AO150">
            <v>0.37642244943999992</v>
          </cell>
          <cell r="AP150">
            <v>0.37642244943999992</v>
          </cell>
          <cell r="AQ150">
            <v>0.37642244943999992</v>
          </cell>
          <cell r="AR150">
            <v>0.37642244943999992</v>
          </cell>
          <cell r="AS150">
            <v>0.37642244943999992</v>
          </cell>
          <cell r="AT150">
            <v>0.37642244943999992</v>
          </cell>
          <cell r="AU150">
            <v>0.37642244943999992</v>
          </cell>
          <cell r="AV150">
            <v>0.37642244943999992</v>
          </cell>
          <cell r="AW150">
            <v>0.37642244943999992</v>
          </cell>
          <cell r="AX150">
            <v>0.37642244943999992</v>
          </cell>
          <cell r="AY150">
            <v>0.37642244943999992</v>
          </cell>
          <cell r="AZ150">
            <v>0.37642244943999992</v>
          </cell>
          <cell r="BA150" t="str">
            <v>Lease</v>
          </cell>
          <cell r="BB150">
            <v>0.43971086963999995</v>
          </cell>
          <cell r="BC150">
            <v>0.55256924339999991</v>
          </cell>
          <cell r="BD150">
            <v>0.78980966579999978</v>
          </cell>
          <cell r="BE150">
            <v>1.1292673483199998</v>
          </cell>
          <cell r="BF150">
            <v>2.9113571271599996</v>
          </cell>
        </row>
        <row r="151">
          <cell r="A151" t="str">
            <v>Noida, Sector 143 1</v>
          </cell>
          <cell r="B151" t="str">
            <v>Noida, Sector 143</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0.16875000000000001</v>
          </cell>
          <cell r="AL151">
            <v>0.16875000000000001</v>
          </cell>
          <cell r="AM151">
            <v>0.16875000000000001</v>
          </cell>
          <cell r="AN151">
            <v>0.16875000000000001</v>
          </cell>
          <cell r="AO151">
            <v>0.16875000000000001</v>
          </cell>
          <cell r="AP151">
            <v>0.16875000000000001</v>
          </cell>
          <cell r="AQ151">
            <v>0.16875000000000001</v>
          </cell>
          <cell r="AR151">
            <v>0.16875000000000001</v>
          </cell>
          <cell r="AS151">
            <v>0.16875000000000001</v>
          </cell>
          <cell r="AT151">
            <v>0.16875000000000001</v>
          </cell>
          <cell r="AU151">
            <v>0.16875000000000001</v>
          </cell>
          <cell r="AV151">
            <v>0.16875000000000001</v>
          </cell>
          <cell r="AW151">
            <v>0.33750000000000002</v>
          </cell>
          <cell r="AX151">
            <v>0.33750000000000002</v>
          </cell>
          <cell r="AY151">
            <v>0.33750000000000002</v>
          </cell>
          <cell r="AZ151">
            <v>0.33750000000000002</v>
          </cell>
          <cell r="BA151" t="str">
            <v>Lease</v>
          </cell>
          <cell r="BB151">
            <v>0</v>
          </cell>
          <cell r="BC151">
            <v>0</v>
          </cell>
          <cell r="BD151">
            <v>0</v>
          </cell>
          <cell r="BE151">
            <v>0</v>
          </cell>
          <cell r="BF151">
            <v>0</v>
          </cell>
        </row>
        <row r="152">
          <cell r="A152" t="str">
            <v>Silokhera A1A2A3,B1,B2,B3</v>
          </cell>
          <cell r="B152" t="str">
            <v>Silokhera</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t="str">
            <v>Sale</v>
          </cell>
          <cell r="BB152">
            <v>0</v>
          </cell>
          <cell r="BC152">
            <v>0</v>
          </cell>
          <cell r="BD152">
            <v>0</v>
          </cell>
          <cell r="BE152">
            <v>0</v>
          </cell>
          <cell r="BF152">
            <v>0</v>
          </cell>
        </row>
        <row r="153">
          <cell r="A153" t="str">
            <v>Sonepat 1</v>
          </cell>
          <cell r="B153" t="str">
            <v>Sonepat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0.03</v>
          </cell>
          <cell r="S153">
            <v>0.03</v>
          </cell>
          <cell r="T153">
            <v>0.03</v>
          </cell>
          <cell r="U153">
            <v>0.03</v>
          </cell>
          <cell r="V153">
            <v>0.03</v>
          </cell>
          <cell r="W153">
            <v>0.03</v>
          </cell>
          <cell r="X153">
            <v>0.03</v>
          </cell>
          <cell r="Y153">
            <v>0.03</v>
          </cell>
          <cell r="Z153">
            <v>0.03</v>
          </cell>
          <cell r="AA153">
            <v>0.03</v>
          </cell>
          <cell r="AB153">
            <v>0.03</v>
          </cell>
          <cell r="AC153">
            <v>0.03</v>
          </cell>
          <cell r="AD153">
            <v>0.03</v>
          </cell>
          <cell r="AE153">
            <v>0.03</v>
          </cell>
          <cell r="AF153">
            <v>0.03</v>
          </cell>
          <cell r="AG153">
            <v>0.03</v>
          </cell>
          <cell r="AH153">
            <v>0.03</v>
          </cell>
          <cell r="AI153">
            <v>0.03</v>
          </cell>
          <cell r="AJ153">
            <v>0.03</v>
          </cell>
          <cell r="AK153">
            <v>0.03</v>
          </cell>
          <cell r="AL153">
            <v>0.03</v>
          </cell>
          <cell r="AM153">
            <v>0.03</v>
          </cell>
          <cell r="AN153">
            <v>0.03</v>
          </cell>
          <cell r="AO153">
            <v>0.06</v>
          </cell>
          <cell r="AP153">
            <v>0.06</v>
          </cell>
          <cell r="AQ153">
            <v>0.06</v>
          </cell>
          <cell r="AR153">
            <v>0.06</v>
          </cell>
          <cell r="AS153">
            <v>0.06</v>
          </cell>
          <cell r="AT153">
            <v>0.06</v>
          </cell>
          <cell r="AU153">
            <v>0.06</v>
          </cell>
          <cell r="AV153">
            <v>0.06</v>
          </cell>
          <cell r="AW153">
            <v>0.06</v>
          </cell>
          <cell r="AX153">
            <v>0.06</v>
          </cell>
          <cell r="AY153">
            <v>0.06</v>
          </cell>
          <cell r="AZ153">
            <v>0.06</v>
          </cell>
          <cell r="BA153" t="str">
            <v>Lease</v>
          </cell>
          <cell r="BB153">
            <v>0</v>
          </cell>
          <cell r="BC153">
            <v>0</v>
          </cell>
          <cell r="BD153">
            <v>0</v>
          </cell>
          <cell r="BE153">
            <v>0</v>
          </cell>
          <cell r="BF153">
            <v>0</v>
          </cell>
        </row>
        <row r="154">
          <cell r="A154" t="str">
            <v>Silokhera C1,C2,D,E1</v>
          </cell>
          <cell r="B154" t="str">
            <v>Silokhera</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t="str">
            <v>Sale</v>
          </cell>
          <cell r="BB154">
            <v>0</v>
          </cell>
          <cell r="BC154">
            <v>0</v>
          </cell>
          <cell r="BD154">
            <v>0</v>
          </cell>
          <cell r="BE154">
            <v>0</v>
          </cell>
          <cell r="BF154">
            <v>0</v>
          </cell>
        </row>
        <row r="155">
          <cell r="A155" t="str">
            <v>Silokhera E2,F1,F2</v>
          </cell>
          <cell r="B155" t="str">
            <v>Silokhera</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t="str">
            <v>Sale</v>
          </cell>
          <cell r="BB155">
            <v>0</v>
          </cell>
          <cell r="BC155">
            <v>0</v>
          </cell>
          <cell r="BD155">
            <v>0</v>
          </cell>
          <cell r="BE155">
            <v>0</v>
          </cell>
          <cell r="BF155">
            <v>0</v>
          </cell>
        </row>
        <row r="156">
          <cell r="A156" t="str">
            <v>Silokhera 7 Acre</v>
          </cell>
          <cell r="B156" t="str">
            <v>Silokhera 7 Acre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0.18473000127946204</v>
          </cell>
          <cell r="BA156" t="str">
            <v>Lease</v>
          </cell>
          <cell r="BB156">
            <v>0</v>
          </cell>
          <cell r="BC156">
            <v>0</v>
          </cell>
          <cell r="BD156">
            <v>0</v>
          </cell>
          <cell r="BE156">
            <v>0</v>
          </cell>
          <cell r="BF156">
            <v>0</v>
          </cell>
        </row>
        <row r="157">
          <cell r="A157" t="str">
            <v>Manesar 1</v>
          </cell>
          <cell r="B157" t="str">
            <v>Gurgaon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t="str">
            <v>Lease</v>
          </cell>
          <cell r="BB157">
            <v>0</v>
          </cell>
          <cell r="BC157">
            <v>0</v>
          </cell>
          <cell r="BD157">
            <v>0</v>
          </cell>
          <cell r="BE157">
            <v>0</v>
          </cell>
          <cell r="BF157">
            <v>0</v>
          </cell>
        </row>
        <row r="158">
          <cell r="A158" t="str">
            <v>Delhi 1</v>
          </cell>
          <cell r="B158" t="str">
            <v>Delhi</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0.35</v>
          </cell>
          <cell r="AE158">
            <v>0.35</v>
          </cell>
          <cell r="AF158">
            <v>0.35</v>
          </cell>
          <cell r="AG158">
            <v>0.35</v>
          </cell>
          <cell r="AH158">
            <v>0.35</v>
          </cell>
          <cell r="AI158">
            <v>0.35</v>
          </cell>
          <cell r="AJ158">
            <v>0.35</v>
          </cell>
          <cell r="AK158">
            <v>0.35</v>
          </cell>
          <cell r="AL158">
            <v>0.35</v>
          </cell>
          <cell r="AM158">
            <v>1.0499999999999998</v>
          </cell>
          <cell r="AN158">
            <v>1.0499999999999998</v>
          </cell>
          <cell r="AO158">
            <v>1.0499999999999998</v>
          </cell>
          <cell r="AP158">
            <v>1.0499999999999998</v>
          </cell>
          <cell r="AQ158">
            <v>1.0499999999999998</v>
          </cell>
          <cell r="AR158">
            <v>1.0499999999999998</v>
          </cell>
          <cell r="AS158">
            <v>1.0499999999999998</v>
          </cell>
          <cell r="AT158">
            <v>1.0499999999999998</v>
          </cell>
          <cell r="AU158">
            <v>1.0499999999999998</v>
          </cell>
          <cell r="AV158">
            <v>1.0499999999999998</v>
          </cell>
          <cell r="AW158">
            <v>1.0499999999999998</v>
          </cell>
          <cell r="AX158">
            <v>1.0499999999999998</v>
          </cell>
          <cell r="AY158">
            <v>1.6029999999999998</v>
          </cell>
          <cell r="AZ158">
            <v>1.6029999999999998</v>
          </cell>
          <cell r="BA158" t="str">
            <v>Lease</v>
          </cell>
          <cell r="BB158">
            <v>0</v>
          </cell>
          <cell r="BC158">
            <v>0</v>
          </cell>
          <cell r="BD158">
            <v>0</v>
          </cell>
          <cell r="BE158">
            <v>0</v>
          </cell>
          <cell r="BF158">
            <v>0</v>
          </cell>
        </row>
        <row r="159">
          <cell r="A159">
            <v>0</v>
          </cell>
          <cell r="B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row>
        <row r="160">
          <cell r="A160" t="str">
            <v>North Zone</v>
          </cell>
          <cell r="E160">
            <v>0.14657028987999998</v>
          </cell>
          <cell r="F160">
            <v>0.33495828987999998</v>
          </cell>
          <cell r="G160">
            <v>0.33495828987999998</v>
          </cell>
          <cell r="H160">
            <v>0.33495828987999998</v>
          </cell>
          <cell r="I160">
            <v>0.33495828987999998</v>
          </cell>
          <cell r="J160">
            <v>0.44781666363999995</v>
          </cell>
          <cell r="K160">
            <v>0.81786738860000008</v>
          </cell>
          <cell r="L160">
            <v>0.95361188860000001</v>
          </cell>
          <cell r="M160">
            <v>0.95361188860000001</v>
          </cell>
          <cell r="N160">
            <v>1.44502444944</v>
          </cell>
          <cell r="O160">
            <v>1.44502444944</v>
          </cell>
          <cell r="P160">
            <v>1.44502444944</v>
          </cell>
          <cell r="Q160">
            <v>1.44502444944</v>
          </cell>
          <cell r="R160">
            <v>1.67262444944</v>
          </cell>
          <cell r="S160">
            <v>1.67262444944</v>
          </cell>
          <cell r="T160">
            <v>1.67262444944</v>
          </cell>
          <cell r="U160">
            <v>1.67262444944</v>
          </cell>
          <cell r="V160">
            <v>1.67262444944</v>
          </cell>
          <cell r="W160">
            <v>1.8048427881927827</v>
          </cell>
          <cell r="X160">
            <v>1.8048427881927827</v>
          </cell>
          <cell r="Y160">
            <v>2.1996319108716773</v>
          </cell>
          <cell r="Z160">
            <v>2.1996319108716773</v>
          </cell>
          <cell r="AA160">
            <v>2.3368582330973102</v>
          </cell>
          <cell r="AB160">
            <v>2.4273208135358844</v>
          </cell>
          <cell r="AC160">
            <v>2.4273208135358844</v>
          </cell>
          <cell r="AD160">
            <v>2.9034405963044572</v>
          </cell>
          <cell r="AE160">
            <v>2.9034405963044572</v>
          </cell>
          <cell r="AF160">
            <v>2.9146906995794213</v>
          </cell>
          <cell r="AG160">
            <v>2.9146906995794213</v>
          </cell>
          <cell r="AH160">
            <v>2.9146906995794213</v>
          </cell>
          <cell r="AI160">
            <v>2.9146906995794213</v>
          </cell>
          <cell r="AJ160">
            <v>2.9146906995794213</v>
          </cell>
          <cell r="AK160">
            <v>3.3348333995794208</v>
          </cell>
          <cell r="AL160">
            <v>3.6498333995794212</v>
          </cell>
          <cell r="AM160">
            <v>4.3498333995794205</v>
          </cell>
          <cell r="AN160">
            <v>4.3498333995794205</v>
          </cell>
          <cell r="AO160">
            <v>4.3798333995794216</v>
          </cell>
          <cell r="AP160">
            <v>4.3798333995794216</v>
          </cell>
          <cell r="AQ160">
            <v>4.3798333995794216</v>
          </cell>
          <cell r="AR160">
            <v>4.3798333995794216</v>
          </cell>
          <cell r="AS160">
            <v>4.3798333995794216</v>
          </cell>
          <cell r="AT160">
            <v>4.3798333995794216</v>
          </cell>
          <cell r="AU160">
            <v>4.3798333995794216</v>
          </cell>
          <cell r="AV160">
            <v>4.3798333995794216</v>
          </cell>
          <cell r="AW160">
            <v>4.7985833995794209</v>
          </cell>
          <cell r="AX160">
            <v>4.7985833995794209</v>
          </cell>
          <cell r="AY160">
            <v>5.3515833995794209</v>
          </cell>
          <cell r="AZ160">
            <v>5.5363134008588828</v>
          </cell>
          <cell r="BA160">
            <v>0</v>
          </cell>
          <cell r="BB160">
            <v>0.81648686963999995</v>
          </cell>
          <cell r="BC160">
            <v>1.1177332434</v>
          </cell>
          <cell r="BD160">
            <v>2.7250911657999999</v>
          </cell>
          <cell r="BE160">
            <v>4.3350733483199999</v>
          </cell>
          <cell r="BF160">
            <v>8.9943846271599988</v>
          </cell>
        </row>
        <row r="161">
          <cell r="A161" t="str">
            <v>Existing Buildings</v>
          </cell>
          <cell r="B161" t="str">
            <v>Existing Buildings</v>
          </cell>
          <cell r="BA161">
            <v>0</v>
          </cell>
        </row>
        <row r="280">
          <cell r="A280" t="str">
            <v>Brokerage &amp; Marketing exp.</v>
          </cell>
          <cell r="E280">
            <v>1.36</v>
          </cell>
          <cell r="F280">
            <v>7.0779525760000004</v>
          </cell>
          <cell r="G280">
            <v>1.36</v>
          </cell>
          <cell r="H280">
            <v>5.6803005543200005</v>
          </cell>
          <cell r="I280">
            <v>1.7</v>
          </cell>
          <cell r="J280">
            <v>3.3825689055999995</v>
          </cell>
          <cell r="K280">
            <v>17.208458321599998</v>
          </cell>
          <cell r="L280">
            <v>5.8201170639999997</v>
          </cell>
          <cell r="M280">
            <v>1.7</v>
          </cell>
          <cell r="N280">
            <v>14.867902365399999</v>
          </cell>
          <cell r="O280">
            <v>1.7</v>
          </cell>
          <cell r="P280">
            <v>1.7</v>
          </cell>
          <cell r="Q280">
            <v>0</v>
          </cell>
          <cell r="R280">
            <v>14.182483999999999</v>
          </cell>
          <cell r="S280">
            <v>3.084235650560001</v>
          </cell>
          <cell r="T280">
            <v>1.0840000000000001</v>
          </cell>
          <cell r="U280">
            <v>3.4010869210400001</v>
          </cell>
          <cell r="V280">
            <v>0</v>
          </cell>
          <cell r="W280">
            <v>18.630932000000001</v>
          </cell>
          <cell r="X280">
            <v>0</v>
          </cell>
          <cell r="Y280">
            <v>19.443998722986667</v>
          </cell>
          <cell r="Z280">
            <v>0</v>
          </cell>
          <cell r="AA280">
            <v>13.640265229120001</v>
          </cell>
          <cell r="AB280">
            <v>8.3678324906666663</v>
          </cell>
          <cell r="AC280">
            <v>0</v>
          </cell>
          <cell r="AD280">
            <v>20.772140970666666</v>
          </cell>
          <cell r="AE280">
            <v>0.54200000000000004</v>
          </cell>
          <cell r="AF280">
            <v>1.04064</v>
          </cell>
          <cell r="AG280">
            <v>0.54200000000000004</v>
          </cell>
          <cell r="AH280">
            <v>0</v>
          </cell>
          <cell r="AI280">
            <v>0</v>
          </cell>
          <cell r="AJ280">
            <v>0</v>
          </cell>
          <cell r="AK280">
            <v>45.478026563999997</v>
          </cell>
          <cell r="AL280">
            <v>19.120799999999999</v>
          </cell>
          <cell r="AM280">
            <v>18.212</v>
          </cell>
          <cell r="AN280">
            <v>4.3360000000000003</v>
          </cell>
          <cell r="AO280">
            <v>2.1680000000000001</v>
          </cell>
          <cell r="AP280">
            <v>0</v>
          </cell>
          <cell r="AQ280">
            <v>0.54200000000000004</v>
          </cell>
          <cell r="AR280">
            <v>9.5616039839999996</v>
          </cell>
          <cell r="AS280">
            <v>0.54200000000000004</v>
          </cell>
          <cell r="AT280">
            <v>0</v>
          </cell>
          <cell r="AU280">
            <v>3.8243999999999998</v>
          </cell>
          <cell r="AV280">
            <v>0</v>
          </cell>
          <cell r="AW280">
            <v>45.244999999999997</v>
          </cell>
          <cell r="AX280">
            <v>0</v>
          </cell>
          <cell r="AY280">
            <v>14.38748</v>
          </cell>
          <cell r="AZ280">
            <v>13.469465629999998</v>
          </cell>
          <cell r="BA280">
            <v>0</v>
          </cell>
          <cell r="BB280">
            <v>9.7979525760000001</v>
          </cell>
          <cell r="BC280">
            <v>10.762869459919999</v>
          </cell>
          <cell r="BD280">
            <v>24.728575385600003</v>
          </cell>
          <cell r="BE280">
            <v>18.267902365399998</v>
          </cell>
          <cell r="BF280">
            <v>63.557299786919998</v>
          </cell>
          <cell r="BG280">
            <v>17.266719650559999</v>
          </cell>
          <cell r="BH280">
            <v>4.4850869210400006</v>
          </cell>
          <cell r="BI280">
            <v>38.074930722986664</v>
          </cell>
          <cell r="BJ280">
            <v>22.008097719786669</v>
          </cell>
          <cell r="BK280">
            <v>81.83483501437334</v>
          </cell>
        </row>
        <row r="281">
          <cell r="A281" t="str">
            <v>Bhubaneswar 1</v>
          </cell>
          <cell r="B281" t="str">
            <v>Bhubaneswar</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0.54200000000000004</v>
          </cell>
          <cell r="T281">
            <v>0</v>
          </cell>
          <cell r="U281">
            <v>0</v>
          </cell>
          <cell r="V281">
            <v>0</v>
          </cell>
          <cell r="W281">
            <v>0</v>
          </cell>
          <cell r="X281">
            <v>0</v>
          </cell>
          <cell r="Y281">
            <v>0</v>
          </cell>
          <cell r="Z281">
            <v>0</v>
          </cell>
          <cell r="AA281">
            <v>0</v>
          </cell>
          <cell r="AB281">
            <v>0</v>
          </cell>
          <cell r="AC281">
            <v>0</v>
          </cell>
          <cell r="AD281">
            <v>0</v>
          </cell>
          <cell r="AE281">
            <v>0.54200000000000004</v>
          </cell>
          <cell r="AF281">
            <v>0</v>
          </cell>
          <cell r="AG281">
            <v>0</v>
          </cell>
          <cell r="AH281">
            <v>0</v>
          </cell>
          <cell r="AI281">
            <v>0</v>
          </cell>
          <cell r="AJ281">
            <v>0</v>
          </cell>
          <cell r="AK281">
            <v>0</v>
          </cell>
          <cell r="AL281">
            <v>0</v>
          </cell>
          <cell r="AM281">
            <v>0</v>
          </cell>
          <cell r="AN281">
            <v>0</v>
          </cell>
          <cell r="AO281">
            <v>0</v>
          </cell>
          <cell r="AP281">
            <v>0</v>
          </cell>
          <cell r="AQ281">
            <v>0.54200000000000004</v>
          </cell>
          <cell r="AR281">
            <v>0</v>
          </cell>
          <cell r="AS281">
            <v>0</v>
          </cell>
          <cell r="AT281">
            <v>0</v>
          </cell>
          <cell r="AU281">
            <v>0</v>
          </cell>
          <cell r="AV281">
            <v>0</v>
          </cell>
          <cell r="AW281">
            <v>0</v>
          </cell>
          <cell r="AX281">
            <v>0</v>
          </cell>
          <cell r="AY281">
            <v>0</v>
          </cell>
          <cell r="AZ281">
            <v>0</v>
          </cell>
          <cell r="BA281" t="str">
            <v>Lease</v>
          </cell>
          <cell r="BB281">
            <v>0</v>
          </cell>
          <cell r="BC281">
            <v>0</v>
          </cell>
          <cell r="BD281">
            <v>0</v>
          </cell>
          <cell r="BE281">
            <v>0</v>
          </cell>
          <cell r="BF281">
            <v>0</v>
          </cell>
          <cell r="BG281">
            <v>0.54200000000000004</v>
          </cell>
          <cell r="BH281">
            <v>0</v>
          </cell>
          <cell r="BI281">
            <v>0</v>
          </cell>
          <cell r="BJ281">
            <v>0</v>
          </cell>
          <cell r="BK281">
            <v>0.54200000000000004</v>
          </cell>
        </row>
        <row r="282">
          <cell r="A282" t="str">
            <v>Kolkata 1</v>
          </cell>
          <cell r="B282" t="str">
            <v>Kolkata</v>
          </cell>
          <cell r="E282">
            <v>0</v>
          </cell>
          <cell r="F282">
            <v>0</v>
          </cell>
          <cell r="G282">
            <v>0</v>
          </cell>
          <cell r="H282">
            <v>0</v>
          </cell>
          <cell r="I282">
            <v>0</v>
          </cell>
          <cell r="J282">
            <v>0</v>
          </cell>
          <cell r="K282">
            <v>4.3360000000000003</v>
          </cell>
          <cell r="L282">
            <v>0</v>
          </cell>
          <cell r="M282">
            <v>0</v>
          </cell>
          <cell r="N282">
            <v>0</v>
          </cell>
          <cell r="O282">
            <v>0</v>
          </cell>
          <cell r="P282">
            <v>0</v>
          </cell>
          <cell r="Q282">
            <v>0</v>
          </cell>
          <cell r="R282">
            <v>0</v>
          </cell>
          <cell r="S282">
            <v>0</v>
          </cell>
          <cell r="T282">
            <v>0</v>
          </cell>
          <cell r="U282">
            <v>0</v>
          </cell>
          <cell r="V282">
            <v>0</v>
          </cell>
          <cell r="W282">
            <v>8.7587200000000003</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4.3360000000000003</v>
          </cell>
          <cell r="AO282">
            <v>0</v>
          </cell>
          <cell r="AP282">
            <v>0</v>
          </cell>
          <cell r="AQ282">
            <v>0</v>
          </cell>
          <cell r="AR282">
            <v>0</v>
          </cell>
          <cell r="AS282">
            <v>0</v>
          </cell>
          <cell r="AT282">
            <v>0</v>
          </cell>
          <cell r="AU282">
            <v>0</v>
          </cell>
          <cell r="AV282">
            <v>0</v>
          </cell>
          <cell r="AW282">
            <v>0</v>
          </cell>
          <cell r="AX282">
            <v>0</v>
          </cell>
          <cell r="AY282">
            <v>0</v>
          </cell>
          <cell r="AZ282">
            <v>2.6015999999999999</v>
          </cell>
          <cell r="BA282" t="str">
            <v>Lease</v>
          </cell>
          <cell r="BB282">
            <v>0</v>
          </cell>
          <cell r="BC282">
            <v>0</v>
          </cell>
          <cell r="BD282">
            <v>4.3360000000000003</v>
          </cell>
          <cell r="BE282">
            <v>0</v>
          </cell>
          <cell r="BF282">
            <v>4.3360000000000003</v>
          </cell>
          <cell r="BG282">
            <v>0</v>
          </cell>
          <cell r="BH282">
            <v>0</v>
          </cell>
          <cell r="BI282">
            <v>8.7587200000000003</v>
          </cell>
          <cell r="BJ282">
            <v>0</v>
          </cell>
          <cell r="BK282">
            <v>8.7587200000000003</v>
          </cell>
        </row>
        <row r="283">
          <cell r="A283" t="str">
            <v>East Zone</v>
          </cell>
          <cell r="E283">
            <v>0</v>
          </cell>
          <cell r="F283">
            <v>0</v>
          </cell>
          <cell r="G283">
            <v>0</v>
          </cell>
          <cell r="H283">
            <v>0</v>
          </cell>
          <cell r="I283">
            <v>0</v>
          </cell>
          <cell r="J283">
            <v>0</v>
          </cell>
          <cell r="K283">
            <v>4.3360000000000003</v>
          </cell>
          <cell r="L283">
            <v>0</v>
          </cell>
          <cell r="M283">
            <v>0</v>
          </cell>
          <cell r="N283">
            <v>0</v>
          </cell>
          <cell r="O283">
            <v>0</v>
          </cell>
          <cell r="P283">
            <v>0</v>
          </cell>
          <cell r="Q283">
            <v>0</v>
          </cell>
          <cell r="R283">
            <v>0</v>
          </cell>
          <cell r="S283">
            <v>0.54200000000000004</v>
          </cell>
          <cell r="T283">
            <v>0</v>
          </cell>
          <cell r="U283">
            <v>0</v>
          </cell>
          <cell r="V283">
            <v>0</v>
          </cell>
          <cell r="W283">
            <v>8.7587200000000003</v>
          </cell>
          <cell r="X283">
            <v>0</v>
          </cell>
          <cell r="Y283">
            <v>0</v>
          </cell>
          <cell r="Z283">
            <v>0</v>
          </cell>
          <cell r="AA283">
            <v>0</v>
          </cell>
          <cell r="AB283">
            <v>0</v>
          </cell>
          <cell r="AC283">
            <v>0</v>
          </cell>
          <cell r="AD283">
            <v>0</v>
          </cell>
          <cell r="AE283">
            <v>0.54200000000000004</v>
          </cell>
          <cell r="AF283">
            <v>0</v>
          </cell>
          <cell r="AG283">
            <v>0</v>
          </cell>
          <cell r="AH283">
            <v>0</v>
          </cell>
          <cell r="AI283">
            <v>0</v>
          </cell>
          <cell r="AJ283">
            <v>0</v>
          </cell>
          <cell r="AK283">
            <v>0</v>
          </cell>
          <cell r="AL283">
            <v>0</v>
          </cell>
          <cell r="AM283">
            <v>0</v>
          </cell>
          <cell r="AN283">
            <v>4.3360000000000003</v>
          </cell>
          <cell r="AO283">
            <v>0</v>
          </cell>
          <cell r="AP283">
            <v>0</v>
          </cell>
          <cell r="AQ283">
            <v>0.54200000000000004</v>
          </cell>
          <cell r="AR283">
            <v>0</v>
          </cell>
          <cell r="AS283">
            <v>0</v>
          </cell>
          <cell r="AT283">
            <v>0</v>
          </cell>
          <cell r="AU283">
            <v>0</v>
          </cell>
          <cell r="AV283">
            <v>0</v>
          </cell>
          <cell r="AW283">
            <v>0</v>
          </cell>
          <cell r="AX283">
            <v>0</v>
          </cell>
          <cell r="AY283">
            <v>0</v>
          </cell>
          <cell r="AZ283">
            <v>2.6015999999999999</v>
          </cell>
          <cell r="BA283">
            <v>0</v>
          </cell>
          <cell r="BB283">
            <v>0</v>
          </cell>
          <cell r="BC283">
            <v>0</v>
          </cell>
          <cell r="BD283">
            <v>4.3360000000000003</v>
          </cell>
          <cell r="BE283">
            <v>0</v>
          </cell>
          <cell r="BF283">
            <v>4.3360000000000003</v>
          </cell>
          <cell r="BG283">
            <v>0.54200000000000004</v>
          </cell>
          <cell r="BH283">
            <v>0</v>
          </cell>
          <cell r="BI283">
            <v>8.7587200000000003</v>
          </cell>
          <cell r="BJ283">
            <v>0</v>
          </cell>
          <cell r="BK283">
            <v>9.3007200000000001</v>
          </cell>
        </row>
        <row r="284">
          <cell r="A284" t="str">
            <v>Gandhinagar 1</v>
          </cell>
          <cell r="B284" t="str">
            <v>Gandhinagar</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1.0840000000000001</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1.0840000000000001</v>
          </cell>
          <cell r="AP284">
            <v>0</v>
          </cell>
          <cell r="AQ284">
            <v>0</v>
          </cell>
          <cell r="AR284">
            <v>0</v>
          </cell>
          <cell r="AS284">
            <v>0</v>
          </cell>
          <cell r="AT284">
            <v>0</v>
          </cell>
          <cell r="AU284">
            <v>0</v>
          </cell>
          <cell r="AV284">
            <v>0</v>
          </cell>
          <cell r="AW284">
            <v>0</v>
          </cell>
          <cell r="AX284">
            <v>0</v>
          </cell>
          <cell r="AY284">
            <v>0</v>
          </cell>
          <cell r="AZ284">
            <v>0</v>
          </cell>
          <cell r="BA284" t="str">
            <v>Lease</v>
          </cell>
          <cell r="BB284">
            <v>0</v>
          </cell>
          <cell r="BC284">
            <v>0</v>
          </cell>
          <cell r="BD284">
            <v>0</v>
          </cell>
          <cell r="BE284">
            <v>0</v>
          </cell>
          <cell r="BF284">
            <v>0</v>
          </cell>
          <cell r="BG284">
            <v>0</v>
          </cell>
          <cell r="BH284">
            <v>1.0840000000000001</v>
          </cell>
          <cell r="BI284">
            <v>0</v>
          </cell>
          <cell r="BJ284">
            <v>0</v>
          </cell>
          <cell r="BK284">
            <v>1.0840000000000001</v>
          </cell>
        </row>
        <row r="285">
          <cell r="A285" t="str">
            <v>Nagpur 1</v>
          </cell>
          <cell r="B285" t="str">
            <v>Nagpur</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0.54200000000000004</v>
          </cell>
          <cell r="V285">
            <v>0</v>
          </cell>
          <cell r="W285">
            <v>0</v>
          </cell>
          <cell r="X285">
            <v>0</v>
          </cell>
          <cell r="Y285">
            <v>0</v>
          </cell>
          <cell r="Z285">
            <v>0</v>
          </cell>
          <cell r="AA285">
            <v>0</v>
          </cell>
          <cell r="AB285">
            <v>0</v>
          </cell>
          <cell r="AC285">
            <v>0</v>
          </cell>
          <cell r="AD285">
            <v>0</v>
          </cell>
          <cell r="AE285">
            <v>0</v>
          </cell>
          <cell r="AF285">
            <v>0</v>
          </cell>
          <cell r="AG285">
            <v>0.54200000000000004</v>
          </cell>
          <cell r="AH285">
            <v>0</v>
          </cell>
          <cell r="AI285">
            <v>0</v>
          </cell>
          <cell r="AJ285">
            <v>0</v>
          </cell>
          <cell r="AK285">
            <v>0</v>
          </cell>
          <cell r="AL285">
            <v>0</v>
          </cell>
          <cell r="AM285">
            <v>0</v>
          </cell>
          <cell r="AN285">
            <v>0</v>
          </cell>
          <cell r="AO285">
            <v>0</v>
          </cell>
          <cell r="AP285">
            <v>0</v>
          </cell>
          <cell r="AQ285">
            <v>0</v>
          </cell>
          <cell r="AR285">
            <v>0</v>
          </cell>
          <cell r="AS285">
            <v>0.54200000000000004</v>
          </cell>
          <cell r="AT285">
            <v>0</v>
          </cell>
          <cell r="AU285">
            <v>0</v>
          </cell>
          <cell r="AV285">
            <v>0</v>
          </cell>
          <cell r="AW285">
            <v>0</v>
          </cell>
          <cell r="AX285">
            <v>0</v>
          </cell>
          <cell r="AY285">
            <v>0</v>
          </cell>
          <cell r="AZ285">
            <v>0</v>
          </cell>
          <cell r="BA285" t="str">
            <v>Lease</v>
          </cell>
          <cell r="BB285">
            <v>0</v>
          </cell>
          <cell r="BC285">
            <v>0</v>
          </cell>
          <cell r="BD285">
            <v>0</v>
          </cell>
          <cell r="BE285">
            <v>0</v>
          </cell>
          <cell r="BF285">
            <v>0</v>
          </cell>
          <cell r="BG285">
            <v>0</v>
          </cell>
          <cell r="BH285">
            <v>0.54200000000000004</v>
          </cell>
          <cell r="BI285">
            <v>0</v>
          </cell>
          <cell r="BJ285">
            <v>0</v>
          </cell>
          <cell r="BK285">
            <v>0.54200000000000004</v>
          </cell>
        </row>
        <row r="286">
          <cell r="A286" t="str">
            <v>Pune 1</v>
          </cell>
          <cell r="B286" t="str">
            <v>Pune</v>
          </cell>
          <cell r="E286">
            <v>0</v>
          </cell>
          <cell r="F286">
            <v>0</v>
          </cell>
          <cell r="G286">
            <v>0</v>
          </cell>
          <cell r="H286">
            <v>3.9803005543200003</v>
          </cell>
          <cell r="I286">
            <v>0</v>
          </cell>
          <cell r="J286">
            <v>0</v>
          </cell>
          <cell r="K286">
            <v>0</v>
          </cell>
          <cell r="L286">
            <v>0</v>
          </cell>
          <cell r="M286">
            <v>0</v>
          </cell>
          <cell r="N286">
            <v>0</v>
          </cell>
          <cell r="O286">
            <v>0</v>
          </cell>
          <cell r="P286">
            <v>0</v>
          </cell>
          <cell r="Q286">
            <v>0</v>
          </cell>
          <cell r="R286">
            <v>0</v>
          </cell>
          <cell r="S286">
            <v>2.5422356505600008</v>
          </cell>
          <cell r="T286">
            <v>0</v>
          </cell>
          <cell r="U286">
            <v>2.8590869210400003</v>
          </cell>
          <cell r="V286">
            <v>0</v>
          </cell>
          <cell r="W286">
            <v>0</v>
          </cell>
          <cell r="X286">
            <v>0</v>
          </cell>
          <cell r="Y286">
            <v>3.2683645843200004</v>
          </cell>
          <cell r="Z286">
            <v>0</v>
          </cell>
          <cell r="AA286">
            <v>3.3941272291200009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Lease</v>
          </cell>
          <cell r="BB286">
            <v>0</v>
          </cell>
          <cell r="BC286">
            <v>3.9803005543200003</v>
          </cell>
          <cell r="BD286">
            <v>0</v>
          </cell>
          <cell r="BE286">
            <v>0</v>
          </cell>
          <cell r="BF286">
            <v>3.9803005543200003</v>
          </cell>
          <cell r="BG286">
            <v>2.5422356505600008</v>
          </cell>
          <cell r="BH286">
            <v>2.8590869210400003</v>
          </cell>
          <cell r="BI286">
            <v>3.2683645843200004</v>
          </cell>
          <cell r="BJ286">
            <v>3.3941272291200009</v>
          </cell>
          <cell r="BK286">
            <v>12.063814385040002</v>
          </cell>
        </row>
        <row r="287">
          <cell r="A287" t="str">
            <v>Lohegaon  1</v>
          </cell>
          <cell r="B287" t="str">
            <v>Pune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Lease</v>
          </cell>
          <cell r="BB287">
            <v>0</v>
          </cell>
          <cell r="BC287">
            <v>0</v>
          </cell>
          <cell r="BD287">
            <v>0</v>
          </cell>
          <cell r="BE287">
            <v>0</v>
          </cell>
          <cell r="BF287">
            <v>0</v>
          </cell>
          <cell r="BG287">
            <v>0</v>
          </cell>
          <cell r="BH287">
            <v>0</v>
          </cell>
          <cell r="BI287">
            <v>0</v>
          </cell>
          <cell r="BJ287">
            <v>0</v>
          </cell>
          <cell r="BK287">
            <v>0</v>
          </cell>
        </row>
        <row r="288">
          <cell r="A288" t="str">
            <v>Tathewade 1</v>
          </cell>
          <cell r="B288" t="str">
            <v>Pune</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Lease</v>
          </cell>
          <cell r="BB288">
            <v>0</v>
          </cell>
          <cell r="BC288">
            <v>0</v>
          </cell>
          <cell r="BD288">
            <v>0</v>
          </cell>
          <cell r="BE288">
            <v>0</v>
          </cell>
          <cell r="BF288">
            <v>0</v>
          </cell>
          <cell r="BG288">
            <v>0</v>
          </cell>
          <cell r="BH288">
            <v>0</v>
          </cell>
          <cell r="BI288">
            <v>0</v>
          </cell>
          <cell r="BJ288">
            <v>0</v>
          </cell>
          <cell r="BK288">
            <v>0</v>
          </cell>
        </row>
        <row r="289">
          <cell r="A289" t="str">
            <v>Muland 1</v>
          </cell>
          <cell r="B289" t="str">
            <v>Mumbai</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3.8243999999999998</v>
          </cell>
          <cell r="AV289">
            <v>0</v>
          </cell>
          <cell r="AW289">
            <v>0</v>
          </cell>
          <cell r="AX289">
            <v>0</v>
          </cell>
          <cell r="AY289">
            <v>0</v>
          </cell>
          <cell r="AZ289">
            <v>0</v>
          </cell>
          <cell r="BA289" t="str">
            <v>Lease</v>
          </cell>
          <cell r="BB289">
            <v>0</v>
          </cell>
          <cell r="BC289">
            <v>0</v>
          </cell>
          <cell r="BD289">
            <v>0</v>
          </cell>
          <cell r="BE289">
            <v>0</v>
          </cell>
          <cell r="BF289">
            <v>0</v>
          </cell>
          <cell r="BG289">
            <v>0</v>
          </cell>
          <cell r="BH289">
            <v>0</v>
          </cell>
          <cell r="BI289">
            <v>0</v>
          </cell>
          <cell r="BJ289">
            <v>0</v>
          </cell>
          <cell r="BK289">
            <v>0</v>
          </cell>
        </row>
        <row r="290">
          <cell r="A290" t="str">
            <v>NTC 1</v>
          </cell>
          <cell r="B290" t="str">
            <v>Mumbai</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Lease</v>
          </cell>
          <cell r="BB290">
            <v>0</v>
          </cell>
          <cell r="BC290">
            <v>0</v>
          </cell>
          <cell r="BD290">
            <v>0</v>
          </cell>
          <cell r="BE290">
            <v>0</v>
          </cell>
          <cell r="BF290">
            <v>0</v>
          </cell>
          <cell r="BG290">
            <v>0</v>
          </cell>
          <cell r="BH290">
            <v>0</v>
          </cell>
          <cell r="BI290">
            <v>0</v>
          </cell>
          <cell r="BJ290">
            <v>0</v>
          </cell>
          <cell r="BK290">
            <v>0</v>
          </cell>
        </row>
        <row r="291">
          <cell r="A291" t="str">
            <v>West Zone</v>
          </cell>
          <cell r="E291">
            <v>0</v>
          </cell>
          <cell r="F291">
            <v>0</v>
          </cell>
          <cell r="G291">
            <v>0</v>
          </cell>
          <cell r="H291">
            <v>3.9803005543200003</v>
          </cell>
          <cell r="I291">
            <v>0</v>
          </cell>
          <cell r="J291">
            <v>0</v>
          </cell>
          <cell r="K291">
            <v>0</v>
          </cell>
          <cell r="L291">
            <v>0</v>
          </cell>
          <cell r="M291">
            <v>0</v>
          </cell>
          <cell r="N291">
            <v>0</v>
          </cell>
          <cell r="O291">
            <v>0</v>
          </cell>
          <cell r="P291">
            <v>0</v>
          </cell>
          <cell r="Q291">
            <v>0</v>
          </cell>
          <cell r="R291">
            <v>0</v>
          </cell>
          <cell r="S291">
            <v>2.5422356505600008</v>
          </cell>
          <cell r="T291">
            <v>1.0840000000000001</v>
          </cell>
          <cell r="U291">
            <v>3.4010869210400001</v>
          </cell>
          <cell r="V291">
            <v>0</v>
          </cell>
          <cell r="W291">
            <v>0</v>
          </cell>
          <cell r="X291">
            <v>0</v>
          </cell>
          <cell r="Y291">
            <v>3.2683645843200004</v>
          </cell>
          <cell r="Z291">
            <v>0</v>
          </cell>
          <cell r="AA291">
            <v>3.3941272291200009</v>
          </cell>
          <cell r="AB291">
            <v>0</v>
          </cell>
          <cell r="AC291">
            <v>0</v>
          </cell>
          <cell r="AD291">
            <v>0</v>
          </cell>
          <cell r="AE291">
            <v>0</v>
          </cell>
          <cell r="AF291">
            <v>0</v>
          </cell>
          <cell r="AG291">
            <v>0.54200000000000004</v>
          </cell>
          <cell r="AH291">
            <v>0</v>
          </cell>
          <cell r="AI291">
            <v>0</v>
          </cell>
          <cell r="AJ291">
            <v>0</v>
          </cell>
          <cell r="AK291">
            <v>0</v>
          </cell>
          <cell r="AL291">
            <v>0</v>
          </cell>
          <cell r="AM291">
            <v>0</v>
          </cell>
          <cell r="AN291">
            <v>0</v>
          </cell>
          <cell r="AO291">
            <v>1.0840000000000001</v>
          </cell>
          <cell r="AP291">
            <v>0</v>
          </cell>
          <cell r="AQ291">
            <v>0</v>
          </cell>
          <cell r="AR291">
            <v>0</v>
          </cell>
          <cell r="AS291">
            <v>0.54200000000000004</v>
          </cell>
          <cell r="AT291">
            <v>0</v>
          </cell>
          <cell r="AU291">
            <v>3.8243999999999998</v>
          </cell>
          <cell r="AV291">
            <v>0</v>
          </cell>
          <cell r="AW291">
            <v>0</v>
          </cell>
          <cell r="AX291">
            <v>0</v>
          </cell>
          <cell r="AY291">
            <v>0</v>
          </cell>
          <cell r="AZ291">
            <v>0</v>
          </cell>
          <cell r="BA291" t="str">
            <v>Lease</v>
          </cell>
          <cell r="BB291">
            <v>0</v>
          </cell>
          <cell r="BC291">
            <v>3.9803005543200003</v>
          </cell>
          <cell r="BD291">
            <v>0</v>
          </cell>
          <cell r="BE291">
            <v>0</v>
          </cell>
          <cell r="BF291">
            <v>3.9803005543200003</v>
          </cell>
          <cell r="BG291">
            <v>2.5422356505600008</v>
          </cell>
          <cell r="BH291">
            <v>4.4850869210400006</v>
          </cell>
          <cell r="BI291">
            <v>3.2683645843200004</v>
          </cell>
          <cell r="BJ291">
            <v>3.3941272291200009</v>
          </cell>
          <cell r="BK291">
            <v>13.689814385040002</v>
          </cell>
        </row>
        <row r="292">
          <cell r="A292" t="str">
            <v>Chennai 1A,AB,AC</v>
          </cell>
          <cell r="B292" t="str">
            <v>Chennai</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Sale</v>
          </cell>
          <cell r="BB292">
            <v>0</v>
          </cell>
          <cell r="BC292">
            <v>0</v>
          </cell>
          <cell r="BD292">
            <v>0</v>
          </cell>
          <cell r="BE292">
            <v>0</v>
          </cell>
          <cell r="BF292">
            <v>0</v>
          </cell>
          <cell r="BG292">
            <v>0</v>
          </cell>
          <cell r="BH292">
            <v>0</v>
          </cell>
          <cell r="BI292">
            <v>0</v>
          </cell>
          <cell r="BJ292">
            <v>0</v>
          </cell>
          <cell r="BK292">
            <v>0</v>
          </cell>
        </row>
        <row r="293">
          <cell r="A293" t="str">
            <v>Chennai 5,7,10</v>
          </cell>
          <cell r="B293" t="str">
            <v>Chennai</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Sale</v>
          </cell>
          <cell r="BB293">
            <v>0</v>
          </cell>
          <cell r="BC293">
            <v>0</v>
          </cell>
          <cell r="BD293">
            <v>0</v>
          </cell>
          <cell r="BE293">
            <v>0</v>
          </cell>
          <cell r="BF293">
            <v>0</v>
          </cell>
          <cell r="BG293">
            <v>0</v>
          </cell>
          <cell r="BH293">
            <v>0</v>
          </cell>
          <cell r="BI293">
            <v>0</v>
          </cell>
          <cell r="BJ293">
            <v>0</v>
          </cell>
          <cell r="BK293">
            <v>0</v>
          </cell>
        </row>
        <row r="294">
          <cell r="A294" t="str">
            <v>Chennai 3,4,6.9A,9B</v>
          </cell>
          <cell r="B294" t="str">
            <v>Chennai</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Sale</v>
          </cell>
          <cell r="BB294">
            <v>0</v>
          </cell>
          <cell r="BC294">
            <v>0</v>
          </cell>
          <cell r="BD294">
            <v>0</v>
          </cell>
          <cell r="BE294">
            <v>0</v>
          </cell>
          <cell r="BF294">
            <v>0</v>
          </cell>
          <cell r="BG294">
            <v>0</v>
          </cell>
          <cell r="BH294">
            <v>0</v>
          </cell>
          <cell r="BI294">
            <v>0</v>
          </cell>
          <cell r="BJ294">
            <v>0</v>
          </cell>
          <cell r="BK294">
            <v>0</v>
          </cell>
        </row>
        <row r="295">
          <cell r="A295" t="str">
            <v>Chennai 8</v>
          </cell>
          <cell r="B295" t="str">
            <v>Chennai</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Sale</v>
          </cell>
          <cell r="BB295">
            <v>0</v>
          </cell>
          <cell r="BC295">
            <v>0</v>
          </cell>
          <cell r="BD295">
            <v>0</v>
          </cell>
          <cell r="BE295">
            <v>0</v>
          </cell>
          <cell r="BF295">
            <v>0</v>
          </cell>
          <cell r="BG295">
            <v>0</v>
          </cell>
          <cell r="BH295">
            <v>0</v>
          </cell>
          <cell r="BI295">
            <v>0</v>
          </cell>
          <cell r="BJ295">
            <v>0</v>
          </cell>
          <cell r="BK295">
            <v>0</v>
          </cell>
        </row>
        <row r="296">
          <cell r="A296" t="str">
            <v>Tidal Park 1</v>
          </cell>
          <cell r="B296" t="str">
            <v>Tidal Park</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9.5616039839999996</v>
          </cell>
          <cell r="AS296">
            <v>0</v>
          </cell>
          <cell r="AT296">
            <v>0</v>
          </cell>
          <cell r="AU296">
            <v>0</v>
          </cell>
          <cell r="AV296">
            <v>0</v>
          </cell>
          <cell r="AW296">
            <v>0</v>
          </cell>
          <cell r="AX296">
            <v>0</v>
          </cell>
          <cell r="AY296">
            <v>0</v>
          </cell>
          <cell r="AZ296">
            <v>0</v>
          </cell>
          <cell r="BA296" t="str">
            <v>Lease</v>
          </cell>
          <cell r="BB296">
            <v>0</v>
          </cell>
          <cell r="BC296">
            <v>0</v>
          </cell>
          <cell r="BD296">
            <v>0</v>
          </cell>
          <cell r="BE296">
            <v>0</v>
          </cell>
          <cell r="BF296">
            <v>0</v>
          </cell>
          <cell r="BG296">
            <v>0</v>
          </cell>
          <cell r="BH296">
            <v>0</v>
          </cell>
          <cell r="BI296">
            <v>0</v>
          </cell>
          <cell r="BJ296">
            <v>0</v>
          </cell>
          <cell r="BK296">
            <v>0</v>
          </cell>
        </row>
        <row r="297">
          <cell r="A297" t="str">
            <v>Kokapet 1</v>
          </cell>
          <cell r="B297" t="str">
            <v>Rai Durg</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Lease</v>
          </cell>
          <cell r="BB297">
            <v>0</v>
          </cell>
          <cell r="BC297">
            <v>0</v>
          </cell>
          <cell r="BD297">
            <v>0</v>
          </cell>
          <cell r="BE297">
            <v>0</v>
          </cell>
          <cell r="BF297">
            <v>0</v>
          </cell>
          <cell r="BG297">
            <v>0</v>
          </cell>
          <cell r="BH297">
            <v>0</v>
          </cell>
          <cell r="BI297">
            <v>0</v>
          </cell>
          <cell r="BJ297">
            <v>0</v>
          </cell>
          <cell r="BK297">
            <v>0</v>
          </cell>
        </row>
        <row r="298">
          <cell r="A298" t="str">
            <v>Hyderabad 2</v>
          </cell>
          <cell r="B298" t="str">
            <v>Hyderabad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Sale</v>
          </cell>
          <cell r="BB298">
            <v>0</v>
          </cell>
          <cell r="BC298">
            <v>0</v>
          </cell>
          <cell r="BD298">
            <v>0</v>
          </cell>
          <cell r="BE298">
            <v>0</v>
          </cell>
          <cell r="BF298">
            <v>0</v>
          </cell>
          <cell r="BG298">
            <v>0</v>
          </cell>
          <cell r="BH298">
            <v>0</v>
          </cell>
          <cell r="BI298">
            <v>0</v>
          </cell>
          <cell r="BJ298">
            <v>0</v>
          </cell>
          <cell r="BK298">
            <v>0</v>
          </cell>
        </row>
        <row r="299">
          <cell r="A299" t="str">
            <v>Hyderabad 1,3</v>
          </cell>
          <cell r="B299" t="str">
            <v>Hyderabad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Sale</v>
          </cell>
          <cell r="BB299">
            <v>0</v>
          </cell>
          <cell r="BC299">
            <v>0</v>
          </cell>
          <cell r="BD299">
            <v>0</v>
          </cell>
          <cell r="BE299">
            <v>0</v>
          </cell>
          <cell r="BF299">
            <v>0</v>
          </cell>
          <cell r="BG299">
            <v>0</v>
          </cell>
          <cell r="BH299">
            <v>0</v>
          </cell>
          <cell r="BI299">
            <v>0</v>
          </cell>
          <cell r="BJ299">
            <v>0</v>
          </cell>
          <cell r="BK299">
            <v>0</v>
          </cell>
        </row>
        <row r="300">
          <cell r="AV300">
            <v>0</v>
          </cell>
          <cell r="AW300">
            <v>0</v>
          </cell>
          <cell r="AX300">
            <v>0</v>
          </cell>
          <cell r="AY300">
            <v>0</v>
          </cell>
          <cell r="AZ300">
            <v>0</v>
          </cell>
        </row>
        <row r="301">
          <cell r="A301" t="str">
            <v>South Zone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9.5616039839999996</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A302" t="str">
            <v>Commercial offices 1</v>
          </cell>
          <cell r="B302" t="str">
            <v>Gurgaon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8.3659999999999997</v>
          </cell>
          <cell r="AX302">
            <v>0</v>
          </cell>
          <cell r="AY302">
            <v>0</v>
          </cell>
          <cell r="AZ302">
            <v>0</v>
          </cell>
          <cell r="BA302" t="str">
            <v>Lease</v>
          </cell>
          <cell r="BB302">
            <v>0</v>
          </cell>
          <cell r="BC302">
            <v>0</v>
          </cell>
          <cell r="BD302">
            <v>0</v>
          </cell>
          <cell r="BE302">
            <v>0</v>
          </cell>
          <cell r="BF302">
            <v>0</v>
          </cell>
          <cell r="BG302">
            <v>0</v>
          </cell>
          <cell r="BH302">
            <v>0</v>
          </cell>
          <cell r="BI302">
            <v>0</v>
          </cell>
          <cell r="BJ302">
            <v>0</v>
          </cell>
          <cell r="BK302">
            <v>0</v>
          </cell>
        </row>
        <row r="303">
          <cell r="A303" t="str">
            <v>Gurgaon W block,Bulding 14</v>
          </cell>
          <cell r="B303" t="str">
            <v>Gurgaon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Sale</v>
          </cell>
          <cell r="BB303">
            <v>0</v>
          </cell>
          <cell r="BC303">
            <v>0</v>
          </cell>
          <cell r="BD303">
            <v>0</v>
          </cell>
          <cell r="BE303">
            <v>0</v>
          </cell>
          <cell r="BF303">
            <v>0</v>
          </cell>
          <cell r="BG303">
            <v>0</v>
          </cell>
          <cell r="BH303">
            <v>0</v>
          </cell>
          <cell r="BI303">
            <v>0</v>
          </cell>
          <cell r="BJ303">
            <v>0</v>
          </cell>
          <cell r="BK303">
            <v>0</v>
          </cell>
        </row>
        <row r="304">
          <cell r="A304" t="str">
            <v>Gurgaon Non Sez</v>
          </cell>
          <cell r="B304" t="str">
            <v>Gurgaon</v>
          </cell>
          <cell r="E304">
            <v>0</v>
          </cell>
          <cell r="F304">
            <v>5.7179525760000001</v>
          </cell>
          <cell r="G304">
            <v>0</v>
          </cell>
          <cell r="H304">
            <v>0</v>
          </cell>
          <cell r="I304">
            <v>0</v>
          </cell>
          <cell r="J304">
            <v>0</v>
          </cell>
          <cell r="K304">
            <v>11.115190744</v>
          </cell>
          <cell r="L304">
            <v>4.1201170639999996</v>
          </cell>
          <cell r="M304">
            <v>0</v>
          </cell>
          <cell r="N304">
            <v>11.480947519999999</v>
          </cell>
          <cell r="O304">
            <v>0</v>
          </cell>
          <cell r="P304">
            <v>0</v>
          </cell>
          <cell r="Q304">
            <v>0</v>
          </cell>
          <cell r="R304">
            <v>13.098483999999999</v>
          </cell>
          <cell r="S304">
            <v>0</v>
          </cell>
          <cell r="T304">
            <v>0</v>
          </cell>
          <cell r="U304">
            <v>0</v>
          </cell>
          <cell r="V304">
            <v>0</v>
          </cell>
          <cell r="W304">
            <v>9.8722119999999993</v>
          </cell>
          <cell r="X304">
            <v>0</v>
          </cell>
          <cell r="Y304">
            <v>16.175634138666666</v>
          </cell>
          <cell r="Z304">
            <v>0</v>
          </cell>
          <cell r="AA304">
            <v>10.246138</v>
          </cell>
          <cell r="AB304">
            <v>8.3678324906666663</v>
          </cell>
          <cell r="AC304">
            <v>0</v>
          </cell>
          <cell r="AD304">
            <v>11.666140970666666</v>
          </cell>
          <cell r="AE304">
            <v>0</v>
          </cell>
          <cell r="AF304">
            <v>1.04064</v>
          </cell>
          <cell r="AG304">
            <v>0</v>
          </cell>
          <cell r="AH304">
            <v>0</v>
          </cell>
          <cell r="AI304">
            <v>0</v>
          </cell>
          <cell r="AJ304">
            <v>0</v>
          </cell>
          <cell r="AK304">
            <v>42.063026563999998</v>
          </cell>
          <cell r="AL304">
            <v>19.120799999999999</v>
          </cell>
          <cell r="AM304">
            <v>0</v>
          </cell>
          <cell r="AN304">
            <v>0</v>
          </cell>
          <cell r="AO304">
            <v>0</v>
          </cell>
          <cell r="AP304">
            <v>0</v>
          </cell>
          <cell r="AQ304">
            <v>0</v>
          </cell>
          <cell r="AR304">
            <v>0</v>
          </cell>
          <cell r="AS304">
            <v>0</v>
          </cell>
          <cell r="AT304">
            <v>0</v>
          </cell>
          <cell r="AU304">
            <v>0</v>
          </cell>
          <cell r="AV304">
            <v>0</v>
          </cell>
          <cell r="AW304">
            <v>33.463999999999999</v>
          </cell>
          <cell r="AX304">
            <v>0</v>
          </cell>
          <cell r="AY304">
            <v>0</v>
          </cell>
          <cell r="AZ304">
            <v>0</v>
          </cell>
          <cell r="BA304" t="str">
            <v>Lease</v>
          </cell>
          <cell r="BB304">
            <v>5.7179525760000001</v>
          </cell>
          <cell r="BC304">
            <v>0</v>
          </cell>
          <cell r="BD304">
            <v>15.235307807999998</v>
          </cell>
          <cell r="BE304">
            <v>11.480947519999999</v>
          </cell>
          <cell r="BF304">
            <v>32.434207903999997</v>
          </cell>
          <cell r="BG304">
            <v>13.098483999999999</v>
          </cell>
          <cell r="BH304">
            <v>0</v>
          </cell>
          <cell r="BI304">
            <v>26.047846138666664</v>
          </cell>
          <cell r="BJ304">
            <v>18.613970490666667</v>
          </cell>
          <cell r="BK304">
            <v>57.760300629333329</v>
          </cell>
        </row>
        <row r="305">
          <cell r="A305" t="str">
            <v>Gurgaon Cyber 5-9,15,16</v>
          </cell>
          <cell r="B305" t="str">
            <v>Gurgaon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Sale</v>
          </cell>
          <cell r="BB305">
            <v>0</v>
          </cell>
          <cell r="BC305">
            <v>0</v>
          </cell>
          <cell r="BD305">
            <v>0</v>
          </cell>
          <cell r="BE305">
            <v>0</v>
          </cell>
          <cell r="BF305">
            <v>0</v>
          </cell>
          <cell r="BG305">
            <v>0</v>
          </cell>
          <cell r="BH305">
            <v>0</v>
          </cell>
          <cell r="BI305">
            <v>0</v>
          </cell>
          <cell r="BJ305">
            <v>0</v>
          </cell>
          <cell r="BK305">
            <v>0</v>
          </cell>
        </row>
        <row r="306">
          <cell r="A306" t="str">
            <v>Gurgaon 1</v>
          </cell>
          <cell r="B306" t="str">
            <v>Gurgaon Non Sez</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Lease</v>
          </cell>
          <cell r="BB306">
            <v>0</v>
          </cell>
          <cell r="BC306">
            <v>0</v>
          </cell>
          <cell r="BD306">
            <v>0</v>
          </cell>
          <cell r="BE306">
            <v>0</v>
          </cell>
          <cell r="BF306">
            <v>0</v>
          </cell>
          <cell r="BG306">
            <v>0</v>
          </cell>
          <cell r="BH306">
            <v>0</v>
          </cell>
          <cell r="BI306">
            <v>0</v>
          </cell>
          <cell r="BJ306">
            <v>0</v>
          </cell>
          <cell r="BK306">
            <v>0</v>
          </cell>
        </row>
        <row r="307">
          <cell r="A307" t="str">
            <v>Noida, CSC 1</v>
          </cell>
          <cell r="B307" t="str">
            <v>Noida, CSC</v>
          </cell>
          <cell r="E307">
            <v>0</v>
          </cell>
          <cell r="F307">
            <v>0</v>
          </cell>
          <cell r="G307">
            <v>0</v>
          </cell>
          <cell r="H307">
            <v>0</v>
          </cell>
          <cell r="I307">
            <v>0</v>
          </cell>
          <cell r="J307">
            <v>1.6825689055999997</v>
          </cell>
          <cell r="K307">
            <v>5.7267577600000001E-2</v>
          </cell>
          <cell r="L307">
            <v>0</v>
          </cell>
          <cell r="M307">
            <v>0</v>
          </cell>
          <cell r="N307">
            <v>1.6869548453999998</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Lease</v>
          </cell>
          <cell r="BB307">
            <v>0</v>
          </cell>
          <cell r="BC307">
            <v>1.6825689055999997</v>
          </cell>
          <cell r="BD307">
            <v>5.7267577600000001E-2</v>
          </cell>
          <cell r="BE307">
            <v>1.6869548453999998</v>
          </cell>
          <cell r="BF307">
            <v>3.4267913285999994</v>
          </cell>
          <cell r="BG307">
            <v>0</v>
          </cell>
          <cell r="BH307">
            <v>0</v>
          </cell>
          <cell r="BI307">
            <v>0</v>
          </cell>
          <cell r="BJ307">
            <v>0</v>
          </cell>
          <cell r="BK307">
            <v>0</v>
          </cell>
        </row>
        <row r="308">
          <cell r="A308" t="str">
            <v>Noida, Sector 143 1</v>
          </cell>
          <cell r="B308" t="str">
            <v>Noida, Sector 143</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3.415</v>
          </cell>
          <cell r="AL308">
            <v>0</v>
          </cell>
          <cell r="AM308">
            <v>0</v>
          </cell>
          <cell r="AN308">
            <v>0</v>
          </cell>
          <cell r="AO308">
            <v>0</v>
          </cell>
          <cell r="AP308">
            <v>0</v>
          </cell>
          <cell r="AQ308">
            <v>0</v>
          </cell>
          <cell r="AR308">
            <v>0</v>
          </cell>
          <cell r="AS308">
            <v>0</v>
          </cell>
          <cell r="AT308">
            <v>0</v>
          </cell>
          <cell r="AU308">
            <v>0</v>
          </cell>
          <cell r="AV308">
            <v>0</v>
          </cell>
          <cell r="AW308">
            <v>3.415</v>
          </cell>
          <cell r="AX308">
            <v>0</v>
          </cell>
          <cell r="AY308">
            <v>0</v>
          </cell>
          <cell r="AZ308">
            <v>0</v>
          </cell>
          <cell r="BA308" t="str">
            <v>Lease</v>
          </cell>
          <cell r="BB308">
            <v>0</v>
          </cell>
          <cell r="BC308">
            <v>0</v>
          </cell>
          <cell r="BD308">
            <v>0</v>
          </cell>
          <cell r="BE308">
            <v>0</v>
          </cell>
          <cell r="BF308">
            <v>0</v>
          </cell>
          <cell r="BG308">
            <v>0</v>
          </cell>
          <cell r="BH308">
            <v>0</v>
          </cell>
          <cell r="BI308">
            <v>0</v>
          </cell>
          <cell r="BJ308">
            <v>0</v>
          </cell>
          <cell r="BK308">
            <v>0</v>
          </cell>
        </row>
        <row r="309">
          <cell r="A309" t="str">
            <v>Silokhera A1A2A3,B1,B2,B3</v>
          </cell>
          <cell r="B309" t="str">
            <v>Silokhera</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t="str">
            <v>Sale</v>
          </cell>
          <cell r="BB309">
            <v>0</v>
          </cell>
          <cell r="BC309">
            <v>0</v>
          </cell>
          <cell r="BD309">
            <v>0</v>
          </cell>
          <cell r="BE309">
            <v>0</v>
          </cell>
          <cell r="BF309">
            <v>0</v>
          </cell>
          <cell r="BG309">
            <v>0</v>
          </cell>
          <cell r="BH309">
            <v>0</v>
          </cell>
          <cell r="BI309">
            <v>0</v>
          </cell>
          <cell r="BJ309">
            <v>0</v>
          </cell>
          <cell r="BK309">
            <v>0</v>
          </cell>
        </row>
        <row r="310">
          <cell r="A310" t="str">
            <v>Sonepat 1</v>
          </cell>
          <cell r="B310" t="str">
            <v>Sonepat</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1.0840000000000001</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1.0840000000000001</v>
          </cell>
          <cell r="AP310">
            <v>0</v>
          </cell>
          <cell r="AQ310">
            <v>0</v>
          </cell>
          <cell r="AR310">
            <v>0</v>
          </cell>
          <cell r="AS310">
            <v>0</v>
          </cell>
          <cell r="AT310">
            <v>0</v>
          </cell>
          <cell r="AU310">
            <v>0</v>
          </cell>
          <cell r="AV310">
            <v>0</v>
          </cell>
          <cell r="AW310">
            <v>0</v>
          </cell>
          <cell r="AX310">
            <v>0</v>
          </cell>
          <cell r="AY310">
            <v>0</v>
          </cell>
          <cell r="AZ310">
            <v>0</v>
          </cell>
          <cell r="BA310" t="str">
            <v>Lease</v>
          </cell>
          <cell r="BB310">
            <v>0</v>
          </cell>
          <cell r="BC310">
            <v>0</v>
          </cell>
          <cell r="BD310">
            <v>0</v>
          </cell>
          <cell r="BE310">
            <v>0</v>
          </cell>
          <cell r="BF310">
            <v>0</v>
          </cell>
          <cell r="BG310">
            <v>1.0840000000000001</v>
          </cell>
          <cell r="BH310">
            <v>0</v>
          </cell>
          <cell r="BI310">
            <v>0</v>
          </cell>
          <cell r="BJ310">
            <v>0</v>
          </cell>
          <cell r="BK310">
            <v>1.0840000000000001</v>
          </cell>
        </row>
        <row r="311">
          <cell r="A311" t="str">
            <v>Silokhera C1,C2,D,E1</v>
          </cell>
          <cell r="B311" t="str">
            <v>Silokhera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Sale</v>
          </cell>
          <cell r="BB311">
            <v>0</v>
          </cell>
          <cell r="BC311">
            <v>0</v>
          </cell>
          <cell r="BD311">
            <v>0</v>
          </cell>
          <cell r="BE311">
            <v>0</v>
          </cell>
          <cell r="BF311">
            <v>0</v>
          </cell>
          <cell r="BG311">
            <v>0</v>
          </cell>
          <cell r="BH311">
            <v>0</v>
          </cell>
          <cell r="BI311">
            <v>0</v>
          </cell>
          <cell r="BJ311">
            <v>0</v>
          </cell>
          <cell r="BK311">
            <v>0</v>
          </cell>
        </row>
        <row r="312">
          <cell r="A312" t="str">
            <v>Silokhera E2,F1,F2</v>
          </cell>
          <cell r="B312" t="str">
            <v>Silokhera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t="str">
            <v>Sale</v>
          </cell>
          <cell r="BB312">
            <v>0</v>
          </cell>
          <cell r="BC312">
            <v>0</v>
          </cell>
          <cell r="BD312">
            <v>0</v>
          </cell>
          <cell r="BE312">
            <v>0</v>
          </cell>
          <cell r="BF312">
            <v>0</v>
          </cell>
          <cell r="BG312">
            <v>0</v>
          </cell>
          <cell r="BH312">
            <v>0</v>
          </cell>
          <cell r="BI312">
            <v>0</v>
          </cell>
          <cell r="BJ312">
            <v>0</v>
          </cell>
          <cell r="BK312">
            <v>0</v>
          </cell>
        </row>
        <row r="313">
          <cell r="A313" t="str">
            <v>Silokhera 7 Acre</v>
          </cell>
          <cell r="B313" t="str">
            <v>Silokhera 7 Acre</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10.867865629999999</v>
          </cell>
          <cell r="BA313" t="str">
            <v>Lease</v>
          </cell>
          <cell r="BB313">
            <v>0</v>
          </cell>
          <cell r="BC313">
            <v>0</v>
          </cell>
          <cell r="BD313">
            <v>0</v>
          </cell>
          <cell r="BE313">
            <v>0</v>
          </cell>
          <cell r="BF313">
            <v>0</v>
          </cell>
          <cell r="BG313">
            <v>0</v>
          </cell>
          <cell r="BH313">
            <v>0</v>
          </cell>
          <cell r="BI313">
            <v>0</v>
          </cell>
          <cell r="BJ313">
            <v>0</v>
          </cell>
          <cell r="BK313">
            <v>0</v>
          </cell>
        </row>
        <row r="314">
          <cell r="A314" t="str">
            <v>Manesar 1</v>
          </cell>
          <cell r="B314" t="str">
            <v>Gurgaon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Lease</v>
          </cell>
          <cell r="BB314">
            <v>0</v>
          </cell>
          <cell r="BC314">
            <v>0</v>
          </cell>
          <cell r="BD314">
            <v>0</v>
          </cell>
          <cell r="BE314">
            <v>0</v>
          </cell>
          <cell r="BF314">
            <v>0</v>
          </cell>
          <cell r="BG314">
            <v>0</v>
          </cell>
          <cell r="BH314">
            <v>0</v>
          </cell>
          <cell r="BI314">
            <v>0</v>
          </cell>
          <cell r="BJ314">
            <v>0</v>
          </cell>
          <cell r="BK314">
            <v>0</v>
          </cell>
        </row>
        <row r="315">
          <cell r="A315" t="str">
            <v>Delhi 1</v>
          </cell>
          <cell r="B315" t="str">
            <v>Delhi</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9.1059999999999999</v>
          </cell>
          <cell r="AE315">
            <v>0</v>
          </cell>
          <cell r="AF315">
            <v>0</v>
          </cell>
          <cell r="AG315">
            <v>0</v>
          </cell>
          <cell r="AH315">
            <v>0</v>
          </cell>
          <cell r="AI315">
            <v>0</v>
          </cell>
          <cell r="AJ315">
            <v>0</v>
          </cell>
          <cell r="AK315">
            <v>0</v>
          </cell>
          <cell r="AL315">
            <v>0</v>
          </cell>
          <cell r="AM315">
            <v>18.212</v>
          </cell>
          <cell r="AN315">
            <v>0</v>
          </cell>
          <cell r="AO315">
            <v>0</v>
          </cell>
          <cell r="AP315">
            <v>0</v>
          </cell>
          <cell r="AQ315">
            <v>0</v>
          </cell>
          <cell r="AR315">
            <v>0</v>
          </cell>
          <cell r="AS315">
            <v>0</v>
          </cell>
          <cell r="AT315">
            <v>0</v>
          </cell>
          <cell r="AU315">
            <v>0</v>
          </cell>
          <cell r="AV315">
            <v>0</v>
          </cell>
          <cell r="AW315">
            <v>0</v>
          </cell>
          <cell r="AX315">
            <v>0</v>
          </cell>
          <cell r="AY315">
            <v>14.38748</v>
          </cell>
          <cell r="AZ315">
            <v>0</v>
          </cell>
          <cell r="BA315" t="str">
            <v>Lease</v>
          </cell>
          <cell r="BB315">
            <v>0</v>
          </cell>
          <cell r="BC315">
            <v>0</v>
          </cell>
          <cell r="BD315">
            <v>0</v>
          </cell>
          <cell r="BE315">
            <v>0</v>
          </cell>
          <cell r="BF315">
            <v>0</v>
          </cell>
          <cell r="BG315">
            <v>0</v>
          </cell>
          <cell r="BH315">
            <v>0</v>
          </cell>
          <cell r="BI315">
            <v>0</v>
          </cell>
          <cell r="BJ315">
            <v>0</v>
          </cell>
          <cell r="BK315">
            <v>0</v>
          </cell>
        </row>
        <row r="316">
          <cell r="A316">
            <v>0</v>
          </cell>
          <cell r="B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A317" t="str">
            <v>North Zone</v>
          </cell>
          <cell r="E317">
            <v>0</v>
          </cell>
          <cell r="F317">
            <v>5.7179525760000001</v>
          </cell>
          <cell r="G317">
            <v>0</v>
          </cell>
          <cell r="H317">
            <v>0</v>
          </cell>
          <cell r="I317">
            <v>0</v>
          </cell>
          <cell r="J317">
            <v>1.6825689055999997</v>
          </cell>
          <cell r="K317">
            <v>11.172458321599999</v>
          </cell>
          <cell r="L317">
            <v>4.1201170639999996</v>
          </cell>
          <cell r="M317">
            <v>0</v>
          </cell>
          <cell r="N317">
            <v>13.1679023654</v>
          </cell>
          <cell r="O317">
            <v>0</v>
          </cell>
          <cell r="P317">
            <v>0</v>
          </cell>
          <cell r="Q317">
            <v>0</v>
          </cell>
          <cell r="R317">
            <v>14.182483999999999</v>
          </cell>
          <cell r="S317">
            <v>0</v>
          </cell>
          <cell r="T317">
            <v>0</v>
          </cell>
          <cell r="U317">
            <v>0</v>
          </cell>
          <cell r="V317">
            <v>0</v>
          </cell>
          <cell r="W317">
            <v>9.8722119999999993</v>
          </cell>
          <cell r="X317">
            <v>0</v>
          </cell>
          <cell r="Y317">
            <v>16.175634138666666</v>
          </cell>
          <cell r="Z317">
            <v>0</v>
          </cell>
          <cell r="AA317">
            <v>10.246138</v>
          </cell>
          <cell r="AB317">
            <v>8.3678324906666663</v>
          </cell>
          <cell r="AC317">
            <v>0</v>
          </cell>
          <cell r="AD317">
            <v>20.772140970666666</v>
          </cell>
          <cell r="AE317">
            <v>0</v>
          </cell>
          <cell r="AF317">
            <v>1.04064</v>
          </cell>
          <cell r="AG317">
            <v>0</v>
          </cell>
          <cell r="AH317">
            <v>0</v>
          </cell>
          <cell r="AI317">
            <v>0</v>
          </cell>
          <cell r="AJ317">
            <v>0</v>
          </cell>
          <cell r="AK317">
            <v>45.478026563999997</v>
          </cell>
          <cell r="AL317">
            <v>19.120799999999999</v>
          </cell>
          <cell r="AM317">
            <v>18.212</v>
          </cell>
          <cell r="AN317">
            <v>0</v>
          </cell>
          <cell r="AO317">
            <v>1.0840000000000001</v>
          </cell>
          <cell r="AP317">
            <v>0</v>
          </cell>
          <cell r="AQ317">
            <v>0</v>
          </cell>
          <cell r="AR317">
            <v>0</v>
          </cell>
          <cell r="AS317">
            <v>0</v>
          </cell>
          <cell r="AT317">
            <v>0</v>
          </cell>
          <cell r="AU317">
            <v>0</v>
          </cell>
          <cell r="AV317">
            <v>0</v>
          </cell>
          <cell r="AW317">
            <v>45.244999999999997</v>
          </cell>
          <cell r="AX317">
            <v>0</v>
          </cell>
          <cell r="AY317">
            <v>14.38748</v>
          </cell>
          <cell r="AZ317">
            <v>0</v>
          </cell>
          <cell r="BA317">
            <v>0</v>
          </cell>
          <cell r="BB317">
            <v>5.7179525760000001</v>
          </cell>
          <cell r="BC317">
            <v>1.6825689055999997</v>
          </cell>
          <cell r="BD317">
            <v>15.292575385599998</v>
          </cell>
          <cell r="BE317">
            <v>13.1679023654</v>
          </cell>
          <cell r="BF317">
            <v>35.860999232599994</v>
          </cell>
          <cell r="BG317">
            <v>14.182483999999999</v>
          </cell>
          <cell r="BH317">
            <v>0</v>
          </cell>
          <cell r="BI317">
            <v>26.047846138666664</v>
          </cell>
          <cell r="BJ317">
            <v>18.613970490666667</v>
          </cell>
          <cell r="BK317">
            <v>58.844300629333333</v>
          </cell>
        </row>
        <row r="318">
          <cell r="A318" t="str">
            <v>Existing Buildings</v>
          </cell>
          <cell r="B318" t="str">
            <v>Existing Buildings</v>
          </cell>
          <cell r="E318">
            <v>1.36</v>
          </cell>
          <cell r="F318">
            <v>1.36</v>
          </cell>
          <cell r="G318">
            <v>1.36</v>
          </cell>
          <cell r="H318">
            <v>1.7</v>
          </cell>
          <cell r="I318">
            <v>1.7</v>
          </cell>
          <cell r="J318">
            <v>1.7</v>
          </cell>
          <cell r="K318">
            <v>1.7</v>
          </cell>
          <cell r="L318">
            <v>1.7</v>
          </cell>
          <cell r="M318">
            <v>1.7</v>
          </cell>
          <cell r="N318">
            <v>1.7</v>
          </cell>
          <cell r="O318">
            <v>1.7</v>
          </cell>
          <cell r="P318">
            <v>1.7</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BA318">
            <v>0</v>
          </cell>
          <cell r="BB318">
            <v>4.08</v>
          </cell>
          <cell r="BC318">
            <v>5.0999999999999996</v>
          </cell>
          <cell r="BD318">
            <v>5.0999999999999996</v>
          </cell>
          <cell r="BE318">
            <v>5.0999999999999996</v>
          </cell>
          <cell r="BF318">
            <v>19.38</v>
          </cell>
          <cell r="BG318">
            <v>0</v>
          </cell>
          <cell r="BH318">
            <v>0</v>
          </cell>
          <cell r="BI318">
            <v>0</v>
          </cell>
          <cell r="BJ318">
            <v>0</v>
          </cell>
          <cell r="BK318">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Assumptions"/>
      <sheetName val="Actuals"/>
      <sheetName val="base"/>
      <sheetName val="Net Rec-CEF"/>
      <sheetName val="reserve assumptions"/>
      <sheetName val="Expenses"/>
      <sheetName val="Financials"/>
      <sheetName val="Marketable securities"/>
      <sheetName val="Other Income"/>
      <sheetName val="Adjustments"/>
      <sheetName val="model by field"/>
      <sheetName val="cs1997"/>
      <sheetName val="Crude oil"/>
      <sheetName val="Book1"/>
      <sheetName val="Sheet1"/>
      <sheetName val="Block A"/>
      <sheetName val="IEA_02-99"/>
      <sheetName val="Adjusted data"/>
      <sheetName val="Corridor"/>
      <sheetName val="JetFuel"/>
      <sheetName val="Summary model"/>
      <sheetName val="Valuation (F)"/>
      <sheetName val="Delinquency (2)"/>
      <sheetName val="BSLA"/>
      <sheetName val="CDR"/>
      <sheetName val="Asset Quality Analysis"/>
      <sheetName val="Data Dump"/>
      <sheetName val="Securitization"/>
      <sheetName val="Supplemental Data"/>
      <sheetName val="CORP SII05"/>
      <sheetName val="Income Statement"/>
      <sheetName val="AG00060"/>
      <sheetName val="DSL-S"/>
      <sheetName val="LA- lookups"/>
      <sheetName val="Other assumptions"/>
      <sheetName val="Net_Rec-CEF"/>
      <sheetName val="reserve_assumptions"/>
      <sheetName val="Marketable_securities"/>
      <sheetName val="Other_Income"/>
      <sheetName val="model_by_field"/>
      <sheetName val="Crude_oil"/>
      <sheetName val="Block_A"/>
      <sheetName val="Adjusted_data"/>
      <sheetName val="Summary_model"/>
      <sheetName val="Valuation_(F)"/>
      <sheetName val="Delinquency_(2)"/>
      <sheetName val="Asset_Quality_Analysis"/>
      <sheetName val="Data_Dump"/>
      <sheetName val="Supplemental_Data"/>
      <sheetName val="CORP_SII05"/>
      <sheetName val="Income_Statement"/>
      <sheetName val="Net_Rec-CEF1"/>
      <sheetName val="reserve_assumptions1"/>
      <sheetName val="Marketable_securities1"/>
      <sheetName val="Other_Income1"/>
      <sheetName val="model_by_field1"/>
      <sheetName val="Crude_oil1"/>
      <sheetName val="Block_A1"/>
      <sheetName val="Adjusted_data1"/>
      <sheetName val="Summary_model1"/>
      <sheetName val="Valuation_(F)1"/>
      <sheetName val="Delinquency_(2)1"/>
      <sheetName val="Asset_Quality_Analysis1"/>
      <sheetName val="Data_Dump1"/>
      <sheetName val="Supplemental_Data1"/>
      <sheetName val="CORP_SII051"/>
      <sheetName val="Income_Statemen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GL-ACCOUNT CODE MAPPING - 8FEB"/>
      <sheetName val="RAMCO COA 8-FEB-2008"/>
      <sheetName val="GL-SL-ACC CODE MAPPING 8FEB"/>
      <sheetName val="Trial - City"/>
      <sheetName val="Trial - Space"/>
      <sheetName val="Trial - VL"/>
      <sheetName val="Sheet1"/>
    </sheetNames>
    <sheetDataSet>
      <sheetData sheetId="0" refreshError="1"/>
      <sheetData sheetId="1" refreshError="1">
        <row r="2">
          <cell r="A2" t="str">
            <v>A101001</v>
          </cell>
          <cell r="B2" t="str">
            <v>Land- Free Hold</v>
          </cell>
          <cell r="C2" t="str">
            <v>INR</v>
          </cell>
          <cell r="D2" t="str">
            <v>ASSET</v>
          </cell>
          <cell r="E2" t="str">
            <v>BALANCE SHEET</v>
          </cell>
          <cell r="F2" t="str">
            <v>ASSET A/C</v>
          </cell>
          <cell r="G2" t="str">
            <v/>
          </cell>
          <cell r="H2" t="str">
            <v>FIXED ASSETS</v>
          </cell>
          <cell r="I2" t="str">
            <v>GROSS BLOCK</v>
          </cell>
          <cell r="J2" t="str">
            <v>LAND</v>
          </cell>
        </row>
        <row r="3">
          <cell r="A3" t="str">
            <v>A101002</v>
          </cell>
          <cell r="B3" t="str">
            <v>Land -Lease Hold</v>
          </cell>
          <cell r="C3" t="str">
            <v>INR</v>
          </cell>
          <cell r="D3" t="str">
            <v>ASSET</v>
          </cell>
          <cell r="E3" t="str">
            <v>BALANCE SHEET</v>
          </cell>
          <cell r="F3" t="str">
            <v>ASSET A/C</v>
          </cell>
          <cell r="G3" t="str">
            <v/>
          </cell>
          <cell r="H3" t="str">
            <v>FIXED ASSETS</v>
          </cell>
          <cell r="I3" t="str">
            <v>GROSS BLOCK</v>
          </cell>
          <cell r="J3" t="str">
            <v>LAND</v>
          </cell>
        </row>
        <row r="4">
          <cell r="A4" t="str">
            <v>A101101</v>
          </cell>
          <cell r="B4" t="str">
            <v>Buildings-Main</v>
          </cell>
          <cell r="C4" t="str">
            <v>INR</v>
          </cell>
          <cell r="D4" t="str">
            <v>ASSET</v>
          </cell>
          <cell r="E4" t="str">
            <v>BALANCE SHEET</v>
          </cell>
          <cell r="F4" t="str">
            <v>ASSET A/C</v>
          </cell>
          <cell r="G4" t="str">
            <v/>
          </cell>
          <cell r="H4" t="str">
            <v>FIXED ASSETS</v>
          </cell>
          <cell r="I4" t="str">
            <v>GROSS BLOCK</v>
          </cell>
          <cell r="J4" t="str">
            <v>BUILDINGS</v>
          </cell>
        </row>
        <row r="5">
          <cell r="A5" t="str">
            <v>A101102</v>
          </cell>
          <cell r="B5" t="str">
            <v>Buildings-Office</v>
          </cell>
          <cell r="C5" t="str">
            <v>INR</v>
          </cell>
          <cell r="D5" t="str">
            <v>ASSET</v>
          </cell>
          <cell r="E5" t="str">
            <v>BALANCE SHEET</v>
          </cell>
          <cell r="F5" t="str">
            <v>ASSET A/C</v>
          </cell>
          <cell r="G5" t="str">
            <v/>
          </cell>
          <cell r="H5" t="str">
            <v>FIXED ASSETS</v>
          </cell>
          <cell r="I5" t="str">
            <v>GROSS BLOCK</v>
          </cell>
          <cell r="J5" t="str">
            <v>BUILDINGS</v>
          </cell>
        </row>
        <row r="6">
          <cell r="A6" t="str">
            <v>A101103</v>
          </cell>
          <cell r="B6" t="str">
            <v>Buildings-Residential</v>
          </cell>
          <cell r="C6" t="str">
            <v>INR</v>
          </cell>
          <cell r="D6" t="str">
            <v>ASSET</v>
          </cell>
          <cell r="E6" t="str">
            <v>BALANCE SHEET</v>
          </cell>
          <cell r="F6" t="str">
            <v>ASSET A/C</v>
          </cell>
          <cell r="G6" t="str">
            <v/>
          </cell>
          <cell r="H6" t="str">
            <v>FIXED ASSETS</v>
          </cell>
          <cell r="I6" t="str">
            <v>GROSS BLOCK</v>
          </cell>
          <cell r="J6" t="str">
            <v>BUILDINGS</v>
          </cell>
        </row>
        <row r="7">
          <cell r="A7" t="str">
            <v>A101104</v>
          </cell>
          <cell r="B7" t="str">
            <v>Buildings-Temporary</v>
          </cell>
          <cell r="C7" t="str">
            <v>INR</v>
          </cell>
          <cell r="D7" t="str">
            <v>ASSET</v>
          </cell>
          <cell r="E7" t="str">
            <v>BALANCE SHEET</v>
          </cell>
          <cell r="F7" t="str">
            <v>ASSET A/C</v>
          </cell>
          <cell r="G7" t="str">
            <v/>
          </cell>
          <cell r="H7" t="str">
            <v>FIXED ASSETS</v>
          </cell>
          <cell r="I7" t="str">
            <v>GROSS BLOCK</v>
          </cell>
          <cell r="J7" t="str">
            <v>BUILDINGS</v>
          </cell>
        </row>
        <row r="8">
          <cell r="A8" t="str">
            <v>A101105</v>
          </cell>
          <cell r="B8" t="str">
            <v>Buildings-Roads</v>
          </cell>
          <cell r="C8" t="str">
            <v>INR</v>
          </cell>
          <cell r="D8" t="str">
            <v>ASSET</v>
          </cell>
          <cell r="E8" t="str">
            <v>BALANCE SHEET</v>
          </cell>
          <cell r="F8" t="str">
            <v>ASSET A/C</v>
          </cell>
          <cell r="G8" t="str">
            <v/>
          </cell>
          <cell r="H8" t="str">
            <v>FIXED ASSETS</v>
          </cell>
          <cell r="I8" t="str">
            <v>GROSS BLOCK</v>
          </cell>
          <cell r="J8" t="str">
            <v>BUILDINGS</v>
          </cell>
        </row>
        <row r="9">
          <cell r="A9" t="str">
            <v>A101106</v>
          </cell>
          <cell r="B9" t="str">
            <v>Buildings-Tubewells</v>
          </cell>
          <cell r="C9" t="str">
            <v>INR</v>
          </cell>
          <cell r="D9" t="str">
            <v>ASSET</v>
          </cell>
          <cell r="E9" t="str">
            <v>BALANCE SHEET</v>
          </cell>
          <cell r="F9" t="str">
            <v>ASSET A/C</v>
          </cell>
          <cell r="G9" t="str">
            <v/>
          </cell>
          <cell r="H9" t="str">
            <v>FIXED ASSETS</v>
          </cell>
          <cell r="I9" t="str">
            <v>GROSS BLOCK</v>
          </cell>
          <cell r="J9" t="str">
            <v>BUILDINGS</v>
          </cell>
        </row>
        <row r="10">
          <cell r="A10" t="str">
            <v>A101107</v>
          </cell>
          <cell r="B10" t="str">
            <v>BUILDINGS</v>
          </cell>
          <cell r="C10" t="str">
            <v>INR</v>
          </cell>
          <cell r="D10" t="str">
            <v>ASSET</v>
          </cell>
          <cell r="E10" t="str">
            <v>BALANCE SHEET</v>
          </cell>
          <cell r="F10" t="str">
            <v/>
          </cell>
          <cell r="G10" t="str">
            <v/>
          </cell>
          <cell r="H10" t="str">
            <v>FIXED ASSETS</v>
          </cell>
          <cell r="I10" t="str">
            <v>GROSS BLOCK</v>
          </cell>
          <cell r="J10" t="str">
            <v>BUILDINGS</v>
          </cell>
        </row>
        <row r="11">
          <cell r="A11" t="str">
            <v>A101201</v>
          </cell>
          <cell r="B11" t="str">
            <v>Plant &amp; Machinery- Other Plant &amp; Mach.</v>
          </cell>
          <cell r="C11" t="str">
            <v>INR</v>
          </cell>
          <cell r="D11" t="str">
            <v>ASSET</v>
          </cell>
          <cell r="E11" t="str">
            <v>BALANCE SHEET</v>
          </cell>
          <cell r="F11" t="str">
            <v>ASSET A/C</v>
          </cell>
          <cell r="G11" t="str">
            <v/>
          </cell>
          <cell r="H11" t="str">
            <v>FIXED ASSETS</v>
          </cell>
          <cell r="I11" t="str">
            <v>GROSS BLOCK</v>
          </cell>
          <cell r="J11" t="str">
            <v>PLANT AND MACHINERY</v>
          </cell>
        </row>
        <row r="12">
          <cell r="A12" t="str">
            <v>A101202</v>
          </cell>
          <cell r="B12" t="str">
            <v>Plant &amp; Machinery- Generators</v>
          </cell>
          <cell r="C12" t="str">
            <v>INR</v>
          </cell>
          <cell r="D12" t="str">
            <v>ASSET</v>
          </cell>
          <cell r="E12" t="str">
            <v>BALANCE SHEET</v>
          </cell>
          <cell r="F12" t="str">
            <v>ASSET A/C</v>
          </cell>
          <cell r="G12" t="str">
            <v/>
          </cell>
          <cell r="H12" t="str">
            <v>FIXED ASSETS</v>
          </cell>
          <cell r="I12" t="str">
            <v>GROSS BLOCK</v>
          </cell>
          <cell r="J12" t="str">
            <v>PLANT AND MACHINERY</v>
          </cell>
        </row>
        <row r="13">
          <cell r="A13" t="str">
            <v>A101203</v>
          </cell>
          <cell r="B13" t="str">
            <v>Plant &amp; Machinery- Cranes</v>
          </cell>
          <cell r="C13" t="str">
            <v>INR</v>
          </cell>
          <cell r="D13" t="str">
            <v>ASSET</v>
          </cell>
          <cell r="E13" t="str">
            <v>BALANCE SHEET</v>
          </cell>
          <cell r="F13" t="str">
            <v>ASSET A/C</v>
          </cell>
          <cell r="G13" t="str">
            <v/>
          </cell>
          <cell r="H13" t="str">
            <v>FIXED ASSETS</v>
          </cell>
          <cell r="I13" t="str">
            <v>GROSS BLOCK</v>
          </cell>
          <cell r="J13" t="str">
            <v>PLANT AND MACHINERY</v>
          </cell>
        </row>
        <row r="14">
          <cell r="A14" t="str">
            <v>A101204</v>
          </cell>
          <cell r="B14" t="str">
            <v>Plant &amp; Machinery- Excavators</v>
          </cell>
          <cell r="C14" t="str">
            <v>INR</v>
          </cell>
          <cell r="D14" t="str">
            <v>ASSET</v>
          </cell>
          <cell r="E14" t="str">
            <v>BALANCE SHEET</v>
          </cell>
          <cell r="F14" t="str">
            <v>ASSET A/C</v>
          </cell>
          <cell r="G14" t="str">
            <v/>
          </cell>
          <cell r="H14" t="str">
            <v>FIXED ASSETS</v>
          </cell>
          <cell r="I14" t="str">
            <v>GROSS BLOCK</v>
          </cell>
          <cell r="J14" t="str">
            <v>PLANT AND MACHINERY</v>
          </cell>
        </row>
        <row r="15">
          <cell r="A15" t="str">
            <v>A101205</v>
          </cell>
          <cell r="B15" t="str">
            <v>Plant &amp; Machinery- Batching Plant</v>
          </cell>
          <cell r="C15" t="str">
            <v>INR</v>
          </cell>
          <cell r="D15" t="str">
            <v>ASSET</v>
          </cell>
          <cell r="E15" t="str">
            <v>BALANCE SHEET</v>
          </cell>
          <cell r="F15" t="str">
            <v>ASSET A/C</v>
          </cell>
          <cell r="G15" t="str">
            <v/>
          </cell>
          <cell r="H15" t="str">
            <v>FIXED ASSETS</v>
          </cell>
          <cell r="I15" t="str">
            <v>GROSS BLOCK</v>
          </cell>
          <cell r="J15" t="str">
            <v>PLANT AND MACHINERY</v>
          </cell>
        </row>
        <row r="16">
          <cell r="A16" t="str">
            <v>A101206</v>
          </cell>
          <cell r="B16" t="str">
            <v>Plant &amp; Machinery- Tippers &amp; Transit Mix</v>
          </cell>
          <cell r="C16" t="str">
            <v>INR</v>
          </cell>
          <cell r="D16" t="str">
            <v>ASSET</v>
          </cell>
          <cell r="E16" t="str">
            <v>BALANCE SHEET</v>
          </cell>
          <cell r="F16" t="str">
            <v>ASSET A/C</v>
          </cell>
          <cell r="G16" t="str">
            <v/>
          </cell>
          <cell r="H16" t="str">
            <v>FIXED ASSETS</v>
          </cell>
          <cell r="I16" t="str">
            <v>GROSS BLOCK</v>
          </cell>
          <cell r="J16" t="str">
            <v>PLANT AND MACHINERY</v>
          </cell>
        </row>
        <row r="17">
          <cell r="A17" t="str">
            <v>A101207</v>
          </cell>
          <cell r="B17" t="str">
            <v>Plant &amp; Machinery- Tractors &amp; Trailors</v>
          </cell>
          <cell r="C17" t="str">
            <v>INR</v>
          </cell>
          <cell r="D17" t="str">
            <v>ASSET</v>
          </cell>
          <cell r="E17" t="str">
            <v>BALANCE SHEET</v>
          </cell>
          <cell r="F17" t="str">
            <v>ASSET A/C</v>
          </cell>
          <cell r="G17" t="str">
            <v/>
          </cell>
          <cell r="H17" t="str">
            <v>FIXED ASSETS</v>
          </cell>
          <cell r="I17" t="str">
            <v>GROSS BLOCK</v>
          </cell>
          <cell r="J17" t="str">
            <v>PLANT AND MACHINERY</v>
          </cell>
        </row>
        <row r="18">
          <cell r="A18" t="str">
            <v>A101208</v>
          </cell>
          <cell r="B18" t="str">
            <v>Plant &amp; Machinery- Steel Shuttering</v>
          </cell>
          <cell r="C18" t="str">
            <v>INR</v>
          </cell>
          <cell r="D18" t="str">
            <v>ASSET</v>
          </cell>
          <cell r="E18" t="str">
            <v>BALANCE SHEET</v>
          </cell>
          <cell r="F18" t="str">
            <v>ASSET A/C</v>
          </cell>
          <cell r="G18" t="str">
            <v/>
          </cell>
          <cell r="H18" t="str">
            <v>FIXED ASSETS</v>
          </cell>
          <cell r="I18" t="str">
            <v>GROSS BLOCK</v>
          </cell>
          <cell r="J18" t="str">
            <v>PLANT AND MACHINERY</v>
          </cell>
        </row>
        <row r="19">
          <cell r="A19" t="str">
            <v>A101209</v>
          </cell>
          <cell r="B19" t="str">
            <v>Plant &amp; Machinery- Other Const. Equipmnt</v>
          </cell>
          <cell r="C19" t="str">
            <v>INR</v>
          </cell>
          <cell r="D19" t="str">
            <v>ASSET</v>
          </cell>
          <cell r="E19" t="str">
            <v>BALANCE SHEET</v>
          </cell>
          <cell r="F19" t="str">
            <v>ASSET A/C</v>
          </cell>
          <cell r="G19" t="str">
            <v/>
          </cell>
          <cell r="H19" t="str">
            <v>FIXED ASSETS</v>
          </cell>
          <cell r="I19" t="str">
            <v>GROSS BLOCK</v>
          </cell>
          <cell r="J19" t="str">
            <v>PLANT AND MACHINERY</v>
          </cell>
        </row>
        <row r="20">
          <cell r="A20" t="str">
            <v>A101210</v>
          </cell>
          <cell r="B20" t="str">
            <v>Plant &amp; Machinery- Wooden Shuttering</v>
          </cell>
          <cell r="C20" t="str">
            <v>INR</v>
          </cell>
          <cell r="D20" t="str">
            <v>ASSET</v>
          </cell>
          <cell r="E20" t="str">
            <v>BALANCE SHEET</v>
          </cell>
          <cell r="F20" t="str">
            <v>ASSET A/C</v>
          </cell>
          <cell r="G20" t="str">
            <v/>
          </cell>
          <cell r="H20" t="str">
            <v>FIXED ASSETS</v>
          </cell>
          <cell r="I20" t="str">
            <v>GROSS BLOCK</v>
          </cell>
          <cell r="J20" t="str">
            <v>PLANT AND MACHINERY</v>
          </cell>
        </row>
        <row r="21">
          <cell r="A21" t="str">
            <v>A101211</v>
          </cell>
          <cell r="B21" t="str">
            <v>Plant &amp; Machinery- Tools &amp; Equipments</v>
          </cell>
          <cell r="C21" t="str">
            <v>INR</v>
          </cell>
          <cell r="D21" t="str">
            <v>ASSET</v>
          </cell>
          <cell r="E21" t="str">
            <v>BALANCE SHEET</v>
          </cell>
          <cell r="F21" t="str">
            <v>ASSET A/C</v>
          </cell>
          <cell r="G21" t="str">
            <v/>
          </cell>
          <cell r="H21" t="str">
            <v>FIXED ASSETS</v>
          </cell>
          <cell r="I21" t="str">
            <v>GROSS BLOCK</v>
          </cell>
          <cell r="J21" t="str">
            <v>PLANT AND MACHINERY</v>
          </cell>
        </row>
        <row r="22">
          <cell r="A22" t="str">
            <v>A101212</v>
          </cell>
          <cell r="B22" t="str">
            <v>Plant &amp; Machinery</v>
          </cell>
          <cell r="C22" t="str">
            <v>INR</v>
          </cell>
          <cell r="D22" t="str">
            <v>ASSET</v>
          </cell>
          <cell r="E22" t="str">
            <v>BALANCE SHEET</v>
          </cell>
          <cell r="F22" t="str">
            <v/>
          </cell>
          <cell r="G22" t="str">
            <v/>
          </cell>
          <cell r="H22" t="str">
            <v>FIXED ASSETS</v>
          </cell>
          <cell r="I22" t="str">
            <v>GROSS BLOCK</v>
          </cell>
          <cell r="J22" t="str">
            <v>PLANT AND MACHINERY</v>
          </cell>
        </row>
        <row r="23">
          <cell r="A23" t="str">
            <v>A101213</v>
          </cell>
          <cell r="B23" t="str">
            <v>Concession Equipment</v>
          </cell>
          <cell r="C23" t="str">
            <v>INR</v>
          </cell>
          <cell r="D23" t="str">
            <v>ASSET</v>
          </cell>
          <cell r="E23" t="str">
            <v>BALANCE SHEET</v>
          </cell>
          <cell r="F23" t="str">
            <v/>
          </cell>
          <cell r="G23" t="str">
            <v/>
          </cell>
          <cell r="H23" t="str">
            <v>FIXED ASSETS</v>
          </cell>
          <cell r="I23" t="str">
            <v>GROSS BLOCK</v>
          </cell>
          <cell r="J23" t="str">
            <v>PLANT AND MACHINERY</v>
          </cell>
        </row>
        <row r="24">
          <cell r="A24" t="str">
            <v>A101214</v>
          </cell>
          <cell r="B24" t="str">
            <v>Projection System</v>
          </cell>
          <cell r="C24" t="str">
            <v>INR</v>
          </cell>
          <cell r="D24" t="str">
            <v>ASSET</v>
          </cell>
          <cell r="E24" t="str">
            <v>BALANCE SHEET</v>
          </cell>
          <cell r="F24" t="str">
            <v/>
          </cell>
          <cell r="G24" t="str">
            <v/>
          </cell>
          <cell r="H24" t="str">
            <v>FIXED ASSETS</v>
          </cell>
          <cell r="I24" t="str">
            <v>GROSS BLOCK</v>
          </cell>
          <cell r="J24" t="str">
            <v>PLANT AND MACHINERY</v>
          </cell>
        </row>
        <row r="25">
          <cell r="A25" t="str">
            <v>A101301</v>
          </cell>
          <cell r="B25" t="str">
            <v>Air Conditions</v>
          </cell>
          <cell r="C25" t="str">
            <v>INR</v>
          </cell>
          <cell r="D25" t="str">
            <v>ASSET</v>
          </cell>
          <cell r="E25" t="str">
            <v>BALANCE SHEET</v>
          </cell>
          <cell r="F25" t="str">
            <v>ASSET A/C</v>
          </cell>
          <cell r="G25" t="str">
            <v/>
          </cell>
          <cell r="H25" t="str">
            <v>FIXED ASSETS</v>
          </cell>
          <cell r="I25" t="str">
            <v>GROSS BLOCK</v>
          </cell>
          <cell r="J25" t="str">
            <v>AIR CONDITIONS</v>
          </cell>
        </row>
        <row r="26">
          <cell r="A26" t="str">
            <v>A101302</v>
          </cell>
          <cell r="B26" t="str">
            <v>Air Conditions</v>
          </cell>
          <cell r="C26" t="str">
            <v>INR</v>
          </cell>
          <cell r="D26" t="str">
            <v>ASSET</v>
          </cell>
          <cell r="E26" t="str">
            <v>BALANCE SHEET</v>
          </cell>
          <cell r="F26" t="str">
            <v/>
          </cell>
          <cell r="G26" t="str">
            <v/>
          </cell>
          <cell r="H26" t="str">
            <v>FIXED ASSETS</v>
          </cell>
          <cell r="I26" t="str">
            <v>GROSS BLOCK</v>
          </cell>
          <cell r="J26" t="str">
            <v>AIR CONDITIONS</v>
          </cell>
        </row>
        <row r="27">
          <cell r="A27" t="str">
            <v>A101401</v>
          </cell>
          <cell r="B27" t="str">
            <v>Office Equipments</v>
          </cell>
          <cell r="C27" t="str">
            <v>INR</v>
          </cell>
          <cell r="D27" t="str">
            <v>ASSET</v>
          </cell>
          <cell r="E27" t="str">
            <v>BALANCE SHEET</v>
          </cell>
          <cell r="F27" t="str">
            <v>ASSET A/C</v>
          </cell>
          <cell r="G27" t="str">
            <v/>
          </cell>
          <cell r="H27" t="str">
            <v>FIXED ASSETS</v>
          </cell>
          <cell r="I27" t="str">
            <v>GROSS BLOCK</v>
          </cell>
          <cell r="J27" t="str">
            <v>OFFICE EQUIPMENTS</v>
          </cell>
        </row>
        <row r="28">
          <cell r="A28" t="str">
            <v>A101402</v>
          </cell>
          <cell r="B28" t="str">
            <v>TELEPHONE - MOBILES</v>
          </cell>
          <cell r="C28" t="str">
            <v>INR</v>
          </cell>
          <cell r="D28" t="str">
            <v>ASSET</v>
          </cell>
          <cell r="E28" t="str">
            <v>BALANCE SHEET</v>
          </cell>
          <cell r="F28" t="str">
            <v/>
          </cell>
          <cell r="G28" t="str">
            <v/>
          </cell>
          <cell r="H28" t="str">
            <v>FIXED ASSETS</v>
          </cell>
          <cell r="I28" t="str">
            <v>GROSS BLOCK</v>
          </cell>
          <cell r="J28" t="str">
            <v>OFFICE EQUIPMENTS</v>
          </cell>
        </row>
        <row r="29">
          <cell r="A29" t="str">
            <v>A101403</v>
          </cell>
          <cell r="B29" t="str">
            <v>OFFICE EQUIPMENTS</v>
          </cell>
          <cell r="C29" t="str">
            <v>INR</v>
          </cell>
          <cell r="D29" t="str">
            <v>ASSET</v>
          </cell>
          <cell r="E29" t="str">
            <v>BALANCE SHEET</v>
          </cell>
          <cell r="F29" t="str">
            <v/>
          </cell>
          <cell r="G29" t="str">
            <v/>
          </cell>
          <cell r="H29" t="str">
            <v>FIXED ASSETS</v>
          </cell>
          <cell r="I29" t="str">
            <v>GROSS BLOCK</v>
          </cell>
          <cell r="J29" t="str">
            <v>OFFICE EQUIPMENTS</v>
          </cell>
        </row>
        <row r="30">
          <cell r="A30" t="str">
            <v>A101501</v>
          </cell>
          <cell r="B30" t="str">
            <v>Computers and EDP Hardwares</v>
          </cell>
          <cell r="C30" t="str">
            <v>INR</v>
          </cell>
          <cell r="D30" t="str">
            <v>ASSET</v>
          </cell>
          <cell r="E30" t="str">
            <v>BALANCE SHEET</v>
          </cell>
          <cell r="F30" t="str">
            <v>ASSET A/C</v>
          </cell>
          <cell r="G30" t="str">
            <v/>
          </cell>
          <cell r="H30" t="str">
            <v>FIXED ASSETS</v>
          </cell>
          <cell r="I30" t="str">
            <v>GROSS BLOCK</v>
          </cell>
          <cell r="J30" t="str">
            <v>COMPUTERS</v>
          </cell>
        </row>
        <row r="31">
          <cell r="A31" t="str">
            <v>A101502</v>
          </cell>
          <cell r="B31" t="str">
            <v>Networking and WAN Setup</v>
          </cell>
          <cell r="C31" t="str">
            <v>INR</v>
          </cell>
          <cell r="D31" t="str">
            <v>ASSET</v>
          </cell>
          <cell r="E31" t="str">
            <v>BALANCE SHEET</v>
          </cell>
          <cell r="F31" t="str">
            <v>ASSET A/C</v>
          </cell>
          <cell r="G31" t="str">
            <v/>
          </cell>
          <cell r="H31" t="str">
            <v>FIXED ASSETS</v>
          </cell>
          <cell r="I31" t="str">
            <v>GROSS BLOCK</v>
          </cell>
          <cell r="J31" t="str">
            <v>COMPUTERS</v>
          </cell>
        </row>
        <row r="32">
          <cell r="A32" t="str">
            <v>A101503</v>
          </cell>
          <cell r="B32" t="str">
            <v>Software</v>
          </cell>
          <cell r="C32" t="str">
            <v>INR</v>
          </cell>
          <cell r="D32" t="str">
            <v>ASSET</v>
          </cell>
          <cell r="E32" t="str">
            <v>BALANCE SHEET</v>
          </cell>
          <cell r="F32" t="str">
            <v>ASSET A/C</v>
          </cell>
          <cell r="G32" t="str">
            <v/>
          </cell>
          <cell r="H32" t="str">
            <v>FIXED ASSETS</v>
          </cell>
          <cell r="I32" t="str">
            <v>GROSS BLOCK</v>
          </cell>
          <cell r="J32" t="str">
            <v>COMPUTERS</v>
          </cell>
        </row>
        <row r="33">
          <cell r="A33" t="str">
            <v>A101504</v>
          </cell>
          <cell r="B33" t="str">
            <v>Computer &amp; EDP Hardware</v>
          </cell>
          <cell r="C33" t="str">
            <v>INR</v>
          </cell>
          <cell r="D33" t="str">
            <v>ASSET</v>
          </cell>
          <cell r="E33" t="str">
            <v>BALANCE SHEET</v>
          </cell>
          <cell r="F33" t="str">
            <v/>
          </cell>
          <cell r="G33" t="str">
            <v/>
          </cell>
          <cell r="H33" t="str">
            <v>FIXED ASSETS</v>
          </cell>
          <cell r="I33" t="str">
            <v>GROSS BLOCK</v>
          </cell>
          <cell r="J33" t="str">
            <v>COMPUTERS</v>
          </cell>
        </row>
        <row r="34">
          <cell r="A34" t="str">
            <v>A101505</v>
          </cell>
          <cell r="B34" t="str">
            <v>Printers</v>
          </cell>
          <cell r="C34" t="str">
            <v>INR</v>
          </cell>
          <cell r="D34" t="str">
            <v>ASSET</v>
          </cell>
          <cell r="E34" t="str">
            <v>BALANCE SHEET</v>
          </cell>
          <cell r="F34" t="str">
            <v/>
          </cell>
          <cell r="G34" t="str">
            <v/>
          </cell>
          <cell r="H34" t="str">
            <v>FIXED ASSETS</v>
          </cell>
          <cell r="I34" t="str">
            <v>GROSS BLOCK</v>
          </cell>
          <cell r="J34" t="str">
            <v>COMPUTERS</v>
          </cell>
        </row>
        <row r="35">
          <cell r="A35" t="str">
            <v>A101506</v>
          </cell>
          <cell r="B35" t="str">
            <v>SOFTWARE</v>
          </cell>
          <cell r="C35" t="str">
            <v>INR</v>
          </cell>
          <cell r="D35" t="str">
            <v>ASSET</v>
          </cell>
          <cell r="E35" t="str">
            <v>BALANCE SHEET</v>
          </cell>
          <cell r="F35" t="str">
            <v/>
          </cell>
          <cell r="G35" t="str">
            <v/>
          </cell>
          <cell r="H35" t="str">
            <v>FIXED ASSETS</v>
          </cell>
          <cell r="I35" t="str">
            <v>GROSS BLOCK</v>
          </cell>
          <cell r="J35" t="str">
            <v>COMPUTERS</v>
          </cell>
        </row>
        <row r="36">
          <cell r="A36" t="str">
            <v>A101601</v>
          </cell>
          <cell r="B36" t="str">
            <v>Furniture and Fixtures</v>
          </cell>
          <cell r="C36" t="str">
            <v>INR</v>
          </cell>
          <cell r="D36" t="str">
            <v>ASSET</v>
          </cell>
          <cell r="E36" t="str">
            <v>BALANCE SHEET</v>
          </cell>
          <cell r="F36" t="str">
            <v>ASSET A/C</v>
          </cell>
          <cell r="G36" t="str">
            <v/>
          </cell>
          <cell r="H36" t="str">
            <v>FIXED ASSETS</v>
          </cell>
          <cell r="I36" t="str">
            <v>GROSS BLOCK</v>
          </cell>
          <cell r="J36" t="str">
            <v>FURNITURE AND FITTINGS</v>
          </cell>
        </row>
        <row r="37">
          <cell r="A37" t="str">
            <v>A101602</v>
          </cell>
          <cell r="B37" t="str">
            <v>FURNITURE AND FITTINGS</v>
          </cell>
          <cell r="C37" t="str">
            <v>INR</v>
          </cell>
          <cell r="D37" t="str">
            <v>ASSET</v>
          </cell>
          <cell r="E37" t="str">
            <v>BALANCE SHEET</v>
          </cell>
          <cell r="F37" t="str">
            <v/>
          </cell>
          <cell r="G37" t="str">
            <v/>
          </cell>
          <cell r="H37" t="str">
            <v>FIXED ASSETS</v>
          </cell>
          <cell r="I37" t="str">
            <v>GROSS BLOCK</v>
          </cell>
          <cell r="J37" t="str">
            <v>FURNITURE AND FITTINGS</v>
          </cell>
        </row>
        <row r="38">
          <cell r="A38" t="str">
            <v>A101701</v>
          </cell>
          <cell r="B38" t="str">
            <v>Vehicles- Car</v>
          </cell>
          <cell r="C38" t="str">
            <v>INR</v>
          </cell>
          <cell r="D38" t="str">
            <v>ASSET</v>
          </cell>
          <cell r="E38" t="str">
            <v>BALANCE SHEET</v>
          </cell>
          <cell r="F38" t="str">
            <v>ASSET A/C</v>
          </cell>
          <cell r="G38" t="str">
            <v/>
          </cell>
          <cell r="H38" t="str">
            <v>FIXED ASSETS</v>
          </cell>
          <cell r="I38" t="str">
            <v>GROSS BLOCK</v>
          </cell>
          <cell r="J38" t="str">
            <v>VEHICLES</v>
          </cell>
        </row>
        <row r="39">
          <cell r="A39" t="str">
            <v>A101702</v>
          </cell>
          <cell r="B39" t="str">
            <v>Vehicles- Motor Cycles/ Scooters/ Mopeds</v>
          </cell>
          <cell r="C39" t="str">
            <v>INR</v>
          </cell>
          <cell r="D39" t="str">
            <v>ASSET</v>
          </cell>
          <cell r="E39" t="str">
            <v>BALANCE SHEET</v>
          </cell>
          <cell r="F39" t="str">
            <v>ASSET A/C</v>
          </cell>
          <cell r="G39" t="str">
            <v/>
          </cell>
          <cell r="H39" t="str">
            <v>FIXED ASSETS</v>
          </cell>
          <cell r="I39" t="str">
            <v>GROSS BLOCK</v>
          </cell>
          <cell r="J39" t="str">
            <v>VEHICLES</v>
          </cell>
        </row>
        <row r="40">
          <cell r="A40" t="str">
            <v>A101703</v>
          </cell>
          <cell r="B40" t="str">
            <v>Vehicles- Cycles</v>
          </cell>
          <cell r="C40" t="str">
            <v>INR</v>
          </cell>
          <cell r="D40" t="str">
            <v>ASSET</v>
          </cell>
          <cell r="E40" t="str">
            <v>BALANCE SHEET</v>
          </cell>
          <cell r="F40" t="str">
            <v>ASSET A/C</v>
          </cell>
          <cell r="G40" t="str">
            <v/>
          </cell>
          <cell r="H40" t="str">
            <v>FIXED ASSETS</v>
          </cell>
          <cell r="I40" t="str">
            <v>GROSS BLOCK</v>
          </cell>
          <cell r="J40" t="str">
            <v>VEHICLES</v>
          </cell>
        </row>
        <row r="41">
          <cell r="A41" t="str">
            <v>A101704</v>
          </cell>
          <cell r="B41" t="str">
            <v>Vehicles- Motor Buses/ Lorries</v>
          </cell>
          <cell r="C41" t="str">
            <v>INR</v>
          </cell>
          <cell r="D41" t="str">
            <v>ASSET</v>
          </cell>
          <cell r="E41" t="str">
            <v>BALANCE SHEET</v>
          </cell>
          <cell r="F41" t="str">
            <v>ASSET A/C</v>
          </cell>
          <cell r="G41" t="str">
            <v/>
          </cell>
          <cell r="H41" t="str">
            <v>FIXED ASSETS</v>
          </cell>
          <cell r="I41" t="str">
            <v>GROSS BLOCK</v>
          </cell>
          <cell r="J41" t="str">
            <v>VEHICLES</v>
          </cell>
        </row>
        <row r="42">
          <cell r="A42" t="str">
            <v>A101705</v>
          </cell>
          <cell r="B42" t="str">
            <v>Vehicles-Others</v>
          </cell>
          <cell r="C42" t="str">
            <v>INR</v>
          </cell>
          <cell r="D42" t="str">
            <v>ASSET</v>
          </cell>
          <cell r="E42" t="str">
            <v>BALANCE SHEET</v>
          </cell>
          <cell r="F42" t="str">
            <v>ASSET A/C</v>
          </cell>
          <cell r="G42" t="str">
            <v/>
          </cell>
          <cell r="H42" t="str">
            <v>FIXED ASSETS</v>
          </cell>
          <cell r="I42" t="str">
            <v>GROSS BLOCK</v>
          </cell>
          <cell r="J42" t="str">
            <v>VEHICLES</v>
          </cell>
        </row>
        <row r="43">
          <cell r="A43" t="str">
            <v>A101706</v>
          </cell>
          <cell r="B43" t="str">
            <v>VEHICLES</v>
          </cell>
          <cell r="C43" t="str">
            <v>INR</v>
          </cell>
          <cell r="D43" t="str">
            <v>ASSET</v>
          </cell>
          <cell r="E43" t="str">
            <v>BALANCE SHEET</v>
          </cell>
          <cell r="F43" t="str">
            <v/>
          </cell>
          <cell r="G43" t="str">
            <v/>
          </cell>
          <cell r="H43" t="str">
            <v>FIXED ASSETS</v>
          </cell>
          <cell r="I43" t="str">
            <v>GROSS BLOCK</v>
          </cell>
          <cell r="J43" t="str">
            <v>VEHICLES</v>
          </cell>
        </row>
        <row r="44">
          <cell r="A44" t="str">
            <v>A101707</v>
          </cell>
          <cell r="B44" t="str">
            <v>Vehicles-Motorcycle</v>
          </cell>
          <cell r="C44" t="str">
            <v>INR</v>
          </cell>
          <cell r="D44" t="str">
            <v>ASSET</v>
          </cell>
          <cell r="E44" t="str">
            <v>BALANCE SHEET</v>
          </cell>
          <cell r="F44" t="str">
            <v/>
          </cell>
          <cell r="G44" t="str">
            <v/>
          </cell>
          <cell r="H44" t="str">
            <v>FIXED ASSETS</v>
          </cell>
          <cell r="I44" t="str">
            <v>GROSS BLOCK</v>
          </cell>
          <cell r="J44" t="str">
            <v>VEHICLES</v>
          </cell>
        </row>
        <row r="45">
          <cell r="A45" t="str">
            <v>A101801</v>
          </cell>
          <cell r="B45" t="str">
            <v>Air Craft</v>
          </cell>
          <cell r="C45" t="str">
            <v>INR</v>
          </cell>
          <cell r="D45" t="str">
            <v>ASSET</v>
          </cell>
          <cell r="E45" t="str">
            <v>BALANCE SHEET</v>
          </cell>
          <cell r="F45" t="str">
            <v>ASSET A/C</v>
          </cell>
          <cell r="G45" t="str">
            <v/>
          </cell>
          <cell r="H45" t="str">
            <v>FIXED ASSETS</v>
          </cell>
          <cell r="I45" t="str">
            <v>GROSS BLOCK</v>
          </cell>
          <cell r="J45" t="str">
            <v>AIR CRAFT</v>
          </cell>
        </row>
        <row r="46">
          <cell r="A46" t="str">
            <v>A102001</v>
          </cell>
          <cell r="B46" t="str">
            <v>Fixed Assets on Lease</v>
          </cell>
          <cell r="C46" t="str">
            <v>INR</v>
          </cell>
          <cell r="D46" t="str">
            <v>ASSET</v>
          </cell>
          <cell r="E46" t="str">
            <v>BALANCE SHEET</v>
          </cell>
          <cell r="F46" t="str">
            <v>ASSET A/C</v>
          </cell>
          <cell r="G46" t="str">
            <v/>
          </cell>
          <cell r="H46" t="str">
            <v>FIXED ASSETS</v>
          </cell>
          <cell r="I46" t="str">
            <v>GROSS BLOCK</v>
          </cell>
          <cell r="J46" t="str">
            <v>FIXED ASSETS ON LEASE</v>
          </cell>
        </row>
        <row r="47">
          <cell r="A47" t="str">
            <v>A103001</v>
          </cell>
          <cell r="B47" t="str">
            <v>Sale Of Assets</v>
          </cell>
          <cell r="C47" t="str">
            <v>INR</v>
          </cell>
          <cell r="D47" t="str">
            <v>ASSET</v>
          </cell>
          <cell r="E47" t="str">
            <v>BALANCE SHEET</v>
          </cell>
          <cell r="F47" t="str">
            <v>ASSET A/C</v>
          </cell>
          <cell r="G47" t="str">
            <v/>
          </cell>
          <cell r="H47" t="str">
            <v>FIXED ASSETS</v>
          </cell>
          <cell r="I47" t="str">
            <v>GROSS BLOCK</v>
          </cell>
          <cell r="J47" t="str">
            <v>SALE OF ASSETS</v>
          </cell>
        </row>
        <row r="48">
          <cell r="A48" t="str">
            <v>A103999</v>
          </cell>
          <cell r="B48" t="str">
            <v>Accumulated Depreciation</v>
          </cell>
          <cell r="C48" t="str">
            <v>INR</v>
          </cell>
          <cell r="D48" t="str">
            <v>ASSET</v>
          </cell>
          <cell r="E48" t="str">
            <v>BALANCE SHEET</v>
          </cell>
          <cell r="F48" t="str">
            <v>ASSET A/C</v>
          </cell>
          <cell r="G48" t="str">
            <v/>
          </cell>
          <cell r="H48" t="str">
            <v>FIXED ASSETS</v>
          </cell>
          <cell r="I48" t="str">
            <v>GROSS BLOCK</v>
          </cell>
          <cell r="J48" t="str">
            <v>SALE OF ASSETS</v>
          </cell>
        </row>
        <row r="49">
          <cell r="A49" t="str">
            <v>A105001</v>
          </cell>
          <cell r="B49" t="str">
            <v>CWIP- Land</v>
          </cell>
          <cell r="C49" t="str">
            <v>INR</v>
          </cell>
          <cell r="D49" t="str">
            <v>ASSET</v>
          </cell>
          <cell r="E49" t="str">
            <v>BALANCE SHEET</v>
          </cell>
          <cell r="F49" t="str">
            <v>CAPITAL WIP A/C</v>
          </cell>
          <cell r="G49" t="str">
            <v/>
          </cell>
          <cell r="H49" t="str">
            <v>FIXED ASSETS</v>
          </cell>
          <cell r="I49" t="str">
            <v>CAPITAL WORK IN PROGRESS</v>
          </cell>
          <cell r="J49" t="str">
            <v>CAPITAL WORK IN PROGRESS</v>
          </cell>
        </row>
        <row r="50">
          <cell r="A50" t="str">
            <v>A105002</v>
          </cell>
          <cell r="B50" t="str">
            <v>CWIP- Development Expenses</v>
          </cell>
          <cell r="C50" t="str">
            <v>INR</v>
          </cell>
          <cell r="D50" t="str">
            <v>ASSET</v>
          </cell>
          <cell r="E50" t="str">
            <v>BALANCE SHEET</v>
          </cell>
          <cell r="F50" t="str">
            <v/>
          </cell>
          <cell r="G50" t="str">
            <v/>
          </cell>
          <cell r="H50" t="str">
            <v>FIXED ASSETS</v>
          </cell>
          <cell r="I50" t="str">
            <v>CAPITAL WORK IN PROGRESS</v>
          </cell>
          <cell r="J50" t="str">
            <v>CAPITAL WORK IN PROGRESS</v>
          </cell>
        </row>
        <row r="51">
          <cell r="A51" t="str">
            <v>A105101</v>
          </cell>
          <cell r="B51" t="str">
            <v>CWIP- Buildings</v>
          </cell>
          <cell r="C51" t="str">
            <v>INR</v>
          </cell>
          <cell r="D51" t="str">
            <v>ASSET</v>
          </cell>
          <cell r="E51" t="str">
            <v>BALANCE SHEET</v>
          </cell>
          <cell r="F51" t="str">
            <v>CAPITAL WIP A/C</v>
          </cell>
          <cell r="G51" t="str">
            <v/>
          </cell>
          <cell r="H51" t="str">
            <v>FIXED ASSETS</v>
          </cell>
          <cell r="I51" t="str">
            <v>CAPITAL WORK IN PROGRESS</v>
          </cell>
          <cell r="J51" t="str">
            <v>CAPITAL WORK IN PROGRESS</v>
          </cell>
        </row>
        <row r="52">
          <cell r="A52" t="str">
            <v>A105102</v>
          </cell>
          <cell r="B52" t="str">
            <v>CWIP- Electricals</v>
          </cell>
          <cell r="C52" t="str">
            <v>INR</v>
          </cell>
          <cell r="D52" t="str">
            <v>ASSET</v>
          </cell>
          <cell r="E52" t="str">
            <v>BALANCE SHEET</v>
          </cell>
          <cell r="F52" t="str">
            <v>CAPITAL WIP A/C</v>
          </cell>
          <cell r="G52" t="str">
            <v/>
          </cell>
          <cell r="H52" t="str">
            <v>FIXED ASSETS</v>
          </cell>
          <cell r="I52" t="str">
            <v>CAPITAL WORK IN PROGRESS</v>
          </cell>
          <cell r="J52" t="str">
            <v>CAPITAL WORK IN PROGRESS</v>
          </cell>
        </row>
        <row r="53">
          <cell r="A53" t="str">
            <v>A105103</v>
          </cell>
          <cell r="B53" t="str">
            <v>CWIP - Civil &amp; Interior Works</v>
          </cell>
          <cell r="C53" t="str">
            <v>INR</v>
          </cell>
          <cell r="D53" t="str">
            <v>ASSET</v>
          </cell>
          <cell r="E53" t="str">
            <v>BALANCE SHEET</v>
          </cell>
          <cell r="F53" t="str">
            <v/>
          </cell>
          <cell r="G53" t="str">
            <v/>
          </cell>
          <cell r="H53" t="str">
            <v>FIXED ASSETS</v>
          </cell>
          <cell r="I53" t="str">
            <v>CAPITAL WORK IN PROGRESS</v>
          </cell>
          <cell r="J53" t="str">
            <v>CAPITAL WORK IN PROGRESS</v>
          </cell>
        </row>
        <row r="54">
          <cell r="A54" t="str">
            <v>A105104</v>
          </cell>
          <cell r="B54" t="str">
            <v>CWIP - Electrical Works</v>
          </cell>
          <cell r="C54" t="str">
            <v>INR</v>
          </cell>
          <cell r="D54" t="str">
            <v>ASSET</v>
          </cell>
          <cell r="E54" t="str">
            <v>BALANCE SHEET</v>
          </cell>
          <cell r="F54" t="str">
            <v/>
          </cell>
          <cell r="G54" t="str">
            <v/>
          </cell>
          <cell r="H54" t="str">
            <v>FIXED ASSETS</v>
          </cell>
          <cell r="I54" t="str">
            <v>CAPITAL WORK IN PROGRESS</v>
          </cell>
          <cell r="J54" t="str">
            <v>CAPITAL WORK IN PROGRESS</v>
          </cell>
        </row>
        <row r="55">
          <cell r="A55" t="str">
            <v>A105105</v>
          </cell>
          <cell r="B55" t="str">
            <v>CWIP - Fire Fighting Works</v>
          </cell>
          <cell r="C55" t="str">
            <v>INR</v>
          </cell>
          <cell r="D55" t="str">
            <v>ASSET</v>
          </cell>
          <cell r="E55" t="str">
            <v>BALANCE SHEET</v>
          </cell>
          <cell r="F55" t="str">
            <v/>
          </cell>
          <cell r="G55" t="str">
            <v/>
          </cell>
          <cell r="H55" t="str">
            <v>FIXED ASSETS</v>
          </cell>
          <cell r="I55" t="str">
            <v>CAPITAL WORK IN PROGRESS</v>
          </cell>
          <cell r="J55" t="str">
            <v>CAPITAL WORK IN PROGRESS</v>
          </cell>
        </row>
        <row r="56">
          <cell r="A56" t="str">
            <v>A105106</v>
          </cell>
          <cell r="B56" t="str">
            <v>CWIP - Distributed Music System Works</v>
          </cell>
          <cell r="C56" t="str">
            <v>INR</v>
          </cell>
          <cell r="D56" t="str">
            <v>ASSET</v>
          </cell>
          <cell r="E56" t="str">
            <v>BALANCE SHEET</v>
          </cell>
          <cell r="F56" t="str">
            <v/>
          </cell>
          <cell r="G56" t="str">
            <v/>
          </cell>
          <cell r="H56" t="str">
            <v>FIXED ASSETS</v>
          </cell>
          <cell r="I56" t="str">
            <v>CAPITAL WORK IN PROGRESS</v>
          </cell>
          <cell r="J56" t="str">
            <v>CAPITAL WORK IN PROGRESS</v>
          </cell>
        </row>
        <row r="57">
          <cell r="A57" t="str">
            <v>A105201</v>
          </cell>
          <cell r="B57" t="str">
            <v>CWIP- Plant &amp; Machinery</v>
          </cell>
          <cell r="C57" t="str">
            <v>INR</v>
          </cell>
          <cell r="D57" t="str">
            <v>ASSET</v>
          </cell>
          <cell r="E57" t="str">
            <v>BALANCE SHEET</v>
          </cell>
          <cell r="F57" t="str">
            <v>CAPITAL WIP A/C</v>
          </cell>
          <cell r="G57" t="str">
            <v/>
          </cell>
          <cell r="H57" t="str">
            <v>FIXED ASSETS</v>
          </cell>
          <cell r="I57" t="str">
            <v>CAPITAL WORK IN PROGRESS</v>
          </cell>
          <cell r="J57" t="str">
            <v>CAPITAL WORK IN PROGRESS</v>
          </cell>
        </row>
        <row r="58">
          <cell r="A58" t="str">
            <v>A105202</v>
          </cell>
          <cell r="B58" t="str">
            <v>CWIP- DG Set</v>
          </cell>
          <cell r="C58" t="str">
            <v>INR</v>
          </cell>
          <cell r="D58" t="str">
            <v>ASSET</v>
          </cell>
          <cell r="E58" t="str">
            <v>BALANCE SHEET</v>
          </cell>
          <cell r="F58" t="str">
            <v>CAPITAL WIP A/C</v>
          </cell>
          <cell r="G58" t="str">
            <v/>
          </cell>
          <cell r="H58" t="str">
            <v>FIXED ASSETS</v>
          </cell>
          <cell r="I58" t="str">
            <v>CAPITAL WORK IN PROGRESS</v>
          </cell>
          <cell r="J58" t="str">
            <v>CAPITAL WORK IN PROGRESS</v>
          </cell>
        </row>
        <row r="59">
          <cell r="A59" t="str">
            <v>A105301</v>
          </cell>
          <cell r="B59" t="str">
            <v>CWIP- AC</v>
          </cell>
          <cell r="C59" t="str">
            <v>INR</v>
          </cell>
          <cell r="D59" t="str">
            <v>ASSET</v>
          </cell>
          <cell r="E59" t="str">
            <v>BALANCE SHEET</v>
          </cell>
          <cell r="F59" t="str">
            <v>CAPITAL WIP A/C</v>
          </cell>
          <cell r="G59" t="str">
            <v/>
          </cell>
          <cell r="H59" t="str">
            <v>FIXED ASSETS</v>
          </cell>
          <cell r="I59" t="str">
            <v>CAPITAL WORK IN PROGRESS</v>
          </cell>
          <cell r="J59" t="str">
            <v>CAPITAL WORK IN PROGRESS</v>
          </cell>
        </row>
        <row r="60">
          <cell r="A60" t="str">
            <v>A105401</v>
          </cell>
          <cell r="B60" t="str">
            <v>CWIP-Furniture &amp; Fittings</v>
          </cell>
          <cell r="C60" t="str">
            <v>INR</v>
          </cell>
          <cell r="D60" t="str">
            <v>ASSET</v>
          </cell>
          <cell r="E60" t="str">
            <v>BALANCE SHEET</v>
          </cell>
          <cell r="F60" t="str">
            <v>CAPITAL WIP A/C</v>
          </cell>
          <cell r="G60" t="str">
            <v/>
          </cell>
          <cell r="H60" t="str">
            <v>FIXED ASSETS</v>
          </cell>
          <cell r="I60" t="str">
            <v>CAPITAL WORK IN PROGRESS</v>
          </cell>
          <cell r="J60" t="str">
            <v>CAPITAL WORK IN PROGRESS</v>
          </cell>
        </row>
        <row r="61">
          <cell r="A61" t="str">
            <v>A105501</v>
          </cell>
          <cell r="B61" t="str">
            <v>CWIP- Computers</v>
          </cell>
          <cell r="C61" t="str">
            <v>INR</v>
          </cell>
          <cell r="D61" t="str">
            <v>ASSET</v>
          </cell>
          <cell r="E61" t="str">
            <v>BALANCE SHEET</v>
          </cell>
          <cell r="F61" t="str">
            <v>CAPITAL WIP A/C</v>
          </cell>
          <cell r="G61" t="str">
            <v/>
          </cell>
          <cell r="H61" t="str">
            <v>FIXED ASSETS</v>
          </cell>
          <cell r="I61" t="str">
            <v>CAPITAL WORK IN PROGRESS</v>
          </cell>
          <cell r="J61" t="str">
            <v>CAPITAL WORK IN PROGRESS</v>
          </cell>
        </row>
        <row r="62">
          <cell r="A62" t="str">
            <v>A105502</v>
          </cell>
          <cell r="B62" t="str">
            <v>CWIP- Networking/WAN Setup</v>
          </cell>
          <cell r="C62" t="str">
            <v>INR</v>
          </cell>
          <cell r="D62" t="str">
            <v>ASSET</v>
          </cell>
          <cell r="E62" t="str">
            <v>BALANCE SHEET</v>
          </cell>
          <cell r="F62" t="str">
            <v>CAPITAL WIP A/C</v>
          </cell>
          <cell r="G62" t="str">
            <v/>
          </cell>
          <cell r="H62" t="str">
            <v>FIXED ASSETS</v>
          </cell>
          <cell r="I62" t="str">
            <v>CAPITAL WORK IN PROGRESS</v>
          </cell>
          <cell r="J62" t="str">
            <v>CAPITAL WORK IN PROGRESS</v>
          </cell>
        </row>
        <row r="63">
          <cell r="A63" t="str">
            <v>A105601</v>
          </cell>
          <cell r="B63" t="str">
            <v>CWIP- Other Items</v>
          </cell>
          <cell r="C63" t="str">
            <v>INR</v>
          </cell>
          <cell r="D63" t="str">
            <v>ASSET</v>
          </cell>
          <cell r="E63" t="str">
            <v>BALANCE SHEET</v>
          </cell>
          <cell r="F63" t="str">
            <v>CAPITAL WIP A/C</v>
          </cell>
          <cell r="G63" t="str">
            <v/>
          </cell>
          <cell r="H63" t="str">
            <v>FIXED ASSETS</v>
          </cell>
          <cell r="I63" t="str">
            <v>CAPITAL WORK IN PROGRESS</v>
          </cell>
          <cell r="J63" t="str">
            <v>CAPITAL WORK IN PROGRESS</v>
          </cell>
        </row>
        <row r="64">
          <cell r="A64" t="str">
            <v>A105602</v>
          </cell>
          <cell r="B64" t="str">
            <v>CWIP- Others</v>
          </cell>
          <cell r="C64" t="str">
            <v>INR</v>
          </cell>
          <cell r="D64" t="str">
            <v>ASSET</v>
          </cell>
          <cell r="E64" t="str">
            <v>BALANCE SHEET</v>
          </cell>
          <cell r="F64" t="str">
            <v/>
          </cell>
          <cell r="G64" t="str">
            <v/>
          </cell>
          <cell r="H64" t="str">
            <v>FIXED ASSETS</v>
          </cell>
          <cell r="I64" t="str">
            <v>CAPITAL WORK IN PROGRESS</v>
          </cell>
          <cell r="J64" t="str">
            <v>CAPITAL WORK IN PROGRESS</v>
          </cell>
        </row>
        <row r="65">
          <cell r="A65" t="str">
            <v>A105701</v>
          </cell>
          <cell r="B65" t="str">
            <v>CWIP- General Admin. Expenses</v>
          </cell>
          <cell r="C65" t="str">
            <v>INR</v>
          </cell>
          <cell r="D65" t="str">
            <v>ASSET</v>
          </cell>
          <cell r="E65" t="str">
            <v>BALANCE SHEET</v>
          </cell>
          <cell r="F65" t="str">
            <v/>
          </cell>
          <cell r="G65" t="str">
            <v/>
          </cell>
          <cell r="H65" t="str">
            <v>FIXED ASSETS</v>
          </cell>
          <cell r="I65" t="str">
            <v>CAPITAL WORK IN PROGRESS</v>
          </cell>
          <cell r="J65" t="str">
            <v>CAPITAL WORK IN PROGRESS</v>
          </cell>
        </row>
        <row r="66">
          <cell r="A66" t="str">
            <v>A105702</v>
          </cell>
          <cell r="B66" t="str">
            <v>Expenses Allocable To Projects</v>
          </cell>
          <cell r="C66" t="str">
            <v>INR</v>
          </cell>
          <cell r="D66" t="str">
            <v>ASSET</v>
          </cell>
          <cell r="E66" t="str">
            <v>BALANCE SHEET</v>
          </cell>
          <cell r="F66" t="str">
            <v/>
          </cell>
          <cell r="G66" t="str">
            <v/>
          </cell>
          <cell r="H66" t="str">
            <v>FIXED ASSETS</v>
          </cell>
          <cell r="I66" t="str">
            <v>CAPITAL WORK IN PROGRESS</v>
          </cell>
          <cell r="J66" t="str">
            <v>CAPITAL WORK IN PROGRESS</v>
          </cell>
        </row>
        <row r="67">
          <cell r="A67" t="str">
            <v>A105703</v>
          </cell>
          <cell r="B67" t="str">
            <v>Incidental Exp. Pending Allocation</v>
          </cell>
          <cell r="C67" t="str">
            <v>INR</v>
          </cell>
          <cell r="D67" t="str">
            <v>ASSET</v>
          </cell>
          <cell r="E67" t="str">
            <v>BALANCE SHEET</v>
          </cell>
          <cell r="F67" t="str">
            <v/>
          </cell>
          <cell r="G67" t="str">
            <v/>
          </cell>
          <cell r="H67" t="str">
            <v>FIXED ASSETS</v>
          </cell>
          <cell r="I67" t="str">
            <v>CAPITAL WORK IN PROGRESS</v>
          </cell>
          <cell r="J67" t="str">
            <v>CAPITAL WORK IN PROGRESS</v>
          </cell>
        </row>
        <row r="68">
          <cell r="A68" t="str">
            <v>A105704</v>
          </cell>
          <cell r="B68" t="str">
            <v>Exps.-Proj. Under Commencement</v>
          </cell>
          <cell r="C68" t="str">
            <v>INR</v>
          </cell>
          <cell r="D68" t="str">
            <v>ASSET</v>
          </cell>
          <cell r="E68" t="str">
            <v>BALANCE SHEET</v>
          </cell>
          <cell r="F68" t="str">
            <v/>
          </cell>
          <cell r="G68" t="str">
            <v/>
          </cell>
          <cell r="H68" t="str">
            <v>FIXED ASSETS</v>
          </cell>
          <cell r="I68" t="str">
            <v>CAPITAL WORK IN PROGRESS</v>
          </cell>
          <cell r="J68" t="str">
            <v>CAPITAL WORK IN PROGRESS</v>
          </cell>
        </row>
        <row r="69">
          <cell r="A69" t="str">
            <v>A105705</v>
          </cell>
          <cell r="B69" t="str">
            <v>Pipe Line Expenses Capitalized</v>
          </cell>
          <cell r="C69" t="str">
            <v>INR</v>
          </cell>
          <cell r="D69" t="str">
            <v>ASSET</v>
          </cell>
          <cell r="E69" t="str">
            <v>BALANCE SHEET</v>
          </cell>
          <cell r="F69" t="str">
            <v/>
          </cell>
          <cell r="G69" t="str">
            <v/>
          </cell>
          <cell r="H69" t="str">
            <v>FIXED ASSETS</v>
          </cell>
          <cell r="I69" t="str">
            <v>CAPITAL WORK IN PROGRESS</v>
          </cell>
          <cell r="J69" t="str">
            <v>CAPITAL WORK IN PROGRESS</v>
          </cell>
        </row>
        <row r="70">
          <cell r="A70" t="str">
            <v>A105706</v>
          </cell>
          <cell r="B70" t="str">
            <v>Capital Exp.On Non-Owned Asset</v>
          </cell>
          <cell r="C70" t="str">
            <v>INR</v>
          </cell>
          <cell r="D70" t="str">
            <v>ASSET</v>
          </cell>
          <cell r="E70" t="str">
            <v>BALANCE SHEET</v>
          </cell>
          <cell r="F70" t="str">
            <v/>
          </cell>
          <cell r="G70" t="str">
            <v/>
          </cell>
          <cell r="H70" t="str">
            <v>FIXED ASSETS</v>
          </cell>
          <cell r="I70" t="str">
            <v>CAPITAL WORK IN PROGRESS</v>
          </cell>
          <cell r="J70" t="str">
            <v>CAPITAL WORK IN PROGRESS</v>
          </cell>
        </row>
        <row r="71">
          <cell r="A71" t="str">
            <v>A105999</v>
          </cell>
          <cell r="B71" t="str">
            <v>Fixed Asset Suspense Account</v>
          </cell>
          <cell r="C71" t="str">
            <v>INR</v>
          </cell>
          <cell r="D71" t="str">
            <v>ASSET</v>
          </cell>
          <cell r="E71" t="str">
            <v>BALANCE SHEET</v>
          </cell>
          <cell r="F71" t="str">
            <v/>
          </cell>
          <cell r="G71" t="str">
            <v>FIXED ASSET SUSPENSE</v>
          </cell>
          <cell r="H71" t="str">
            <v>FIXED ASSETS</v>
          </cell>
          <cell r="I71" t="str">
            <v>CAPITAL WORK IN PROGRESS</v>
          </cell>
          <cell r="J71" t="str">
            <v>CAPITAL WORK IN PROGRESS</v>
          </cell>
        </row>
        <row r="72">
          <cell r="A72" t="str">
            <v>A201001-000</v>
          </cell>
          <cell r="B72" t="str">
            <v>Investments (Subsidiary Companies)</v>
          </cell>
          <cell r="C72" t="str">
            <v>INR</v>
          </cell>
          <cell r="D72" t="str">
            <v>ASSET</v>
          </cell>
          <cell r="E72" t="str">
            <v>BALANCE SHEET</v>
          </cell>
          <cell r="F72" t="str">
            <v/>
          </cell>
          <cell r="G72" t="str">
            <v/>
          </cell>
          <cell r="H72" t="str">
            <v>INVESTMENTS</v>
          </cell>
          <cell r="I72" t="str">
            <v>LONG TERM INVESTMENTS</v>
          </cell>
          <cell r="J72" t="str">
            <v>INVESTMENTS IN SHARES</v>
          </cell>
        </row>
        <row r="73">
          <cell r="A73" t="str">
            <v>A201001-538</v>
          </cell>
          <cell r="B73" t="str">
            <v>Investments (Subsidiary Companies)-DLF G</v>
          </cell>
          <cell r="C73" t="str">
            <v>INR</v>
          </cell>
          <cell r="D73" t="str">
            <v>ASSET</v>
          </cell>
          <cell r="E73" t="str">
            <v>BALANCE SHEET</v>
          </cell>
          <cell r="F73" t="str">
            <v/>
          </cell>
          <cell r="G73" t="str">
            <v/>
          </cell>
          <cell r="H73" t="str">
            <v>INVESTMENTS</v>
          </cell>
          <cell r="I73" t="str">
            <v>LONG TERM INVESTMENTS</v>
          </cell>
          <cell r="J73" t="str">
            <v>INVESTMENTS IN SHARES</v>
          </cell>
        </row>
        <row r="74">
          <cell r="A74" t="str">
            <v>A202001-000</v>
          </cell>
          <cell r="B74" t="str">
            <v>Investment(Oth Co)</v>
          </cell>
          <cell r="C74" t="str">
            <v>INR</v>
          </cell>
          <cell r="D74" t="str">
            <v>ASSET</v>
          </cell>
          <cell r="E74" t="str">
            <v>BALANCE SHEET</v>
          </cell>
          <cell r="F74" t="str">
            <v/>
          </cell>
          <cell r="G74" t="str">
            <v/>
          </cell>
          <cell r="H74" t="str">
            <v>INVESTMENTS</v>
          </cell>
          <cell r="I74" t="str">
            <v>LONG TERM INVESTMENTS</v>
          </cell>
          <cell r="J74" t="str">
            <v>INVESTMENTS IN SHARES</v>
          </cell>
        </row>
        <row r="75">
          <cell r="A75" t="str">
            <v>A202001-265</v>
          </cell>
          <cell r="B75" t="str">
            <v>Investment(Oth Co)-DLF Resi. Developers</v>
          </cell>
          <cell r="C75" t="str">
            <v>INR</v>
          </cell>
          <cell r="D75" t="str">
            <v>ASSET</v>
          </cell>
          <cell r="E75" t="str">
            <v>BALANCE SHEET</v>
          </cell>
          <cell r="F75" t="str">
            <v/>
          </cell>
          <cell r="G75" t="str">
            <v/>
          </cell>
          <cell r="H75" t="str">
            <v>INVESTMENTS</v>
          </cell>
          <cell r="I75" t="str">
            <v>LONG TERM INVESTMENTS</v>
          </cell>
          <cell r="J75" t="str">
            <v>INVESTMENTS IN SHARES</v>
          </cell>
        </row>
        <row r="76">
          <cell r="A76" t="str">
            <v>A202001-280</v>
          </cell>
          <cell r="B76" t="str">
            <v>Investment(Oth Co)-Cee Pee Maint Srv P L</v>
          </cell>
          <cell r="C76" t="str">
            <v>INR</v>
          </cell>
          <cell r="D76" t="str">
            <v>ASSET</v>
          </cell>
          <cell r="E76" t="str">
            <v>BALANCE SHEET</v>
          </cell>
          <cell r="F76" t="str">
            <v/>
          </cell>
          <cell r="G76" t="str">
            <v/>
          </cell>
          <cell r="H76" t="str">
            <v>INVESTMENTS</v>
          </cell>
          <cell r="I76" t="str">
            <v>LONG TERM INVESTMENTS</v>
          </cell>
          <cell r="J76" t="str">
            <v>INVESTMENTS IN SHARES</v>
          </cell>
        </row>
        <row r="77">
          <cell r="A77" t="str">
            <v>A202001-281</v>
          </cell>
          <cell r="B77" t="str">
            <v>Investment(Oth Co)-PEE TEE Prop Mgt Srv</v>
          </cell>
          <cell r="C77" t="str">
            <v>INR</v>
          </cell>
          <cell r="D77" t="str">
            <v>ASSET</v>
          </cell>
          <cell r="E77" t="str">
            <v>BALANCE SHEET</v>
          </cell>
          <cell r="F77" t="str">
            <v/>
          </cell>
          <cell r="G77" t="str">
            <v/>
          </cell>
          <cell r="H77" t="str">
            <v>INVESTMENTS</v>
          </cell>
          <cell r="I77" t="str">
            <v>LONG TERM INVESTMENTS</v>
          </cell>
          <cell r="J77" t="str">
            <v>INVESTMENTS IN SHARES</v>
          </cell>
        </row>
        <row r="78">
          <cell r="A78" t="str">
            <v>A202001-282</v>
          </cell>
          <cell r="B78" t="str">
            <v>Investment(Oth Co)-Silver Oaks Prop Mgt</v>
          </cell>
          <cell r="C78" t="str">
            <v>INR</v>
          </cell>
          <cell r="D78" t="str">
            <v>ASSET</v>
          </cell>
          <cell r="E78" t="str">
            <v>BALANCE SHEET</v>
          </cell>
          <cell r="F78" t="str">
            <v/>
          </cell>
          <cell r="G78" t="str">
            <v/>
          </cell>
          <cell r="H78" t="str">
            <v>INVESTMENTS</v>
          </cell>
          <cell r="I78" t="str">
            <v>LONG TERM INVESTMENTS</v>
          </cell>
          <cell r="J78" t="str">
            <v>INVESTMENTS IN SHARES</v>
          </cell>
        </row>
        <row r="79">
          <cell r="A79" t="str">
            <v>A202001-299</v>
          </cell>
          <cell r="B79" t="str">
            <v>Investment(Oth Co)-DLF CYBER CITY</v>
          </cell>
          <cell r="C79" t="str">
            <v>INR</v>
          </cell>
          <cell r="D79" t="str">
            <v>ASSET</v>
          </cell>
          <cell r="E79" t="str">
            <v>BALANCE SHEET</v>
          </cell>
          <cell r="F79" t="str">
            <v/>
          </cell>
          <cell r="G79" t="str">
            <v/>
          </cell>
          <cell r="H79" t="str">
            <v>INVESTMENTS</v>
          </cell>
          <cell r="I79" t="str">
            <v>LONG TERM INVESTMENTS</v>
          </cell>
          <cell r="J79" t="str">
            <v>INVESTMENTS IN SHARES</v>
          </cell>
        </row>
        <row r="80">
          <cell r="A80" t="str">
            <v>A202001-303</v>
          </cell>
          <cell r="B80" t="str">
            <v>Investment(Oth Co)-HighValue Builder P L</v>
          </cell>
          <cell r="C80" t="str">
            <v>INR</v>
          </cell>
          <cell r="D80" t="str">
            <v>ASSET</v>
          </cell>
          <cell r="E80" t="str">
            <v>BALANCE SHEET</v>
          </cell>
          <cell r="F80" t="str">
            <v/>
          </cell>
          <cell r="G80" t="str">
            <v/>
          </cell>
          <cell r="H80" t="str">
            <v>INVESTMENTS</v>
          </cell>
          <cell r="I80" t="str">
            <v>LONG TERM INVESTMENTS</v>
          </cell>
          <cell r="J80" t="str">
            <v>INVESTMENTS IN SHARES</v>
          </cell>
        </row>
        <row r="81">
          <cell r="A81" t="str">
            <v>A202001-304</v>
          </cell>
          <cell r="B81" t="str">
            <v>Investment(Oth Co)-Sunlight Promoters P</v>
          </cell>
          <cell r="C81" t="str">
            <v>INR</v>
          </cell>
          <cell r="D81" t="str">
            <v>ASSET</v>
          </cell>
          <cell r="E81" t="str">
            <v>BALANCE SHEET</v>
          </cell>
          <cell r="F81" t="str">
            <v/>
          </cell>
          <cell r="G81" t="str">
            <v/>
          </cell>
          <cell r="H81" t="str">
            <v>INVESTMENTS</v>
          </cell>
          <cell r="I81" t="str">
            <v>LONG TERM INVESTMENTS</v>
          </cell>
          <cell r="J81" t="str">
            <v>INVESTMENTS IN SHARES</v>
          </cell>
        </row>
        <row r="82">
          <cell r="A82" t="str">
            <v>A202001-305</v>
          </cell>
          <cell r="B82" t="str">
            <v>Investment(Oth Co)- Prompt Real Est P L</v>
          </cell>
          <cell r="C82" t="str">
            <v>INR</v>
          </cell>
          <cell r="D82" t="str">
            <v>ASSET</v>
          </cell>
          <cell r="E82" t="str">
            <v>BALANCE SHEET</v>
          </cell>
          <cell r="F82" t="str">
            <v/>
          </cell>
          <cell r="G82" t="str">
            <v/>
          </cell>
          <cell r="H82" t="str">
            <v>INVESTMENTS</v>
          </cell>
          <cell r="I82" t="str">
            <v>LONG TERM INVESTMENTS</v>
          </cell>
          <cell r="J82" t="str">
            <v>INVESTMENTS IN SHARES</v>
          </cell>
        </row>
        <row r="83">
          <cell r="A83" t="str">
            <v>A202001-306</v>
          </cell>
          <cell r="B83" t="str">
            <v>Investment(Oth Co)-Comfort Buildcon P L</v>
          </cell>
          <cell r="C83" t="str">
            <v>INR</v>
          </cell>
          <cell r="D83" t="str">
            <v>ASSET</v>
          </cell>
          <cell r="E83" t="str">
            <v>BALANCE SHEET</v>
          </cell>
          <cell r="F83" t="str">
            <v/>
          </cell>
          <cell r="G83" t="str">
            <v/>
          </cell>
          <cell r="H83" t="str">
            <v>INVESTMENTS</v>
          </cell>
          <cell r="I83" t="str">
            <v>LONG TERM INVESTMENTS</v>
          </cell>
          <cell r="J83" t="str">
            <v>INVESTMENTS IN SHARES</v>
          </cell>
        </row>
        <row r="84">
          <cell r="A84" t="str">
            <v>A202001-381</v>
          </cell>
          <cell r="B84" t="str">
            <v>Investment(Oth Co)-DLF Cyber City Dev L</v>
          </cell>
          <cell r="C84" t="str">
            <v>INR</v>
          </cell>
          <cell r="D84" t="str">
            <v>ASSET</v>
          </cell>
          <cell r="E84" t="str">
            <v>BALANCE SHEET</v>
          </cell>
          <cell r="F84" t="str">
            <v/>
          </cell>
          <cell r="G84" t="str">
            <v/>
          </cell>
          <cell r="H84" t="str">
            <v>INVESTMENTS</v>
          </cell>
          <cell r="I84" t="str">
            <v>LONG TERM INVESTMENTS</v>
          </cell>
          <cell r="J84" t="str">
            <v>INVESTMENTS IN SHARES</v>
          </cell>
        </row>
        <row r="85">
          <cell r="A85" t="str">
            <v>A202001-515</v>
          </cell>
          <cell r="B85" t="str">
            <v>Investment(Oth Co)-Nachiketa Real Estate</v>
          </cell>
          <cell r="C85" t="str">
            <v>INR</v>
          </cell>
          <cell r="D85" t="str">
            <v>ASSET</v>
          </cell>
          <cell r="E85" t="str">
            <v>BALANCE SHEET</v>
          </cell>
          <cell r="F85" t="str">
            <v/>
          </cell>
          <cell r="G85" t="str">
            <v/>
          </cell>
          <cell r="H85" t="str">
            <v>INVESTMENTS</v>
          </cell>
          <cell r="I85" t="str">
            <v>LONG TERM INVESTMENTS</v>
          </cell>
          <cell r="J85" t="str">
            <v>INVESTMENTS IN SHARES</v>
          </cell>
        </row>
        <row r="86">
          <cell r="A86" t="str">
            <v>A202001-516</v>
          </cell>
          <cell r="B86" t="str">
            <v>Investment(Oth Co)-Pee Tee Maint Srv</v>
          </cell>
          <cell r="C86" t="str">
            <v>INR</v>
          </cell>
          <cell r="D86" t="str">
            <v>ASSET</v>
          </cell>
          <cell r="E86" t="str">
            <v>BALANCE SHEET</v>
          </cell>
          <cell r="F86" t="str">
            <v/>
          </cell>
          <cell r="G86" t="str">
            <v/>
          </cell>
          <cell r="H86" t="str">
            <v>INVESTMENTS</v>
          </cell>
          <cell r="I86" t="str">
            <v>LONG TERM INVESTMENTS</v>
          </cell>
          <cell r="J86" t="str">
            <v>INVESTMENTS IN SHARES</v>
          </cell>
        </row>
        <row r="87">
          <cell r="A87" t="str">
            <v>A202001-538</v>
          </cell>
          <cell r="B87" t="str">
            <v>Investment(Oth Co)-DLF GK RESIDENCY</v>
          </cell>
          <cell r="C87" t="str">
            <v>INR</v>
          </cell>
          <cell r="D87" t="str">
            <v>ASSET</v>
          </cell>
          <cell r="E87" t="str">
            <v>BALANCE SHEET</v>
          </cell>
          <cell r="F87" t="str">
            <v/>
          </cell>
          <cell r="G87" t="str">
            <v/>
          </cell>
          <cell r="H87" t="str">
            <v>INVESTMENTS</v>
          </cell>
          <cell r="I87" t="str">
            <v>LONG TERM INVESTMENTS</v>
          </cell>
          <cell r="J87" t="str">
            <v>INVESTMENTS IN SHARES</v>
          </cell>
        </row>
        <row r="88">
          <cell r="A88" t="str">
            <v>A202002-001-265</v>
          </cell>
          <cell r="B88" t="str">
            <v>Inv in Sub Co(Eq)-DLF Resi. Developers</v>
          </cell>
          <cell r="C88" t="str">
            <v>INR</v>
          </cell>
          <cell r="D88" t="str">
            <v>ASSET</v>
          </cell>
          <cell r="E88" t="str">
            <v>BALANCE SHEET</v>
          </cell>
          <cell r="F88" t="str">
            <v/>
          </cell>
          <cell r="G88" t="str">
            <v/>
          </cell>
          <cell r="H88" t="str">
            <v>INVESTMENTS</v>
          </cell>
          <cell r="I88" t="str">
            <v>LONG TERM INVESTMENTS</v>
          </cell>
          <cell r="J88" t="str">
            <v>INVESTMENTS IN SHARES</v>
          </cell>
        </row>
        <row r="89">
          <cell r="A89" t="str">
            <v>A202002-001-280</v>
          </cell>
          <cell r="B89" t="str">
            <v>Inv in Sub Co(Eq)-Cee Pee Maint Srv P L</v>
          </cell>
          <cell r="C89" t="str">
            <v>INR</v>
          </cell>
          <cell r="D89" t="str">
            <v>ASSET</v>
          </cell>
          <cell r="E89" t="str">
            <v>BALANCE SHEET</v>
          </cell>
          <cell r="F89" t="str">
            <v/>
          </cell>
          <cell r="G89" t="str">
            <v/>
          </cell>
          <cell r="H89" t="str">
            <v>INVESTMENTS</v>
          </cell>
          <cell r="I89" t="str">
            <v>LONG TERM INVESTMENTS</v>
          </cell>
          <cell r="J89" t="str">
            <v>INVESTMENTS IN SHARES</v>
          </cell>
        </row>
        <row r="90">
          <cell r="A90" t="str">
            <v>A202002-001-281</v>
          </cell>
          <cell r="B90" t="str">
            <v>Inv in Sub Co(Eq)-PEE TEE Prop Mgt Srv</v>
          </cell>
          <cell r="C90" t="str">
            <v>INR</v>
          </cell>
          <cell r="D90" t="str">
            <v>ASSET</v>
          </cell>
          <cell r="E90" t="str">
            <v>BALANCE SHEET</v>
          </cell>
          <cell r="F90" t="str">
            <v/>
          </cell>
          <cell r="G90" t="str">
            <v/>
          </cell>
          <cell r="H90" t="str">
            <v>INVESTMENTS</v>
          </cell>
          <cell r="I90" t="str">
            <v>LONG TERM INVESTMENTS</v>
          </cell>
          <cell r="J90" t="str">
            <v>INVESTMENTS IN SHARES</v>
          </cell>
        </row>
        <row r="91">
          <cell r="A91" t="str">
            <v>A202002-001-282</v>
          </cell>
          <cell r="B91" t="str">
            <v>Inv in Sub Co(Eq)-Silver Oaks Prop Mgt</v>
          </cell>
          <cell r="C91" t="str">
            <v>INR</v>
          </cell>
          <cell r="D91" t="str">
            <v>ASSET</v>
          </cell>
          <cell r="E91" t="str">
            <v>BALANCE SHEET</v>
          </cell>
          <cell r="F91" t="str">
            <v/>
          </cell>
          <cell r="G91" t="str">
            <v/>
          </cell>
          <cell r="H91" t="str">
            <v>INVESTMENTS</v>
          </cell>
          <cell r="I91" t="str">
            <v>LONG TERM INVESTMENTS</v>
          </cell>
          <cell r="J91" t="str">
            <v>INVESTMENTS IN SHARES</v>
          </cell>
        </row>
        <row r="92">
          <cell r="A92" t="str">
            <v>A202002-001-299</v>
          </cell>
          <cell r="B92" t="str">
            <v>Inv in Sub Co(Eq)-DLF CYBER CITY</v>
          </cell>
          <cell r="C92" t="str">
            <v>INR</v>
          </cell>
          <cell r="D92" t="str">
            <v>ASSET</v>
          </cell>
          <cell r="E92" t="str">
            <v>BALANCE SHEET</v>
          </cell>
          <cell r="F92" t="str">
            <v/>
          </cell>
          <cell r="G92" t="str">
            <v/>
          </cell>
          <cell r="H92" t="str">
            <v>INVESTMENTS</v>
          </cell>
          <cell r="I92" t="str">
            <v>LONG TERM INVESTMENTS</v>
          </cell>
          <cell r="J92" t="str">
            <v>INVESTMENTS IN SHARES</v>
          </cell>
        </row>
        <row r="93">
          <cell r="A93" t="str">
            <v>A202002-001-303</v>
          </cell>
          <cell r="B93" t="str">
            <v>Inv in Sub Co(Eq)-HighValue Builder P L</v>
          </cell>
          <cell r="C93" t="str">
            <v>INR</v>
          </cell>
          <cell r="D93" t="str">
            <v>ASSET</v>
          </cell>
          <cell r="E93" t="str">
            <v>BALANCE SHEET</v>
          </cell>
          <cell r="F93" t="str">
            <v/>
          </cell>
          <cell r="G93" t="str">
            <v/>
          </cell>
          <cell r="H93" t="str">
            <v>INVESTMENTS</v>
          </cell>
          <cell r="I93" t="str">
            <v>LONG TERM INVESTMENTS</v>
          </cell>
          <cell r="J93" t="str">
            <v>INVESTMENTS IN SHARES</v>
          </cell>
        </row>
        <row r="94">
          <cell r="A94" t="str">
            <v>A202002-001-304</v>
          </cell>
          <cell r="B94" t="str">
            <v>Inv in Sub Co(Eq)-Sunlight Promoters P</v>
          </cell>
          <cell r="C94" t="str">
            <v>INR</v>
          </cell>
          <cell r="D94" t="str">
            <v>ASSET</v>
          </cell>
          <cell r="E94" t="str">
            <v>BALANCE SHEET</v>
          </cell>
          <cell r="F94" t="str">
            <v/>
          </cell>
          <cell r="G94" t="str">
            <v/>
          </cell>
          <cell r="H94" t="str">
            <v>INVESTMENTS</v>
          </cell>
          <cell r="I94" t="str">
            <v>LONG TERM INVESTMENTS</v>
          </cell>
          <cell r="J94" t="str">
            <v>INVESTMENTS IN SHARES</v>
          </cell>
        </row>
        <row r="95">
          <cell r="A95" t="str">
            <v>A202002-001-305</v>
          </cell>
          <cell r="B95" t="str">
            <v>Inv in Sub Co(Eq)-Prompt Real Est P L</v>
          </cell>
          <cell r="C95" t="str">
            <v>INR</v>
          </cell>
          <cell r="D95" t="str">
            <v>ASSET</v>
          </cell>
          <cell r="E95" t="str">
            <v>BALANCE SHEET</v>
          </cell>
          <cell r="F95" t="str">
            <v/>
          </cell>
          <cell r="G95" t="str">
            <v/>
          </cell>
          <cell r="H95" t="str">
            <v>INVESTMENTS</v>
          </cell>
          <cell r="I95" t="str">
            <v>LONG TERM INVESTMENTS</v>
          </cell>
          <cell r="J95" t="str">
            <v>INVESTMENTS IN SHARES</v>
          </cell>
        </row>
        <row r="96">
          <cell r="A96" t="str">
            <v>A202002-001-306</v>
          </cell>
          <cell r="B96" t="str">
            <v>Inv in Sub Co(Eq)-Comfort Buildcon P L</v>
          </cell>
          <cell r="C96" t="str">
            <v>INR</v>
          </cell>
          <cell r="D96" t="str">
            <v>ASSET</v>
          </cell>
          <cell r="E96" t="str">
            <v>BALANCE SHEET</v>
          </cell>
          <cell r="F96" t="str">
            <v/>
          </cell>
          <cell r="G96" t="str">
            <v/>
          </cell>
          <cell r="H96" t="str">
            <v>INVESTMENTS</v>
          </cell>
          <cell r="I96" t="str">
            <v>LONG TERM INVESTMENTS</v>
          </cell>
          <cell r="J96" t="str">
            <v>INVESTMENTS IN SHARES</v>
          </cell>
        </row>
        <row r="97">
          <cell r="A97" t="str">
            <v>A202002-001-381</v>
          </cell>
          <cell r="B97" t="str">
            <v>Inv in Sub Co(Eq)-DLF Cyber City Dev L</v>
          </cell>
          <cell r="C97" t="str">
            <v>INR</v>
          </cell>
          <cell r="D97" t="str">
            <v>ASSET</v>
          </cell>
          <cell r="E97" t="str">
            <v>BALANCE SHEET</v>
          </cell>
          <cell r="F97" t="str">
            <v/>
          </cell>
          <cell r="G97" t="str">
            <v/>
          </cell>
          <cell r="H97" t="str">
            <v>INVESTMENTS</v>
          </cell>
          <cell r="I97" t="str">
            <v>LONG TERM INVESTMENTS</v>
          </cell>
          <cell r="J97" t="str">
            <v>INVESTMENTS IN SHARES</v>
          </cell>
        </row>
        <row r="98">
          <cell r="A98" t="str">
            <v>A202002-001-515</v>
          </cell>
          <cell r="B98" t="str">
            <v>Inv in Sub Co(Eq)-Nachiketa Real Estate</v>
          </cell>
          <cell r="C98" t="str">
            <v>INR</v>
          </cell>
          <cell r="D98" t="str">
            <v>ASSET</v>
          </cell>
          <cell r="E98" t="str">
            <v>BALANCE SHEET</v>
          </cell>
          <cell r="F98" t="str">
            <v/>
          </cell>
          <cell r="G98" t="str">
            <v/>
          </cell>
          <cell r="H98" t="str">
            <v>INVESTMENTS</v>
          </cell>
          <cell r="I98" t="str">
            <v>LONG TERM INVESTMENTS</v>
          </cell>
          <cell r="J98" t="str">
            <v>INVESTMENTS IN SHARES</v>
          </cell>
        </row>
        <row r="99">
          <cell r="A99" t="str">
            <v>A202002-001-516</v>
          </cell>
          <cell r="B99" t="str">
            <v>Inv in Sub Co(Eq)-Pee Tee Maint Srv</v>
          </cell>
          <cell r="C99" t="str">
            <v>INR</v>
          </cell>
          <cell r="D99" t="str">
            <v>ASSET</v>
          </cell>
          <cell r="E99" t="str">
            <v>BALANCE SHEET</v>
          </cell>
          <cell r="F99" t="str">
            <v/>
          </cell>
          <cell r="G99" t="str">
            <v/>
          </cell>
          <cell r="H99" t="str">
            <v>INVESTMENTS</v>
          </cell>
          <cell r="I99" t="str">
            <v>LONG TERM INVESTMENTS</v>
          </cell>
          <cell r="J99" t="str">
            <v>INVESTMENTS IN SHARES</v>
          </cell>
        </row>
        <row r="100">
          <cell r="A100" t="str">
            <v>A202002-002-265</v>
          </cell>
          <cell r="B100" t="str">
            <v>Inv in Sub Co(Pref)-DLF Resi. Developers</v>
          </cell>
          <cell r="C100" t="str">
            <v>INR</v>
          </cell>
          <cell r="D100" t="str">
            <v>ASSET</v>
          </cell>
          <cell r="E100" t="str">
            <v>BALANCE SHEET</v>
          </cell>
          <cell r="F100" t="str">
            <v/>
          </cell>
          <cell r="G100" t="str">
            <v/>
          </cell>
          <cell r="H100" t="str">
            <v>INVESTMENTS</v>
          </cell>
          <cell r="I100" t="str">
            <v>LONG TERM INVESTMENTS</v>
          </cell>
          <cell r="J100" t="str">
            <v>INVESTMENTS IN SHARES</v>
          </cell>
        </row>
        <row r="101">
          <cell r="A101" t="str">
            <v>A202002-002-280</v>
          </cell>
          <cell r="B101" t="str">
            <v>Inv in Sub Co(Pref)-Cee Pee Maint Srv PL</v>
          </cell>
          <cell r="C101" t="str">
            <v>INR</v>
          </cell>
          <cell r="D101" t="str">
            <v>ASSET</v>
          </cell>
          <cell r="E101" t="str">
            <v>BALANCE SHEET</v>
          </cell>
          <cell r="F101" t="str">
            <v/>
          </cell>
          <cell r="G101" t="str">
            <v/>
          </cell>
          <cell r="H101" t="str">
            <v>INVESTMENTS</v>
          </cell>
          <cell r="I101" t="str">
            <v>LONG TERM INVESTMENTS</v>
          </cell>
          <cell r="J101" t="str">
            <v>INVESTMENTS IN SHARES</v>
          </cell>
        </row>
        <row r="102">
          <cell r="A102" t="str">
            <v>A202002-002-281</v>
          </cell>
          <cell r="B102" t="str">
            <v>Inv in Sub Co(Pref)-PEE TEE Prop Mgt Srv</v>
          </cell>
          <cell r="C102" t="str">
            <v>INR</v>
          </cell>
          <cell r="D102" t="str">
            <v>ASSET</v>
          </cell>
          <cell r="E102" t="str">
            <v>BALANCE SHEET</v>
          </cell>
          <cell r="F102" t="str">
            <v/>
          </cell>
          <cell r="G102" t="str">
            <v/>
          </cell>
          <cell r="H102" t="str">
            <v>INVESTMENTS</v>
          </cell>
          <cell r="I102" t="str">
            <v>LONG TERM INVESTMENTS</v>
          </cell>
          <cell r="J102" t="str">
            <v>INVESTMENTS IN SHARES</v>
          </cell>
        </row>
        <row r="103">
          <cell r="A103" t="str">
            <v>A202002-002-282</v>
          </cell>
          <cell r="B103" t="str">
            <v>Inv in Sub Co(Pref)-Silver Oaks Prop Mgt</v>
          </cell>
          <cell r="C103" t="str">
            <v>INR</v>
          </cell>
          <cell r="D103" t="str">
            <v>ASSET</v>
          </cell>
          <cell r="E103" t="str">
            <v>BALANCE SHEET</v>
          </cell>
          <cell r="F103" t="str">
            <v/>
          </cell>
          <cell r="G103" t="str">
            <v/>
          </cell>
          <cell r="H103" t="str">
            <v>INVESTMENTS</v>
          </cell>
          <cell r="I103" t="str">
            <v>LONG TERM INVESTMENTS</v>
          </cell>
          <cell r="J103" t="str">
            <v>INVESTMENTS IN SHARES</v>
          </cell>
        </row>
        <row r="104">
          <cell r="A104" t="str">
            <v>A202002-002-299</v>
          </cell>
          <cell r="B104" t="str">
            <v>Inv in Sub Co(Pref)-DLF CYBER CITY</v>
          </cell>
          <cell r="C104" t="str">
            <v>INR</v>
          </cell>
          <cell r="D104" t="str">
            <v>ASSET</v>
          </cell>
          <cell r="E104" t="str">
            <v>BALANCE SHEET</v>
          </cell>
          <cell r="F104" t="str">
            <v/>
          </cell>
          <cell r="G104" t="str">
            <v/>
          </cell>
          <cell r="H104" t="str">
            <v>INVESTMENTS</v>
          </cell>
          <cell r="I104" t="str">
            <v>LONG TERM INVESTMENTS</v>
          </cell>
          <cell r="J104" t="str">
            <v>INVESTMENTS IN SHARES</v>
          </cell>
        </row>
        <row r="105">
          <cell r="A105" t="str">
            <v>A202002-002-303</v>
          </cell>
          <cell r="B105" t="str">
            <v>Inv in Sub Co(Pref)-HighValue Builder PL</v>
          </cell>
          <cell r="C105" t="str">
            <v>INR</v>
          </cell>
          <cell r="D105" t="str">
            <v>ASSET</v>
          </cell>
          <cell r="E105" t="str">
            <v>BALANCE SHEET</v>
          </cell>
          <cell r="F105" t="str">
            <v/>
          </cell>
          <cell r="G105" t="str">
            <v/>
          </cell>
          <cell r="H105" t="str">
            <v>INVESTMENTS</v>
          </cell>
          <cell r="I105" t="str">
            <v>LONG TERM INVESTMENTS</v>
          </cell>
          <cell r="J105" t="str">
            <v>INVESTMENTS IN SHARES</v>
          </cell>
        </row>
        <row r="106">
          <cell r="A106" t="str">
            <v>A202002-002-304</v>
          </cell>
          <cell r="B106" t="str">
            <v>Inv in Sub Co(Pref)-Sunlight Promoters P</v>
          </cell>
          <cell r="C106" t="str">
            <v>INR</v>
          </cell>
          <cell r="D106" t="str">
            <v>ASSET</v>
          </cell>
          <cell r="E106" t="str">
            <v>BALANCE SHEET</v>
          </cell>
          <cell r="F106" t="str">
            <v/>
          </cell>
          <cell r="G106" t="str">
            <v/>
          </cell>
          <cell r="H106" t="str">
            <v>INVESTMENTS</v>
          </cell>
          <cell r="I106" t="str">
            <v>LONG TERM INVESTMENTS</v>
          </cell>
          <cell r="J106" t="str">
            <v>INVESTMENTS IN SHARES</v>
          </cell>
        </row>
        <row r="107">
          <cell r="A107" t="str">
            <v>A202002-002-305</v>
          </cell>
          <cell r="B107" t="str">
            <v>Inv in Sub Co(Pref)-Prompt Real Est P L</v>
          </cell>
          <cell r="C107" t="str">
            <v>INR</v>
          </cell>
          <cell r="D107" t="str">
            <v>ASSET</v>
          </cell>
          <cell r="E107" t="str">
            <v>BALANCE SHEET</v>
          </cell>
          <cell r="F107" t="str">
            <v/>
          </cell>
          <cell r="G107" t="str">
            <v/>
          </cell>
          <cell r="H107" t="str">
            <v>INVESTMENTS</v>
          </cell>
          <cell r="I107" t="str">
            <v>LONG TERM INVESTMENTS</v>
          </cell>
          <cell r="J107" t="str">
            <v>INVESTMENTS IN SHARES</v>
          </cell>
        </row>
        <row r="108">
          <cell r="A108" t="str">
            <v>A202002-002-306</v>
          </cell>
          <cell r="B108" t="str">
            <v>Inv in Sub Co(Pref)-Comfort Buildcon P L</v>
          </cell>
          <cell r="C108" t="str">
            <v>INR</v>
          </cell>
          <cell r="D108" t="str">
            <v>ASSET</v>
          </cell>
          <cell r="E108" t="str">
            <v>BALANCE SHEET</v>
          </cell>
          <cell r="F108" t="str">
            <v/>
          </cell>
          <cell r="G108" t="str">
            <v/>
          </cell>
          <cell r="H108" t="str">
            <v>INVESTMENTS</v>
          </cell>
          <cell r="I108" t="str">
            <v>LONG TERM INVESTMENTS</v>
          </cell>
          <cell r="J108" t="str">
            <v>INVESTMENTS IN SHARES</v>
          </cell>
        </row>
        <row r="109">
          <cell r="A109" t="str">
            <v>A202002-002-381</v>
          </cell>
          <cell r="B109" t="str">
            <v>Inv in Sub Co(Pref)-DLF Cyber City Dev L</v>
          </cell>
          <cell r="C109" t="str">
            <v>INR</v>
          </cell>
          <cell r="D109" t="str">
            <v>ASSET</v>
          </cell>
          <cell r="E109" t="str">
            <v>BALANCE SHEET</v>
          </cell>
          <cell r="F109" t="str">
            <v/>
          </cell>
          <cell r="G109" t="str">
            <v/>
          </cell>
          <cell r="H109" t="str">
            <v>INVESTMENTS</v>
          </cell>
          <cell r="I109" t="str">
            <v>LONG TERM INVESTMENTS</v>
          </cell>
          <cell r="J109" t="str">
            <v>INVESTMENTS IN SHARES</v>
          </cell>
        </row>
        <row r="110">
          <cell r="A110" t="str">
            <v>A202002-002-515</v>
          </cell>
          <cell r="B110" t="str">
            <v>Inv in Sub Co(Pref)-Nachiketa Real Est</v>
          </cell>
          <cell r="C110" t="str">
            <v>INR</v>
          </cell>
          <cell r="D110" t="str">
            <v>ASSET</v>
          </cell>
          <cell r="E110" t="str">
            <v>BALANCE SHEET</v>
          </cell>
          <cell r="F110" t="str">
            <v/>
          </cell>
          <cell r="G110" t="str">
            <v/>
          </cell>
          <cell r="H110" t="str">
            <v>INVESTMENTS</v>
          </cell>
          <cell r="I110" t="str">
            <v>LONG TERM INVESTMENTS</v>
          </cell>
          <cell r="J110" t="str">
            <v>INVESTMENTS IN SHARES</v>
          </cell>
        </row>
        <row r="111">
          <cell r="A111" t="str">
            <v>A202002-002-516</v>
          </cell>
          <cell r="B111" t="str">
            <v>Inv in Sub Co(Pref)-Pee Tee Maint Srv</v>
          </cell>
          <cell r="C111" t="str">
            <v>INR</v>
          </cell>
          <cell r="D111" t="str">
            <v>ASSET</v>
          </cell>
          <cell r="E111" t="str">
            <v>BALANCE SHEET</v>
          </cell>
          <cell r="F111" t="str">
            <v/>
          </cell>
          <cell r="G111" t="str">
            <v/>
          </cell>
          <cell r="H111" t="str">
            <v>INVESTMENTS</v>
          </cell>
          <cell r="I111" t="str">
            <v>LONG TERM INVESTMENTS</v>
          </cell>
          <cell r="J111" t="str">
            <v>INVESTMENTS IN SHARES</v>
          </cell>
        </row>
        <row r="112">
          <cell r="A112" t="str">
            <v>A203001-000</v>
          </cell>
          <cell r="B112" t="str">
            <v>Investments (Debentures)</v>
          </cell>
          <cell r="C112" t="str">
            <v>INR</v>
          </cell>
          <cell r="D112" t="str">
            <v>ASSET</v>
          </cell>
          <cell r="E112" t="str">
            <v>BALANCE SHEET</v>
          </cell>
          <cell r="F112" t="str">
            <v/>
          </cell>
          <cell r="G112" t="str">
            <v/>
          </cell>
          <cell r="H112" t="str">
            <v>INVESTMENTS</v>
          </cell>
          <cell r="I112" t="str">
            <v>LONG TERM INVESTMENTS</v>
          </cell>
          <cell r="J112" t="str">
            <v>INVESTMENT IN DEBENTURES OR BONDS</v>
          </cell>
        </row>
        <row r="113">
          <cell r="A113" t="str">
            <v>A204001-000</v>
          </cell>
          <cell r="B113" t="str">
            <v>Inv. (Partner. Firm)</v>
          </cell>
          <cell r="C113" t="str">
            <v>INR</v>
          </cell>
          <cell r="D113" t="str">
            <v>ASSET</v>
          </cell>
          <cell r="E113" t="str">
            <v>BALANCE SHEET</v>
          </cell>
          <cell r="F113" t="str">
            <v/>
          </cell>
          <cell r="G113" t="str">
            <v/>
          </cell>
          <cell r="H113" t="str">
            <v>INVESTMENTS</v>
          </cell>
          <cell r="I113" t="str">
            <v>LONG TERM INVESTMENTS</v>
          </cell>
          <cell r="J113" t="str">
            <v>INVESTMENT IN PARTNERSHIP FIRMS</v>
          </cell>
        </row>
        <row r="114">
          <cell r="A114" t="str">
            <v>A204001-037</v>
          </cell>
          <cell r="B114" t="str">
            <v>Inv. (Partner. Firm)- Dlf City Centr</v>
          </cell>
          <cell r="C114" t="str">
            <v>INR</v>
          </cell>
          <cell r="D114" t="str">
            <v>ASSET</v>
          </cell>
          <cell r="E114" t="str">
            <v>BALANCE SHEET</v>
          </cell>
          <cell r="F114" t="str">
            <v/>
          </cell>
          <cell r="G114" t="str">
            <v/>
          </cell>
          <cell r="H114" t="str">
            <v>INVESTMENTS</v>
          </cell>
          <cell r="I114" t="str">
            <v>LONG TERM INVESTMENTS</v>
          </cell>
          <cell r="J114" t="str">
            <v>INVESTMENT IN PARTNERSHIP FIRMS</v>
          </cell>
        </row>
        <row r="115">
          <cell r="A115" t="str">
            <v>A204001-245</v>
          </cell>
          <cell r="B115" t="str">
            <v>Inv. (Partner. Firm)-DLF CPC</v>
          </cell>
          <cell r="C115" t="str">
            <v>INR</v>
          </cell>
          <cell r="D115" t="str">
            <v>ASSET</v>
          </cell>
          <cell r="E115" t="str">
            <v>BALANCE SHEET</v>
          </cell>
          <cell r="F115" t="str">
            <v/>
          </cell>
          <cell r="G115" t="str">
            <v/>
          </cell>
          <cell r="H115" t="str">
            <v>INVESTMENTS</v>
          </cell>
          <cell r="I115" t="str">
            <v>LONG TERM INVESTMENTS</v>
          </cell>
          <cell r="J115" t="str">
            <v>INVESTMENT IN PARTNERSHIP FIRMS</v>
          </cell>
        </row>
        <row r="116">
          <cell r="A116" t="str">
            <v>A204001-261</v>
          </cell>
          <cell r="B116" t="str">
            <v>Inv. (Partner. Firm)- Real Est. Buil</v>
          </cell>
          <cell r="C116" t="str">
            <v>INR</v>
          </cell>
          <cell r="D116" t="str">
            <v>ASSET</v>
          </cell>
          <cell r="E116" t="str">
            <v>BALANCE SHEET</v>
          </cell>
          <cell r="F116" t="str">
            <v/>
          </cell>
          <cell r="G116" t="str">
            <v/>
          </cell>
          <cell r="H116" t="str">
            <v>INVESTMENTS</v>
          </cell>
          <cell r="I116" t="str">
            <v>LONG TERM INVESTMENTS</v>
          </cell>
          <cell r="J116" t="str">
            <v>INVESTMENT IN PARTNERSHIP FIRMS</v>
          </cell>
        </row>
        <row r="117">
          <cell r="A117" t="str">
            <v>A204001-263</v>
          </cell>
          <cell r="B117" t="str">
            <v>Inv. (Partner. Firm)- Dlf Prop. Deve</v>
          </cell>
          <cell r="C117" t="str">
            <v>INR</v>
          </cell>
          <cell r="D117" t="str">
            <v>ASSET</v>
          </cell>
          <cell r="E117" t="str">
            <v>BALANCE SHEET</v>
          </cell>
          <cell r="F117" t="str">
            <v/>
          </cell>
          <cell r="G117" t="str">
            <v/>
          </cell>
          <cell r="H117" t="str">
            <v>INVESTMENTS</v>
          </cell>
          <cell r="I117" t="str">
            <v>LONG TERM INVESTMENTS</v>
          </cell>
          <cell r="J117" t="str">
            <v>INVESTMENT IN PARTNERSHIP FIRMS</v>
          </cell>
        </row>
        <row r="118">
          <cell r="A118" t="str">
            <v>A204001-264</v>
          </cell>
          <cell r="B118" t="str">
            <v>Inv. (Partner. Firm)- Dlf Office Dev</v>
          </cell>
          <cell r="C118" t="str">
            <v>INR</v>
          </cell>
          <cell r="D118" t="str">
            <v>ASSET</v>
          </cell>
          <cell r="E118" t="str">
            <v>BALANCE SHEET</v>
          </cell>
          <cell r="F118" t="str">
            <v/>
          </cell>
          <cell r="G118" t="str">
            <v/>
          </cell>
          <cell r="H118" t="str">
            <v>INVESTMENTS</v>
          </cell>
          <cell r="I118" t="str">
            <v>LONG TERM INVESTMENTS</v>
          </cell>
          <cell r="J118" t="str">
            <v>INVESTMENT IN PARTNERSHIP FIRMS</v>
          </cell>
        </row>
        <row r="119">
          <cell r="A119" t="str">
            <v>A204001-265</v>
          </cell>
          <cell r="B119" t="str">
            <v>Inv. (Partner. Firm)- Dlf Resi. Dev</v>
          </cell>
          <cell r="C119" t="str">
            <v>INR</v>
          </cell>
          <cell r="D119" t="str">
            <v>ASSET</v>
          </cell>
          <cell r="E119" t="str">
            <v>BALANCE SHEET</v>
          </cell>
          <cell r="F119" t="str">
            <v/>
          </cell>
          <cell r="G119" t="str">
            <v/>
          </cell>
          <cell r="H119" t="str">
            <v>INVESTMENTS</v>
          </cell>
          <cell r="I119" t="str">
            <v>LONG TERM INVESTMENTS</v>
          </cell>
          <cell r="J119" t="str">
            <v>INVESTMENT IN PARTNERSHIP FIRMS</v>
          </cell>
        </row>
        <row r="120">
          <cell r="A120" t="str">
            <v>A204001-267</v>
          </cell>
          <cell r="B120" t="str">
            <v>Inv. (Partner. Firm)- Dlf Resi. Part</v>
          </cell>
          <cell r="C120" t="str">
            <v>INR</v>
          </cell>
          <cell r="D120" t="str">
            <v>ASSET</v>
          </cell>
          <cell r="E120" t="str">
            <v>BALANCE SHEET</v>
          </cell>
          <cell r="F120" t="str">
            <v/>
          </cell>
          <cell r="G120" t="str">
            <v/>
          </cell>
          <cell r="H120" t="str">
            <v>INVESTMENTS</v>
          </cell>
          <cell r="I120" t="str">
            <v>LONG TERM INVESTMENTS</v>
          </cell>
          <cell r="J120" t="str">
            <v>INVESTMENT IN PARTNERSHIP FIRMS</v>
          </cell>
        </row>
        <row r="121">
          <cell r="A121" t="str">
            <v>A204001-268</v>
          </cell>
          <cell r="B121" t="str">
            <v>Inv. (Partner. Firm)- Dlf Resi. Buil</v>
          </cell>
          <cell r="C121" t="str">
            <v>INR</v>
          </cell>
          <cell r="D121" t="str">
            <v>ASSET</v>
          </cell>
          <cell r="E121" t="str">
            <v>BALANCE SHEET</v>
          </cell>
          <cell r="F121" t="str">
            <v/>
          </cell>
          <cell r="G121" t="str">
            <v/>
          </cell>
          <cell r="H121" t="str">
            <v>INVESTMENTS</v>
          </cell>
          <cell r="I121" t="str">
            <v>LONG TERM INVESTMENTS</v>
          </cell>
          <cell r="J121" t="str">
            <v>INVESTMENT IN PARTNERSHIP FIRMS</v>
          </cell>
        </row>
        <row r="122">
          <cell r="A122" t="str">
            <v>A204001-272</v>
          </cell>
          <cell r="B122" t="str">
            <v>Inv. (Partner. Firm)- Rational Buil.</v>
          </cell>
          <cell r="C122" t="str">
            <v>INR</v>
          </cell>
          <cell r="D122" t="str">
            <v>ASSET</v>
          </cell>
          <cell r="E122" t="str">
            <v>BALANCE SHEET</v>
          </cell>
          <cell r="F122" t="str">
            <v/>
          </cell>
          <cell r="G122" t="str">
            <v/>
          </cell>
          <cell r="H122" t="str">
            <v>INVESTMENTS</v>
          </cell>
          <cell r="I122" t="str">
            <v>LONG TERM INVESTMENTS</v>
          </cell>
          <cell r="J122" t="str">
            <v>INVESTMENT IN PARTNERSHIP FIRMS</v>
          </cell>
        </row>
        <row r="123">
          <cell r="A123" t="str">
            <v>A204001-280</v>
          </cell>
          <cell r="B123" t="str">
            <v>Inv.(Partner. Firm)-CeePee Maint Srv PL</v>
          </cell>
          <cell r="C123" t="str">
            <v>INR</v>
          </cell>
          <cell r="D123" t="str">
            <v>ASSET</v>
          </cell>
          <cell r="E123" t="str">
            <v>BALANCE SHEET</v>
          </cell>
          <cell r="F123" t="str">
            <v/>
          </cell>
          <cell r="G123" t="str">
            <v/>
          </cell>
          <cell r="H123" t="str">
            <v>INVESTMENTS</v>
          </cell>
          <cell r="I123" t="str">
            <v>LONG TERM INVESTMENTS</v>
          </cell>
          <cell r="J123" t="str">
            <v>INVESTMENT IN PARTNERSHIP FIRMS</v>
          </cell>
        </row>
        <row r="124">
          <cell r="A124" t="str">
            <v>A204001-281</v>
          </cell>
          <cell r="B124" t="str">
            <v>Inv.(Partner. Firm)-Pee Tee Prop Mgt Srv</v>
          </cell>
          <cell r="C124" t="str">
            <v>INR</v>
          </cell>
          <cell r="D124" t="str">
            <v>ASSET</v>
          </cell>
          <cell r="E124" t="str">
            <v>BALANCE SHEET</v>
          </cell>
          <cell r="F124" t="str">
            <v/>
          </cell>
          <cell r="G124" t="str">
            <v/>
          </cell>
          <cell r="H124" t="str">
            <v>INVESTMENTS</v>
          </cell>
          <cell r="I124" t="str">
            <v>LONG TERM INVESTMENTS</v>
          </cell>
          <cell r="J124" t="str">
            <v>INVESTMENT IN PARTNERSHIP FIRMS</v>
          </cell>
        </row>
        <row r="125">
          <cell r="A125" t="str">
            <v>A204001-282</v>
          </cell>
          <cell r="B125" t="str">
            <v>Inv.(Partner. Firm)-Silver Oaks Prop Mgt</v>
          </cell>
          <cell r="C125" t="str">
            <v>INR</v>
          </cell>
          <cell r="D125" t="str">
            <v>ASSET</v>
          </cell>
          <cell r="E125" t="str">
            <v>BALANCE SHEET</v>
          </cell>
          <cell r="F125" t="str">
            <v/>
          </cell>
          <cell r="G125" t="str">
            <v/>
          </cell>
          <cell r="H125" t="str">
            <v>INVESTMENTS</v>
          </cell>
          <cell r="I125" t="str">
            <v>LONG TERM INVESTMENTS</v>
          </cell>
          <cell r="J125" t="str">
            <v>INVESTMENT IN PARTNERSHIP FIRMS</v>
          </cell>
        </row>
        <row r="126">
          <cell r="A126" t="str">
            <v>A204001-288</v>
          </cell>
          <cell r="B126" t="str">
            <v>Inv. (Partner. Firm)- Dlf Sth Pt</v>
          </cell>
          <cell r="C126" t="str">
            <v>INR</v>
          </cell>
          <cell r="D126" t="str">
            <v>ASSET</v>
          </cell>
          <cell r="E126" t="str">
            <v>BALANCE SHEET</v>
          </cell>
          <cell r="F126" t="str">
            <v/>
          </cell>
          <cell r="G126" t="str">
            <v/>
          </cell>
          <cell r="H126" t="str">
            <v>INVESTMENTS</v>
          </cell>
          <cell r="I126" t="str">
            <v>LONG TERM INVESTMENTS</v>
          </cell>
          <cell r="J126" t="str">
            <v>INVESTMENT IN PARTNERSHIP FIRMS</v>
          </cell>
        </row>
        <row r="127">
          <cell r="A127" t="str">
            <v>A204001-290</v>
          </cell>
          <cell r="B127" t="str">
            <v>Inv. (Partner. Firm)- Kavicon Partne</v>
          </cell>
          <cell r="C127" t="str">
            <v>INR</v>
          </cell>
          <cell r="D127" t="str">
            <v>ASSET</v>
          </cell>
          <cell r="E127" t="str">
            <v>BALANCE SHEET</v>
          </cell>
          <cell r="F127" t="str">
            <v/>
          </cell>
          <cell r="G127" t="str">
            <v/>
          </cell>
          <cell r="H127" t="str">
            <v>INVESTMENTS</v>
          </cell>
          <cell r="I127" t="str">
            <v>LONG TERM INVESTMENTS</v>
          </cell>
          <cell r="J127" t="str">
            <v>INVESTMENT IN PARTNERSHIP FIRMS</v>
          </cell>
        </row>
        <row r="128">
          <cell r="A128" t="str">
            <v>A204001-299</v>
          </cell>
          <cell r="B128" t="str">
            <v>Inv. (Partner. Firm)- DLF CYBER CITY</v>
          </cell>
          <cell r="C128" t="str">
            <v>INR</v>
          </cell>
          <cell r="D128" t="str">
            <v>ASSET</v>
          </cell>
          <cell r="E128" t="str">
            <v>BALANCE SHEET</v>
          </cell>
          <cell r="F128" t="str">
            <v/>
          </cell>
          <cell r="G128" t="str">
            <v/>
          </cell>
          <cell r="H128" t="str">
            <v>INVESTMENTS</v>
          </cell>
          <cell r="I128" t="str">
            <v>LONG TERM INVESTMENTS</v>
          </cell>
          <cell r="J128" t="str">
            <v>INVESTMENT IN PARTNERSHIP FIRMS</v>
          </cell>
        </row>
        <row r="129">
          <cell r="A129" t="str">
            <v>A204001-303</v>
          </cell>
          <cell r="B129" t="str">
            <v>Inv. (Partner. Firm)-Highvaluebuil</v>
          </cell>
          <cell r="C129" t="str">
            <v>INR</v>
          </cell>
          <cell r="D129" t="str">
            <v>ASSET</v>
          </cell>
          <cell r="E129" t="str">
            <v>BALANCE SHEET</v>
          </cell>
          <cell r="F129" t="str">
            <v/>
          </cell>
          <cell r="G129" t="str">
            <v/>
          </cell>
          <cell r="H129" t="str">
            <v>INVESTMENTS</v>
          </cell>
          <cell r="I129" t="str">
            <v>LONG TERM INVESTMENTS</v>
          </cell>
          <cell r="J129" t="str">
            <v>INVESTMENT IN PARTNERSHIP FIRMS</v>
          </cell>
        </row>
        <row r="130">
          <cell r="A130" t="str">
            <v>A204001-304</v>
          </cell>
          <cell r="B130" t="str">
            <v>Inv. (Partner. Firm)-Sunlight Promotors</v>
          </cell>
          <cell r="C130" t="str">
            <v>INR</v>
          </cell>
          <cell r="D130" t="str">
            <v>ASSET</v>
          </cell>
          <cell r="E130" t="str">
            <v>BALANCE SHEET</v>
          </cell>
          <cell r="F130" t="str">
            <v/>
          </cell>
          <cell r="G130" t="str">
            <v/>
          </cell>
          <cell r="H130" t="str">
            <v>INVESTMENTS</v>
          </cell>
          <cell r="I130" t="str">
            <v>LONG TERM INVESTMENTS</v>
          </cell>
          <cell r="J130" t="str">
            <v>INVESTMENT IN PARTNERSHIP FIRMS</v>
          </cell>
        </row>
        <row r="131">
          <cell r="A131" t="str">
            <v>A204001-305</v>
          </cell>
          <cell r="B131" t="str">
            <v>Inv. (Partner Firm)- Prompt Real Est</v>
          </cell>
          <cell r="C131" t="str">
            <v>INR</v>
          </cell>
          <cell r="D131" t="str">
            <v>ASSET</v>
          </cell>
          <cell r="E131" t="str">
            <v>BALANCE SHEET</v>
          </cell>
          <cell r="F131" t="str">
            <v/>
          </cell>
          <cell r="G131" t="str">
            <v/>
          </cell>
          <cell r="H131" t="str">
            <v>INVESTMENTS</v>
          </cell>
          <cell r="I131" t="str">
            <v>LONG TERM INVESTMENTS</v>
          </cell>
          <cell r="J131" t="str">
            <v>INVESTMENT IN PARTNERSHIP FIRMS</v>
          </cell>
        </row>
        <row r="132">
          <cell r="A132" t="str">
            <v>A204001-306</v>
          </cell>
          <cell r="B132" t="str">
            <v>Inv. (Partner. Firm)-Comfort Buildcon</v>
          </cell>
          <cell r="C132" t="str">
            <v>INR</v>
          </cell>
          <cell r="D132" t="str">
            <v>ASSET</v>
          </cell>
          <cell r="E132" t="str">
            <v>BALANCE SHEET</v>
          </cell>
          <cell r="F132" t="str">
            <v/>
          </cell>
          <cell r="G132" t="str">
            <v/>
          </cell>
          <cell r="H132" t="str">
            <v>INVESTMENTS</v>
          </cell>
          <cell r="I132" t="str">
            <v>LONG TERM INVESTMENTS</v>
          </cell>
          <cell r="J132" t="str">
            <v>INVESTMENT IN PARTNERSHIP FIRMS</v>
          </cell>
        </row>
        <row r="133">
          <cell r="A133" t="str">
            <v>A205001-000</v>
          </cell>
          <cell r="B133" t="str">
            <v>Investments (Trusts)</v>
          </cell>
          <cell r="C133" t="str">
            <v>INR</v>
          </cell>
          <cell r="D133" t="str">
            <v>ASSET</v>
          </cell>
          <cell r="E133" t="str">
            <v>BALANCE SHEET</v>
          </cell>
          <cell r="F133" t="str">
            <v/>
          </cell>
          <cell r="G133" t="str">
            <v/>
          </cell>
          <cell r="H133" t="str">
            <v>INVESTMENTS</v>
          </cell>
          <cell r="I133" t="str">
            <v>LONG TERM INVESTMENTS</v>
          </cell>
          <cell r="J133" t="str">
            <v>INVESTMENT IN TRUSTS</v>
          </cell>
        </row>
        <row r="134">
          <cell r="A134" t="str">
            <v>A206001-000</v>
          </cell>
          <cell r="B134" t="str">
            <v>Investments (Mutual Funds)</v>
          </cell>
          <cell r="C134" t="str">
            <v>INR</v>
          </cell>
          <cell r="D134" t="str">
            <v>ASSET</v>
          </cell>
          <cell r="E134" t="str">
            <v>BALANCE SHEET</v>
          </cell>
          <cell r="F134" t="str">
            <v/>
          </cell>
          <cell r="G134" t="str">
            <v/>
          </cell>
          <cell r="H134" t="str">
            <v>INVESTMENTS</v>
          </cell>
          <cell r="I134" t="str">
            <v>LONG TERM INVESTMENTS</v>
          </cell>
          <cell r="J134" t="str">
            <v>INVESTMENT IN MUTUAL FUNDS</v>
          </cell>
        </row>
        <row r="135">
          <cell r="A135" t="str">
            <v>A206001-001</v>
          </cell>
          <cell r="B135" t="str">
            <v>Investments (Mutual Funds)-ICICI</v>
          </cell>
          <cell r="C135" t="str">
            <v>INR</v>
          </cell>
          <cell r="D135" t="str">
            <v>ASSET</v>
          </cell>
          <cell r="E135" t="str">
            <v>BALANCE SHEET</v>
          </cell>
          <cell r="F135" t="str">
            <v/>
          </cell>
          <cell r="G135" t="str">
            <v/>
          </cell>
          <cell r="H135" t="str">
            <v>INVESTMENTS</v>
          </cell>
          <cell r="I135" t="str">
            <v>LONG TERM INVESTMENTS</v>
          </cell>
          <cell r="J135" t="str">
            <v>INVESTMENT IN MUTUAL FUNDS</v>
          </cell>
        </row>
        <row r="136">
          <cell r="A136" t="str">
            <v>A206001-002</v>
          </cell>
          <cell r="B136" t="str">
            <v>Investments (Mutual Fund)-Kotak Mahindra</v>
          </cell>
          <cell r="C136" t="str">
            <v>INR</v>
          </cell>
          <cell r="D136" t="str">
            <v>ASSET</v>
          </cell>
          <cell r="E136" t="str">
            <v>BALANCE SHEET</v>
          </cell>
          <cell r="F136" t="str">
            <v/>
          </cell>
          <cell r="G136" t="str">
            <v/>
          </cell>
          <cell r="H136" t="str">
            <v>INVESTMENTS</v>
          </cell>
          <cell r="I136" t="str">
            <v>LONG TERM INVESTMENTS</v>
          </cell>
          <cell r="J136" t="str">
            <v>INVESTMENT IN MUTUAL FUNDS</v>
          </cell>
        </row>
        <row r="137">
          <cell r="A137" t="str">
            <v>A207001-000</v>
          </cell>
          <cell r="B137" t="str">
            <v>Investments (Properties)</v>
          </cell>
          <cell r="C137" t="str">
            <v>INR</v>
          </cell>
          <cell r="D137" t="str">
            <v>ASSET</v>
          </cell>
          <cell r="E137" t="str">
            <v>BALANCE SHEET</v>
          </cell>
          <cell r="F137" t="str">
            <v/>
          </cell>
          <cell r="G137" t="str">
            <v/>
          </cell>
          <cell r="H137" t="str">
            <v>INVESTMENTS</v>
          </cell>
          <cell r="I137" t="str">
            <v>LONG TERM INVESTMENTS</v>
          </cell>
          <cell r="J137" t="str">
            <v>INVESTMENT IN PROPERTIES</v>
          </cell>
        </row>
        <row r="138">
          <cell r="A138" t="str">
            <v>A207001-001</v>
          </cell>
          <cell r="B138" t="str">
            <v>Investments (Prop)-Land (Golf Course)</v>
          </cell>
          <cell r="C138" t="str">
            <v>INR</v>
          </cell>
          <cell r="D138" t="str">
            <v>ASSET</v>
          </cell>
          <cell r="E138" t="str">
            <v>BALANCE SHEET</v>
          </cell>
          <cell r="F138" t="str">
            <v/>
          </cell>
          <cell r="G138" t="str">
            <v/>
          </cell>
          <cell r="H138" t="str">
            <v>INVESTMENTS</v>
          </cell>
          <cell r="I138" t="str">
            <v>LONG TERM INVESTMENTS</v>
          </cell>
          <cell r="J138" t="str">
            <v>INVESTMENT IN PROPERTIES</v>
          </cell>
        </row>
        <row r="139">
          <cell r="A139" t="str">
            <v>A208001</v>
          </cell>
          <cell r="B139" t="str">
            <v>Investment In Public Deposits</v>
          </cell>
          <cell r="C139" t="str">
            <v>INR</v>
          </cell>
          <cell r="D139" t="str">
            <v>ASSET</v>
          </cell>
          <cell r="E139" t="str">
            <v>BALANCE SHEET</v>
          </cell>
          <cell r="F139" t="str">
            <v/>
          </cell>
          <cell r="G139" t="str">
            <v/>
          </cell>
          <cell r="H139" t="str">
            <v>INVESTMENTS</v>
          </cell>
          <cell r="I139" t="str">
            <v>LONG TERM INVESTMENTS</v>
          </cell>
          <cell r="J139" t="str">
            <v>INVESTMENT IN PUBLIC DEPOSITS</v>
          </cell>
        </row>
        <row r="140">
          <cell r="A140" t="str">
            <v>A301001</v>
          </cell>
          <cell r="B140" t="str">
            <v>Stores &amp; Spares</v>
          </cell>
          <cell r="C140" t="str">
            <v>INR</v>
          </cell>
          <cell r="D140" t="str">
            <v>ASSET</v>
          </cell>
          <cell r="E140" t="str">
            <v>BALANCE SHEET</v>
          </cell>
          <cell r="F140" t="str">
            <v/>
          </cell>
          <cell r="G140" t="str">
            <v/>
          </cell>
          <cell r="H140" t="str">
            <v>CURRENT ASSETS, LOANS AND ADVANCES</v>
          </cell>
          <cell r="I140" t="str">
            <v>INVENTORIES</v>
          </cell>
          <cell r="J140" t="str">
            <v>STORES AND SPARES</v>
          </cell>
        </row>
        <row r="141">
          <cell r="A141" t="str">
            <v>A301002</v>
          </cell>
          <cell r="B141" t="str">
            <v>Packaging material</v>
          </cell>
          <cell r="C141" t="str">
            <v>INR</v>
          </cell>
          <cell r="D141" t="str">
            <v>ASSET</v>
          </cell>
          <cell r="E141" t="str">
            <v>BALANCE SHEET</v>
          </cell>
          <cell r="F141" t="str">
            <v/>
          </cell>
          <cell r="G141" t="str">
            <v/>
          </cell>
          <cell r="H141" t="str">
            <v>CURRENT ASSETS, LOANS AND ADVANCES</v>
          </cell>
          <cell r="I141" t="str">
            <v>INVENTORIES</v>
          </cell>
          <cell r="J141" t="str">
            <v>STORES AND SPARES</v>
          </cell>
        </row>
        <row r="142">
          <cell r="A142" t="str">
            <v>A301003</v>
          </cell>
          <cell r="B142" t="str">
            <v>Liquor/ Beverages/ Merchandise</v>
          </cell>
          <cell r="C142" t="str">
            <v>INR</v>
          </cell>
          <cell r="D142" t="str">
            <v>ASSET</v>
          </cell>
          <cell r="E142" t="str">
            <v>BALANCE SHEET</v>
          </cell>
          <cell r="F142" t="str">
            <v/>
          </cell>
          <cell r="G142" t="str">
            <v/>
          </cell>
          <cell r="H142" t="str">
            <v>CURRENT ASSETS, LOANS AND ADVANCES</v>
          </cell>
          <cell r="I142" t="str">
            <v>INVENTORIES</v>
          </cell>
          <cell r="J142" t="str">
            <v>STORES AND SPARES</v>
          </cell>
        </row>
        <row r="143">
          <cell r="A143" t="str">
            <v>A301004</v>
          </cell>
          <cell r="B143" t="str">
            <v>Consumable Stores</v>
          </cell>
          <cell r="C143" t="str">
            <v>INR</v>
          </cell>
          <cell r="D143" t="str">
            <v>ASSET</v>
          </cell>
          <cell r="E143" t="str">
            <v>BALANCE SHEET</v>
          </cell>
          <cell r="F143" t="str">
            <v/>
          </cell>
          <cell r="G143" t="str">
            <v/>
          </cell>
          <cell r="H143" t="str">
            <v>CURRENT ASSETS, LOANS AND ADVANCES</v>
          </cell>
          <cell r="I143" t="str">
            <v>INVENTORIES</v>
          </cell>
          <cell r="J143" t="str">
            <v>STORES AND SPARES</v>
          </cell>
        </row>
        <row r="144">
          <cell r="A144" t="str">
            <v>A301005</v>
          </cell>
          <cell r="B144" t="str">
            <v>Material and components</v>
          </cell>
          <cell r="C144" t="str">
            <v>INR</v>
          </cell>
          <cell r="D144" t="str">
            <v>ASSET</v>
          </cell>
          <cell r="E144" t="str">
            <v>BALANCE SHEET</v>
          </cell>
          <cell r="F144" t="str">
            <v/>
          </cell>
          <cell r="G144" t="str">
            <v/>
          </cell>
          <cell r="H144" t="str">
            <v>CURRENT ASSETS, LOANS AND ADVANCES</v>
          </cell>
          <cell r="I144" t="str">
            <v>INVENTORIES</v>
          </cell>
          <cell r="J144" t="str">
            <v>STORES AND SPARES</v>
          </cell>
        </row>
        <row r="145">
          <cell r="A145" t="str">
            <v>A301006</v>
          </cell>
          <cell r="B145" t="str">
            <v>Wooden Shuttering-Material</v>
          </cell>
          <cell r="C145" t="str">
            <v>INR</v>
          </cell>
          <cell r="D145" t="str">
            <v>ASSET</v>
          </cell>
          <cell r="E145" t="str">
            <v>BALANCE SHEET</v>
          </cell>
          <cell r="F145" t="str">
            <v/>
          </cell>
          <cell r="G145" t="str">
            <v/>
          </cell>
          <cell r="H145" t="str">
            <v>CURRENT ASSETS, LOANS AND ADVANCES</v>
          </cell>
          <cell r="I145" t="str">
            <v>INVENTORIES</v>
          </cell>
          <cell r="J145" t="str">
            <v>STORES AND SPARES</v>
          </cell>
        </row>
        <row r="146">
          <cell r="A146" t="str">
            <v>A301007</v>
          </cell>
          <cell r="B146" t="str">
            <v>Steel Shuttering-Material</v>
          </cell>
          <cell r="C146" t="str">
            <v>INR</v>
          </cell>
          <cell r="D146" t="str">
            <v>ASSET</v>
          </cell>
          <cell r="E146" t="str">
            <v>BALANCE SHEET</v>
          </cell>
          <cell r="F146" t="str">
            <v/>
          </cell>
          <cell r="G146" t="str">
            <v/>
          </cell>
          <cell r="H146" t="str">
            <v>CURRENT ASSETS, LOANS AND ADVANCES</v>
          </cell>
          <cell r="I146" t="str">
            <v>INVENTORIES</v>
          </cell>
          <cell r="J146" t="str">
            <v>STORES AND SPARES</v>
          </cell>
        </row>
        <row r="147">
          <cell r="A147" t="str">
            <v>A301008</v>
          </cell>
          <cell r="B147" t="str">
            <v>Scrap And Salvage</v>
          </cell>
          <cell r="C147" t="str">
            <v>INR</v>
          </cell>
          <cell r="D147" t="str">
            <v>ASSET</v>
          </cell>
          <cell r="E147" t="str">
            <v>BALANCE SHEET</v>
          </cell>
          <cell r="F147" t="str">
            <v/>
          </cell>
          <cell r="G147" t="str">
            <v/>
          </cell>
          <cell r="H147" t="str">
            <v>CURRENT ASSETS, LOANS AND ADVANCES</v>
          </cell>
          <cell r="I147" t="str">
            <v>INVENTORIES</v>
          </cell>
          <cell r="J147" t="str">
            <v>STORES AND SPARES</v>
          </cell>
        </row>
        <row r="148">
          <cell r="A148" t="str">
            <v>A301009</v>
          </cell>
          <cell r="B148" t="str">
            <v>Stores (Others)</v>
          </cell>
          <cell r="C148" t="str">
            <v>INR</v>
          </cell>
          <cell r="D148" t="str">
            <v>ASSET</v>
          </cell>
          <cell r="E148" t="str">
            <v>BALANCE SHEET</v>
          </cell>
          <cell r="F148" t="str">
            <v/>
          </cell>
          <cell r="G148" t="str">
            <v/>
          </cell>
          <cell r="H148" t="str">
            <v>CURRENT ASSETS, LOANS AND ADVANCES</v>
          </cell>
          <cell r="I148" t="str">
            <v>INVENTORIES</v>
          </cell>
          <cell r="J148" t="str">
            <v>STORES AND SPARES</v>
          </cell>
        </row>
        <row r="149">
          <cell r="A149" t="str">
            <v>A301101</v>
          </cell>
          <cell r="B149" t="str">
            <v>Loose Tools</v>
          </cell>
          <cell r="C149" t="str">
            <v>INR</v>
          </cell>
          <cell r="D149" t="str">
            <v>ASSET</v>
          </cell>
          <cell r="E149" t="str">
            <v>BALANCE SHEET</v>
          </cell>
          <cell r="F149" t="str">
            <v/>
          </cell>
          <cell r="G149" t="str">
            <v/>
          </cell>
          <cell r="H149" t="str">
            <v>CURRENT ASSETS, LOANS AND ADVANCES</v>
          </cell>
          <cell r="I149" t="str">
            <v>INVENTORIES</v>
          </cell>
          <cell r="J149" t="str">
            <v>LOOSE TOOLS</v>
          </cell>
        </row>
        <row r="150">
          <cell r="A150" t="str">
            <v>A301102</v>
          </cell>
          <cell r="B150" t="str">
            <v>Tools And Implements</v>
          </cell>
          <cell r="C150" t="str">
            <v>INR</v>
          </cell>
          <cell r="D150" t="str">
            <v>ASSET</v>
          </cell>
          <cell r="E150" t="str">
            <v>BALANCE SHEET</v>
          </cell>
          <cell r="F150" t="str">
            <v/>
          </cell>
          <cell r="G150" t="str">
            <v/>
          </cell>
          <cell r="H150" t="str">
            <v>CURRENT ASSETS, LOANS AND ADVANCES</v>
          </cell>
          <cell r="I150" t="str">
            <v>INVENTORIES</v>
          </cell>
          <cell r="J150" t="str">
            <v>LOOSE TOOLS</v>
          </cell>
        </row>
        <row r="151">
          <cell r="A151" t="str">
            <v>A302001</v>
          </cell>
          <cell r="B151" t="str">
            <v>Land - WIP</v>
          </cell>
          <cell r="C151" t="str">
            <v>INR</v>
          </cell>
          <cell r="D151" t="str">
            <v>ASSET</v>
          </cell>
          <cell r="E151" t="str">
            <v>BALANCE SHEET</v>
          </cell>
          <cell r="F151" t="str">
            <v/>
          </cell>
          <cell r="G151" t="str">
            <v/>
          </cell>
          <cell r="H151" t="str">
            <v>CURRENT ASSETS, LOANS AND ADVANCES</v>
          </cell>
          <cell r="I151" t="str">
            <v>INVENTORIES</v>
          </cell>
          <cell r="J151" t="str">
            <v>WORK IN PROGRESS</v>
          </cell>
        </row>
        <row r="152">
          <cell r="A152" t="str">
            <v>A302002</v>
          </cell>
          <cell r="B152" t="str">
            <v>Licence Fee Paid</v>
          </cell>
          <cell r="C152" t="str">
            <v>INR</v>
          </cell>
          <cell r="D152" t="str">
            <v>ASSET</v>
          </cell>
          <cell r="E152" t="str">
            <v>BALANCE SHEET</v>
          </cell>
          <cell r="F152" t="str">
            <v/>
          </cell>
          <cell r="G152" t="str">
            <v/>
          </cell>
          <cell r="H152" t="str">
            <v>CURRENT ASSETS, LOANS AND ADVANCES</v>
          </cell>
          <cell r="I152" t="str">
            <v>INVENTORIES</v>
          </cell>
          <cell r="J152" t="str">
            <v>WORK IN PROGRESS</v>
          </cell>
        </row>
        <row r="153">
          <cell r="A153" t="str">
            <v>A302003</v>
          </cell>
          <cell r="B153" t="str">
            <v>WIP( Project / Construction WIP)</v>
          </cell>
          <cell r="C153" t="str">
            <v>INR</v>
          </cell>
          <cell r="D153" t="str">
            <v>ASSET</v>
          </cell>
          <cell r="E153" t="str">
            <v>BALANCE SHEET</v>
          </cell>
          <cell r="F153" t="str">
            <v/>
          </cell>
          <cell r="G153" t="str">
            <v/>
          </cell>
          <cell r="H153" t="str">
            <v>CURRENT ASSETS, LOANS AND ADVANCES</v>
          </cell>
          <cell r="I153" t="str">
            <v>INVENTORIES</v>
          </cell>
          <cell r="J153" t="str">
            <v>WORK IN PROGRESS</v>
          </cell>
        </row>
        <row r="154">
          <cell r="A154" t="str">
            <v>A302004</v>
          </cell>
          <cell r="B154" t="str">
            <v>Construction Wip - Certified</v>
          </cell>
          <cell r="C154" t="str">
            <v>INR</v>
          </cell>
          <cell r="D154" t="str">
            <v>ASSET</v>
          </cell>
          <cell r="E154" t="str">
            <v>BALANCE SHEET</v>
          </cell>
          <cell r="F154" t="str">
            <v/>
          </cell>
          <cell r="G154" t="str">
            <v/>
          </cell>
          <cell r="H154" t="str">
            <v>CURRENT ASSETS, LOANS AND ADVANCES</v>
          </cell>
          <cell r="I154" t="str">
            <v>INVENTORIES</v>
          </cell>
          <cell r="J154" t="str">
            <v>WORK IN PROGRESS</v>
          </cell>
        </row>
        <row r="155">
          <cell r="A155" t="str">
            <v>A302101-000-000</v>
          </cell>
          <cell r="B155" t="str">
            <v>Prov. For Const</v>
          </cell>
          <cell r="C155" t="str">
            <v>INR</v>
          </cell>
          <cell r="D155" t="str">
            <v>ASSET</v>
          </cell>
          <cell r="E155" t="str">
            <v>BALANCE SHEET</v>
          </cell>
          <cell r="F155" t="str">
            <v/>
          </cell>
          <cell r="G155" t="str">
            <v/>
          </cell>
          <cell r="H155" t="str">
            <v>CURRENT ASSETS, LOANS AND ADVANCES</v>
          </cell>
          <cell r="I155" t="str">
            <v>INVENTORIES</v>
          </cell>
          <cell r="J155" t="str">
            <v>WORK IN PROGRESS</v>
          </cell>
        </row>
        <row r="156">
          <cell r="A156" t="str">
            <v>A302101-000-001</v>
          </cell>
          <cell r="B156" t="str">
            <v>Prov. For Const- Ankur Vihar Devpt</v>
          </cell>
          <cell r="C156" t="str">
            <v>INR</v>
          </cell>
          <cell r="D156" t="str">
            <v>ASSET</v>
          </cell>
          <cell r="E156" t="str">
            <v>BALANCE SHEET</v>
          </cell>
          <cell r="F156" t="str">
            <v/>
          </cell>
          <cell r="G156" t="str">
            <v/>
          </cell>
          <cell r="H156" t="str">
            <v>CURRENT ASSETS, LOANS AND ADVANCES</v>
          </cell>
          <cell r="I156" t="str">
            <v>INVENTORIES</v>
          </cell>
          <cell r="J156" t="str">
            <v>WORK IN PROGRESS</v>
          </cell>
        </row>
        <row r="157">
          <cell r="A157" t="str">
            <v>A302101-000-004</v>
          </cell>
          <cell r="B157" t="str">
            <v>Prov. For Const- Beverly Park 1</v>
          </cell>
          <cell r="C157" t="str">
            <v>INR</v>
          </cell>
          <cell r="D157" t="str">
            <v>ASSET</v>
          </cell>
          <cell r="E157" t="str">
            <v>BALANCE SHEET</v>
          </cell>
          <cell r="F157" t="str">
            <v/>
          </cell>
          <cell r="G157" t="str">
            <v/>
          </cell>
          <cell r="H157" t="str">
            <v>CURRENT ASSETS, LOANS AND ADVANCES</v>
          </cell>
          <cell r="I157" t="str">
            <v>INVENTORIES</v>
          </cell>
          <cell r="J157" t="str">
            <v>WORK IN PROGRESS</v>
          </cell>
        </row>
        <row r="158">
          <cell r="A158" t="str">
            <v>A302101-000-005</v>
          </cell>
          <cell r="B158" t="str">
            <v>Prov. For Const- Beverly Park 2</v>
          </cell>
          <cell r="C158" t="str">
            <v>INR</v>
          </cell>
          <cell r="D158" t="str">
            <v>ASSET</v>
          </cell>
          <cell r="E158" t="str">
            <v>BALANCE SHEET</v>
          </cell>
          <cell r="F158" t="str">
            <v/>
          </cell>
          <cell r="G158" t="str">
            <v/>
          </cell>
          <cell r="H158" t="str">
            <v>CURRENT ASSETS, LOANS AND ADVANCES</v>
          </cell>
          <cell r="I158" t="str">
            <v>INVENTORIES</v>
          </cell>
          <cell r="J158" t="str">
            <v>WORK IN PROGRESS</v>
          </cell>
        </row>
        <row r="159">
          <cell r="A159" t="str">
            <v>A302101-000-008</v>
          </cell>
          <cell r="B159" t="str">
            <v>Prov. For Const- Corporate Park</v>
          </cell>
          <cell r="C159" t="str">
            <v>INR</v>
          </cell>
          <cell r="D159" t="str">
            <v>ASSET</v>
          </cell>
          <cell r="E159" t="str">
            <v>BALANCE SHEET</v>
          </cell>
          <cell r="F159" t="str">
            <v/>
          </cell>
          <cell r="G159" t="str">
            <v/>
          </cell>
          <cell r="H159" t="str">
            <v>CURRENT ASSETS, LOANS AND ADVANCES</v>
          </cell>
          <cell r="I159" t="str">
            <v>INVENTORIES</v>
          </cell>
          <cell r="J159" t="str">
            <v>WORK IN PROGRESS</v>
          </cell>
        </row>
        <row r="160">
          <cell r="A160" t="str">
            <v>A302101-000-011</v>
          </cell>
          <cell r="B160" t="str">
            <v>Prov. For Const- Executive Homes</v>
          </cell>
          <cell r="C160" t="str">
            <v>INR</v>
          </cell>
          <cell r="D160" t="str">
            <v>ASSET</v>
          </cell>
          <cell r="E160" t="str">
            <v>BALANCE SHEET</v>
          </cell>
          <cell r="F160" t="str">
            <v/>
          </cell>
          <cell r="G160" t="str">
            <v/>
          </cell>
          <cell r="H160" t="str">
            <v>CURRENT ASSETS, LOANS AND ADVANCES</v>
          </cell>
          <cell r="I160" t="str">
            <v>INVENTORIES</v>
          </cell>
          <cell r="J160" t="str">
            <v>WORK IN PROGRESS</v>
          </cell>
        </row>
        <row r="161">
          <cell r="A161" t="str">
            <v>A302101-000-013</v>
          </cell>
          <cell r="B161" t="str">
            <v>Prov. For Const- Hamilton Court</v>
          </cell>
          <cell r="C161" t="str">
            <v>INR</v>
          </cell>
          <cell r="D161" t="str">
            <v>ASSET</v>
          </cell>
          <cell r="E161" t="str">
            <v>BALANCE SHEET</v>
          </cell>
          <cell r="F161" t="str">
            <v/>
          </cell>
          <cell r="G161" t="str">
            <v/>
          </cell>
          <cell r="H161" t="str">
            <v>CURRENT ASSETS, LOANS AND ADVANCES</v>
          </cell>
          <cell r="I161" t="str">
            <v>INVENTORIES</v>
          </cell>
          <cell r="J161" t="str">
            <v>WORK IN PROGRESS</v>
          </cell>
        </row>
        <row r="162">
          <cell r="A162" t="str">
            <v>A302101-000-016</v>
          </cell>
          <cell r="B162" t="str">
            <v>Prov. For Const- Park N Shop</v>
          </cell>
          <cell r="C162" t="str">
            <v>INR</v>
          </cell>
          <cell r="D162" t="str">
            <v>ASSET</v>
          </cell>
          <cell r="E162" t="str">
            <v>BALANCE SHEET</v>
          </cell>
          <cell r="F162" t="str">
            <v/>
          </cell>
          <cell r="G162" t="str">
            <v/>
          </cell>
          <cell r="H162" t="str">
            <v>CURRENT ASSETS, LOANS AND ADVANCES</v>
          </cell>
          <cell r="I162" t="str">
            <v>INVENTORIES</v>
          </cell>
          <cell r="J162" t="str">
            <v>WORK IN PROGRESS</v>
          </cell>
        </row>
        <row r="163">
          <cell r="A163" t="str">
            <v>A302101-000-017</v>
          </cell>
          <cell r="B163" t="str">
            <v>Prov. For Const- Qutab Enclave IV</v>
          </cell>
          <cell r="C163" t="str">
            <v>INR</v>
          </cell>
          <cell r="D163" t="str">
            <v>ASSET</v>
          </cell>
          <cell r="E163" t="str">
            <v>BALANCE SHEET</v>
          </cell>
          <cell r="F163" t="str">
            <v/>
          </cell>
          <cell r="G163" t="str">
            <v/>
          </cell>
          <cell r="H163" t="str">
            <v>CURRENT ASSETS, LOANS AND ADVANCES</v>
          </cell>
          <cell r="I163" t="str">
            <v>INVENTORIES</v>
          </cell>
          <cell r="J163" t="str">
            <v>WORK IN PROGRESS</v>
          </cell>
        </row>
        <row r="164">
          <cell r="A164" t="str">
            <v>A302101-000-018</v>
          </cell>
          <cell r="B164" t="str">
            <v>Prov. For Const- Qutab Enclave V</v>
          </cell>
          <cell r="C164" t="str">
            <v>INR</v>
          </cell>
          <cell r="D164" t="str">
            <v>ASSET</v>
          </cell>
          <cell r="E164" t="str">
            <v>BALANCE SHEET</v>
          </cell>
          <cell r="F164" t="str">
            <v/>
          </cell>
          <cell r="G164" t="str">
            <v/>
          </cell>
          <cell r="H164" t="str">
            <v>CURRENT ASSETS, LOANS AND ADVANCES</v>
          </cell>
          <cell r="I164" t="str">
            <v>INVENTORIES</v>
          </cell>
          <cell r="J164" t="str">
            <v>WORK IN PROGRESS</v>
          </cell>
        </row>
        <row r="165">
          <cell r="A165" t="str">
            <v>A302101-000-022</v>
          </cell>
          <cell r="B165" t="str">
            <v>Prov. For Const- Richmond Park</v>
          </cell>
          <cell r="C165" t="str">
            <v>INR</v>
          </cell>
          <cell r="D165" t="str">
            <v>ASSET</v>
          </cell>
          <cell r="E165" t="str">
            <v>BALANCE SHEET</v>
          </cell>
          <cell r="F165" t="str">
            <v/>
          </cell>
          <cell r="G165" t="str">
            <v/>
          </cell>
          <cell r="H165" t="str">
            <v>CURRENT ASSETS, LOANS AND ADVANCES</v>
          </cell>
          <cell r="I165" t="str">
            <v>INVENTORIES</v>
          </cell>
          <cell r="J165" t="str">
            <v>WORK IN PROGRESS</v>
          </cell>
        </row>
        <row r="166">
          <cell r="A166" t="str">
            <v>A302101-000-023</v>
          </cell>
          <cell r="B166" t="str">
            <v>Prov. For Const- Super Mart II</v>
          </cell>
          <cell r="C166" t="str">
            <v>INR</v>
          </cell>
          <cell r="D166" t="str">
            <v>ASSET</v>
          </cell>
          <cell r="E166" t="str">
            <v>BALANCE SHEET</v>
          </cell>
          <cell r="F166" t="str">
            <v/>
          </cell>
          <cell r="G166" t="str">
            <v/>
          </cell>
          <cell r="H166" t="str">
            <v>CURRENT ASSETS, LOANS AND ADVANCES</v>
          </cell>
          <cell r="I166" t="str">
            <v>INVENTORIES</v>
          </cell>
          <cell r="J166" t="str">
            <v>WORK IN PROGRESS</v>
          </cell>
        </row>
        <row r="167">
          <cell r="A167" t="str">
            <v>A302101-000-027</v>
          </cell>
          <cell r="B167" t="str">
            <v>Prov. For Const- Stop N Shop</v>
          </cell>
          <cell r="C167" t="str">
            <v>INR</v>
          </cell>
          <cell r="D167" t="str">
            <v>ASSET</v>
          </cell>
          <cell r="E167" t="str">
            <v>BALANCE SHEET</v>
          </cell>
          <cell r="F167" t="str">
            <v/>
          </cell>
          <cell r="G167" t="str">
            <v/>
          </cell>
          <cell r="H167" t="str">
            <v>CURRENT ASSETS, LOANS AND ADVANCES</v>
          </cell>
          <cell r="I167" t="str">
            <v>INVENTORIES</v>
          </cell>
          <cell r="J167" t="str">
            <v>WORK IN PROGRESS</v>
          </cell>
        </row>
        <row r="168">
          <cell r="A168" t="str">
            <v>A302101-000-028</v>
          </cell>
          <cell r="B168" t="str">
            <v>Prov. For Const- Silver Oaks</v>
          </cell>
          <cell r="C168" t="str">
            <v>INR</v>
          </cell>
          <cell r="D168" t="str">
            <v>ASSET</v>
          </cell>
          <cell r="E168" t="str">
            <v>BALANCE SHEET</v>
          </cell>
          <cell r="F168" t="str">
            <v/>
          </cell>
          <cell r="G168" t="str">
            <v/>
          </cell>
          <cell r="H168" t="str">
            <v>CURRENT ASSETS, LOANS AND ADVANCES</v>
          </cell>
          <cell r="I168" t="str">
            <v>INVENTORIES</v>
          </cell>
          <cell r="J168" t="str">
            <v>WORK IN PROGRESS</v>
          </cell>
        </row>
        <row r="169">
          <cell r="A169" t="str">
            <v>A302101-000-034</v>
          </cell>
          <cell r="B169" t="str">
            <v>Prov. For Const- Windsor Court</v>
          </cell>
          <cell r="C169" t="str">
            <v>INR</v>
          </cell>
          <cell r="D169" t="str">
            <v>ASSET</v>
          </cell>
          <cell r="E169" t="str">
            <v>BALANCE SHEET</v>
          </cell>
          <cell r="F169" t="str">
            <v/>
          </cell>
          <cell r="G169" t="str">
            <v/>
          </cell>
          <cell r="H169" t="str">
            <v>CURRENT ASSETS, LOANS AND ADVANCES</v>
          </cell>
          <cell r="I169" t="str">
            <v>INVENTORIES</v>
          </cell>
          <cell r="J169" t="str">
            <v>WORK IN PROGRESS</v>
          </cell>
        </row>
        <row r="170">
          <cell r="A170" t="str">
            <v>A302101-000-037</v>
          </cell>
          <cell r="B170" t="str">
            <v>Prov. For Const- FMT/C. Point</v>
          </cell>
          <cell r="C170" t="str">
            <v>INR</v>
          </cell>
          <cell r="D170" t="str">
            <v>ASSET</v>
          </cell>
          <cell r="E170" t="str">
            <v>BALANCE SHEET</v>
          </cell>
          <cell r="F170" t="str">
            <v/>
          </cell>
          <cell r="G170" t="str">
            <v/>
          </cell>
          <cell r="H170" t="str">
            <v>CURRENT ASSETS, LOANS AND ADVANCES</v>
          </cell>
          <cell r="I170" t="str">
            <v>INVENTORIES</v>
          </cell>
          <cell r="J170" t="str">
            <v>WORK IN PROGRESS</v>
          </cell>
        </row>
        <row r="171">
          <cell r="A171" t="str">
            <v>A302101-000-039</v>
          </cell>
          <cell r="B171" t="str">
            <v>Prov. For Const- Ridgewood</v>
          </cell>
          <cell r="C171" t="str">
            <v>INR</v>
          </cell>
          <cell r="D171" t="str">
            <v>ASSET</v>
          </cell>
          <cell r="E171" t="str">
            <v>BALANCE SHEET</v>
          </cell>
          <cell r="F171" t="str">
            <v/>
          </cell>
          <cell r="G171" t="str">
            <v/>
          </cell>
          <cell r="H171" t="str">
            <v>CURRENT ASSETS, LOANS AND ADVANCES</v>
          </cell>
          <cell r="I171" t="str">
            <v>INVENTORIES</v>
          </cell>
          <cell r="J171" t="str">
            <v>WORK IN PROGRESS</v>
          </cell>
        </row>
        <row r="172">
          <cell r="A172" t="str">
            <v>A302101-000-040</v>
          </cell>
          <cell r="B172" t="str">
            <v>Prov. For Const- OAKWOOD</v>
          </cell>
          <cell r="C172" t="str">
            <v>INR</v>
          </cell>
          <cell r="D172" t="str">
            <v>ASSET</v>
          </cell>
          <cell r="E172" t="str">
            <v>BALANCE SHEET</v>
          </cell>
          <cell r="F172" t="str">
            <v/>
          </cell>
          <cell r="G172" t="str">
            <v/>
          </cell>
          <cell r="H172" t="str">
            <v>CURRENT ASSETS, LOANS AND ADVANCES</v>
          </cell>
          <cell r="I172" t="str">
            <v>INVENTORIES</v>
          </cell>
          <cell r="J172" t="str">
            <v>WORK IN PROGRESS</v>
          </cell>
        </row>
        <row r="173">
          <cell r="A173" t="str">
            <v>A302101-000-041</v>
          </cell>
          <cell r="B173" t="str">
            <v>Prov. For Const- Wellington</v>
          </cell>
          <cell r="C173" t="str">
            <v>INR</v>
          </cell>
          <cell r="D173" t="str">
            <v>ASSET</v>
          </cell>
          <cell r="E173" t="str">
            <v>BALANCE SHEET</v>
          </cell>
          <cell r="F173" t="str">
            <v/>
          </cell>
          <cell r="G173" t="str">
            <v/>
          </cell>
          <cell r="H173" t="str">
            <v>CURRENT ASSETS, LOANS AND ADVANCES</v>
          </cell>
          <cell r="I173" t="str">
            <v>INVENTORIES</v>
          </cell>
          <cell r="J173" t="str">
            <v>WORK IN PROGRESS</v>
          </cell>
        </row>
        <row r="174">
          <cell r="A174" t="str">
            <v>A302101-000-046</v>
          </cell>
          <cell r="B174" t="str">
            <v>Prov. For Const- Princeton</v>
          </cell>
          <cell r="C174" t="str">
            <v>INR</v>
          </cell>
          <cell r="D174" t="str">
            <v>ASSET</v>
          </cell>
          <cell r="E174" t="str">
            <v>BALANCE SHEET</v>
          </cell>
          <cell r="F174" t="str">
            <v/>
          </cell>
          <cell r="G174" t="str">
            <v/>
          </cell>
          <cell r="H174" t="str">
            <v>CURRENT ASSETS, LOANS AND ADVANCES</v>
          </cell>
          <cell r="I174" t="str">
            <v>INVENTORIES</v>
          </cell>
          <cell r="J174" t="str">
            <v>WORK IN PROGRESS</v>
          </cell>
        </row>
        <row r="175">
          <cell r="A175" t="str">
            <v>A302101-000-049</v>
          </cell>
          <cell r="B175" t="str">
            <v>Prov. For Const- Regent House</v>
          </cell>
          <cell r="C175" t="str">
            <v>INR</v>
          </cell>
          <cell r="D175" t="str">
            <v>ASSET</v>
          </cell>
          <cell r="E175" t="str">
            <v>BALANCE SHEET</v>
          </cell>
          <cell r="F175" t="str">
            <v/>
          </cell>
          <cell r="G175" t="str">
            <v/>
          </cell>
          <cell r="H175" t="str">
            <v>CURRENT ASSETS, LOANS AND ADVANCES</v>
          </cell>
          <cell r="I175" t="str">
            <v>INVENTORIES</v>
          </cell>
          <cell r="J175" t="str">
            <v>WORK IN PROGRESS</v>
          </cell>
        </row>
        <row r="176">
          <cell r="A176" t="str">
            <v>A302101-000-050</v>
          </cell>
          <cell r="B176" t="str">
            <v>Prov. For Const- Carlton</v>
          </cell>
          <cell r="C176" t="str">
            <v>INR</v>
          </cell>
          <cell r="D176" t="str">
            <v>ASSET</v>
          </cell>
          <cell r="E176" t="str">
            <v>BALANCE SHEET</v>
          </cell>
          <cell r="F176" t="str">
            <v/>
          </cell>
          <cell r="G176" t="str">
            <v/>
          </cell>
          <cell r="H176" t="str">
            <v>CURRENT ASSETS, LOANS AND ADVANCES</v>
          </cell>
          <cell r="I176" t="str">
            <v>INVENTORIES</v>
          </cell>
          <cell r="J176" t="str">
            <v>WORK IN PROGRESS</v>
          </cell>
        </row>
        <row r="177">
          <cell r="A177" t="str">
            <v>A302101-000-054</v>
          </cell>
          <cell r="B177" t="str">
            <v>Prov. For Const- Belv. Park</v>
          </cell>
          <cell r="C177" t="str">
            <v>INR</v>
          </cell>
          <cell r="D177" t="str">
            <v>ASSET</v>
          </cell>
          <cell r="E177" t="str">
            <v>BALANCE SHEET</v>
          </cell>
          <cell r="F177" t="str">
            <v/>
          </cell>
          <cell r="G177" t="str">
            <v/>
          </cell>
          <cell r="H177" t="str">
            <v>CURRENT ASSETS, LOANS AND ADVANCES</v>
          </cell>
          <cell r="I177" t="str">
            <v>INVENTORIES</v>
          </cell>
          <cell r="J177" t="str">
            <v>WORK IN PROGRESS</v>
          </cell>
        </row>
        <row r="178">
          <cell r="A178" t="str">
            <v>A302101-000-055</v>
          </cell>
          <cell r="B178" t="str">
            <v>Prov. For Const- Belv. Tower</v>
          </cell>
          <cell r="C178" t="str">
            <v>INR</v>
          </cell>
          <cell r="D178" t="str">
            <v>ASSET</v>
          </cell>
          <cell r="E178" t="str">
            <v>BALANCE SHEET</v>
          </cell>
          <cell r="F178" t="str">
            <v/>
          </cell>
          <cell r="G178" t="str">
            <v/>
          </cell>
          <cell r="H178" t="str">
            <v>CURRENT ASSETS, LOANS AND ADVANCES</v>
          </cell>
          <cell r="I178" t="str">
            <v>INVENTORIES</v>
          </cell>
          <cell r="J178" t="str">
            <v>WORK IN PROGRESS</v>
          </cell>
        </row>
        <row r="179">
          <cell r="A179" t="str">
            <v>A302101-000-056</v>
          </cell>
          <cell r="B179" t="str">
            <v>Prov. For Const- City Centre</v>
          </cell>
          <cell r="C179" t="str">
            <v>INR</v>
          </cell>
          <cell r="D179" t="str">
            <v>ASSET</v>
          </cell>
          <cell r="E179" t="str">
            <v>BALANCE SHEET</v>
          </cell>
          <cell r="F179" t="str">
            <v/>
          </cell>
          <cell r="G179" t="str">
            <v/>
          </cell>
          <cell r="H179" t="str">
            <v>CURRENT ASSETS, LOANS AND ADVANCES</v>
          </cell>
          <cell r="I179" t="str">
            <v>INVENTORIES</v>
          </cell>
          <cell r="J179" t="str">
            <v>WORK IN PROGRESS</v>
          </cell>
        </row>
        <row r="180">
          <cell r="A180" t="str">
            <v>A302101-000-058</v>
          </cell>
          <cell r="B180" t="str">
            <v>Prov. For Const- Exclusive Floor</v>
          </cell>
          <cell r="C180" t="str">
            <v>INR</v>
          </cell>
          <cell r="D180" t="str">
            <v>ASSET</v>
          </cell>
          <cell r="E180" t="str">
            <v>BALANCE SHEET</v>
          </cell>
          <cell r="F180" t="str">
            <v/>
          </cell>
          <cell r="G180" t="str">
            <v/>
          </cell>
          <cell r="H180" t="str">
            <v>CURRENT ASSETS, LOANS AND ADVANCES</v>
          </cell>
          <cell r="I180" t="str">
            <v>INVENTORIES</v>
          </cell>
          <cell r="J180" t="str">
            <v>WORK IN PROGRESS</v>
          </cell>
        </row>
        <row r="181">
          <cell r="A181" t="str">
            <v>A302101-000-059</v>
          </cell>
          <cell r="B181" t="str">
            <v>Prov. For Const- Moulsari Arcade</v>
          </cell>
          <cell r="C181" t="str">
            <v>INR</v>
          </cell>
          <cell r="D181" t="str">
            <v>ASSET</v>
          </cell>
          <cell r="E181" t="str">
            <v>BALANCE SHEET</v>
          </cell>
          <cell r="F181" t="str">
            <v/>
          </cell>
          <cell r="G181" t="str">
            <v/>
          </cell>
          <cell r="H181" t="str">
            <v>CURRENT ASSETS, LOANS AND ADVANCES</v>
          </cell>
          <cell r="I181" t="str">
            <v>INVENTORIES</v>
          </cell>
          <cell r="J181" t="str">
            <v>WORK IN PROGRESS</v>
          </cell>
        </row>
        <row r="182">
          <cell r="A182" t="str">
            <v>A302101-000-060</v>
          </cell>
          <cell r="B182" t="str">
            <v>Prov. For Const- Trinity Towers</v>
          </cell>
          <cell r="C182" t="str">
            <v>INR</v>
          </cell>
          <cell r="D182" t="str">
            <v>ASSET</v>
          </cell>
          <cell r="E182" t="str">
            <v>BALANCE SHEET</v>
          </cell>
          <cell r="F182" t="str">
            <v/>
          </cell>
          <cell r="G182" t="str">
            <v/>
          </cell>
          <cell r="H182" t="str">
            <v>CURRENT ASSETS, LOANS AND ADVANCES</v>
          </cell>
          <cell r="I182" t="str">
            <v>INVENTORIES</v>
          </cell>
          <cell r="J182" t="str">
            <v>WORK IN PROGRESS</v>
          </cell>
        </row>
        <row r="183">
          <cell r="A183" t="str">
            <v>A302101-000-061</v>
          </cell>
          <cell r="B183" t="str">
            <v>Prov. For Const- Grand Mall</v>
          </cell>
          <cell r="C183" t="str">
            <v>INR</v>
          </cell>
          <cell r="D183" t="str">
            <v>ASSET</v>
          </cell>
          <cell r="E183" t="str">
            <v>BALANCE SHEET</v>
          </cell>
          <cell r="F183" t="str">
            <v/>
          </cell>
          <cell r="G183" t="str">
            <v/>
          </cell>
          <cell r="H183" t="str">
            <v>CURRENT ASSETS, LOANS AND ADVANCES</v>
          </cell>
          <cell r="I183" t="str">
            <v>INVENTORIES</v>
          </cell>
          <cell r="J183" t="str">
            <v>WORK IN PROGRESS</v>
          </cell>
        </row>
        <row r="184">
          <cell r="A184" t="str">
            <v>A302101-000-062</v>
          </cell>
          <cell r="B184" t="str">
            <v>Prov. For Const- Aralia</v>
          </cell>
          <cell r="C184" t="str">
            <v>INR</v>
          </cell>
          <cell r="D184" t="str">
            <v>ASSET</v>
          </cell>
          <cell r="E184" t="str">
            <v>BALANCE SHEET</v>
          </cell>
          <cell r="F184" t="str">
            <v/>
          </cell>
          <cell r="G184" t="str">
            <v/>
          </cell>
          <cell r="H184" t="str">
            <v>CURRENT ASSETS, LOANS AND ADVANCES</v>
          </cell>
          <cell r="I184" t="str">
            <v>INVENTORIES</v>
          </cell>
          <cell r="J184" t="str">
            <v>WORK IN PROGRESS</v>
          </cell>
        </row>
        <row r="185">
          <cell r="A185" t="str">
            <v>A302101-000-064</v>
          </cell>
          <cell r="B185" t="str">
            <v>Prov. For Const- Westend Heights</v>
          </cell>
          <cell r="C185" t="str">
            <v>INR</v>
          </cell>
          <cell r="D185" t="str">
            <v>ASSET</v>
          </cell>
          <cell r="E185" t="str">
            <v>BALANCE SHEET</v>
          </cell>
          <cell r="F185" t="str">
            <v/>
          </cell>
          <cell r="G185" t="str">
            <v/>
          </cell>
          <cell r="H185" t="str">
            <v>CURRENT ASSETS, LOANS AND ADVANCES</v>
          </cell>
          <cell r="I185" t="str">
            <v>INVENTORIES</v>
          </cell>
          <cell r="J185" t="str">
            <v>WORK IN PROGRESS</v>
          </cell>
        </row>
        <row r="186">
          <cell r="A186" t="str">
            <v>A302101-000-066</v>
          </cell>
          <cell r="B186" t="str">
            <v>Prov. For Const- Green Valley</v>
          </cell>
          <cell r="C186" t="str">
            <v>INR</v>
          </cell>
          <cell r="D186" t="str">
            <v>ASSET</v>
          </cell>
          <cell r="E186" t="str">
            <v>BALANCE SHEET</v>
          </cell>
          <cell r="F186" t="str">
            <v/>
          </cell>
          <cell r="G186" t="str">
            <v/>
          </cell>
          <cell r="H186" t="str">
            <v>CURRENT ASSETS, LOANS AND ADVANCES</v>
          </cell>
          <cell r="I186" t="str">
            <v>INVENTORIES</v>
          </cell>
          <cell r="J186" t="str">
            <v>WORK IN PROGRESS</v>
          </cell>
        </row>
        <row r="187">
          <cell r="A187" t="str">
            <v>A302101-000-069</v>
          </cell>
          <cell r="B187" t="str">
            <v>Prov. For Const- The Pinacle</v>
          </cell>
          <cell r="C187" t="str">
            <v>INR</v>
          </cell>
          <cell r="D187" t="str">
            <v>ASSET</v>
          </cell>
          <cell r="E187" t="str">
            <v>BALANCE SHEET</v>
          </cell>
          <cell r="F187" t="str">
            <v/>
          </cell>
          <cell r="G187" t="str">
            <v/>
          </cell>
          <cell r="H187" t="str">
            <v>CURRENT ASSETS, LOANS AND ADVANCES</v>
          </cell>
          <cell r="I187" t="str">
            <v>INVENTORIES</v>
          </cell>
          <cell r="J187" t="str">
            <v>WORK IN PROGRESS</v>
          </cell>
        </row>
        <row r="188">
          <cell r="A188" t="str">
            <v>A302101-000-070</v>
          </cell>
          <cell r="B188" t="str">
            <v>Prov. For Const- Royalton</v>
          </cell>
          <cell r="C188" t="str">
            <v>INR</v>
          </cell>
          <cell r="D188" t="str">
            <v>ASSET</v>
          </cell>
          <cell r="E188" t="str">
            <v>BALANCE SHEET</v>
          </cell>
          <cell r="F188" t="str">
            <v/>
          </cell>
          <cell r="G188" t="str">
            <v/>
          </cell>
          <cell r="H188" t="str">
            <v>CURRENT ASSETS, LOANS AND ADVANCES</v>
          </cell>
          <cell r="I188" t="str">
            <v>INVENTORIES</v>
          </cell>
          <cell r="J188" t="str">
            <v>WORK IN PROGRESS</v>
          </cell>
        </row>
        <row r="189">
          <cell r="A189" t="str">
            <v>A302101-000-071</v>
          </cell>
          <cell r="B189" t="str">
            <v>Prov. For Const- The Icon</v>
          </cell>
          <cell r="C189" t="str">
            <v>INR</v>
          </cell>
          <cell r="D189" t="str">
            <v>ASSET</v>
          </cell>
          <cell r="E189" t="str">
            <v>BALANCE SHEET</v>
          </cell>
          <cell r="F189" t="str">
            <v/>
          </cell>
          <cell r="G189" t="str">
            <v/>
          </cell>
          <cell r="H189" t="str">
            <v>CURRENT ASSETS, LOANS AND ADVANCES</v>
          </cell>
          <cell r="I189" t="str">
            <v>INVENTORIES</v>
          </cell>
          <cell r="J189" t="str">
            <v>WORK IN PROGRESS</v>
          </cell>
        </row>
        <row r="190">
          <cell r="A190" t="str">
            <v>A302101-000-075</v>
          </cell>
          <cell r="B190" t="str">
            <v>Prov. For Const- The Summit</v>
          </cell>
          <cell r="C190" t="str">
            <v>INR</v>
          </cell>
          <cell r="D190" t="str">
            <v>ASSET</v>
          </cell>
          <cell r="E190" t="str">
            <v>BALANCE SHEET</v>
          </cell>
          <cell r="F190" t="str">
            <v/>
          </cell>
          <cell r="G190" t="str">
            <v/>
          </cell>
          <cell r="H190" t="str">
            <v>CURRENT ASSETS, LOANS AND ADVANCES</v>
          </cell>
          <cell r="I190" t="str">
            <v>INVENTORIES</v>
          </cell>
          <cell r="J190" t="str">
            <v>WORK IN PROGRESS</v>
          </cell>
        </row>
        <row r="191">
          <cell r="A191" t="str">
            <v>A302101-000-080</v>
          </cell>
          <cell r="B191" t="str">
            <v>Prov. For Const- Magnolias</v>
          </cell>
          <cell r="C191" t="str">
            <v>INR</v>
          </cell>
          <cell r="D191" t="str">
            <v>ASSET</v>
          </cell>
          <cell r="E191" t="str">
            <v>BALANCE SHEET</v>
          </cell>
          <cell r="F191" t="str">
            <v/>
          </cell>
          <cell r="G191" t="str">
            <v/>
          </cell>
          <cell r="H191" t="str">
            <v>CURRENT ASSETS, LOANS AND ADVANCES</v>
          </cell>
          <cell r="I191" t="str">
            <v>INVENTORIES</v>
          </cell>
          <cell r="J191" t="str">
            <v>WORK IN PROGRESS</v>
          </cell>
        </row>
        <row r="192">
          <cell r="A192" t="str">
            <v>A302101-000-088</v>
          </cell>
          <cell r="B192" t="str">
            <v>Prov. For Const- The Belaire</v>
          </cell>
          <cell r="C192" t="str">
            <v>INR</v>
          </cell>
          <cell r="D192" t="str">
            <v>ASSET</v>
          </cell>
          <cell r="E192" t="str">
            <v>BALANCE SHEET</v>
          </cell>
          <cell r="F192" t="str">
            <v/>
          </cell>
          <cell r="G192" t="str">
            <v/>
          </cell>
          <cell r="H192" t="str">
            <v>CURRENT ASSETS, LOANS AND ADVANCES</v>
          </cell>
          <cell r="I192" t="str">
            <v>INVENTORIES</v>
          </cell>
          <cell r="J192" t="str">
            <v>WORK IN PROGRESS</v>
          </cell>
        </row>
        <row r="193">
          <cell r="A193" t="str">
            <v>A302101-000-107</v>
          </cell>
          <cell r="B193" t="str">
            <v>Prov. For Const- Regency Park 1</v>
          </cell>
          <cell r="C193" t="str">
            <v>INR</v>
          </cell>
          <cell r="D193" t="str">
            <v>ASSET</v>
          </cell>
          <cell r="E193" t="str">
            <v>BALANCE SHEET</v>
          </cell>
          <cell r="F193" t="str">
            <v/>
          </cell>
          <cell r="G193" t="str">
            <v/>
          </cell>
          <cell r="H193" t="str">
            <v>CURRENT ASSETS, LOANS AND ADVANCES</v>
          </cell>
          <cell r="I193" t="str">
            <v>INVENTORIES</v>
          </cell>
          <cell r="J193" t="str">
            <v>WORK IN PROGRESS</v>
          </cell>
        </row>
        <row r="194">
          <cell r="A194" t="str">
            <v>A302101-000-108</v>
          </cell>
          <cell r="B194" t="str">
            <v>Prov. For Const- Regency Park 2</v>
          </cell>
          <cell r="C194" t="str">
            <v>INR</v>
          </cell>
          <cell r="D194" t="str">
            <v>ASSET</v>
          </cell>
          <cell r="E194" t="str">
            <v>BALANCE SHEET</v>
          </cell>
          <cell r="F194" t="str">
            <v/>
          </cell>
          <cell r="G194" t="str">
            <v/>
          </cell>
          <cell r="H194" t="str">
            <v>CURRENT ASSETS, LOANS AND ADVANCES</v>
          </cell>
          <cell r="I194" t="str">
            <v>INVENTORIES</v>
          </cell>
          <cell r="J194" t="str">
            <v>WORK IN PROGRESS</v>
          </cell>
        </row>
        <row r="195">
          <cell r="A195" t="str">
            <v>A302101-000-109</v>
          </cell>
          <cell r="B195" t="str">
            <v>Prov. For Const- Qutab Enclave</v>
          </cell>
          <cell r="C195" t="str">
            <v>INR</v>
          </cell>
          <cell r="D195" t="str">
            <v>ASSET</v>
          </cell>
          <cell r="E195" t="str">
            <v>BALANCE SHEET</v>
          </cell>
          <cell r="F195" t="str">
            <v/>
          </cell>
          <cell r="G195" t="str">
            <v/>
          </cell>
          <cell r="H195" t="str">
            <v>CURRENT ASSETS, LOANS AND ADVANCES</v>
          </cell>
          <cell r="I195" t="str">
            <v>INVENTORIES</v>
          </cell>
          <cell r="J195" t="str">
            <v>WORK IN PROGRESS</v>
          </cell>
        </row>
        <row r="196">
          <cell r="A196" t="str">
            <v>A302101-000-110</v>
          </cell>
          <cell r="B196" t="str">
            <v>Prov. For Const- GHS IV</v>
          </cell>
          <cell r="C196" t="str">
            <v>INR</v>
          </cell>
          <cell r="D196" t="str">
            <v>ASSET</v>
          </cell>
          <cell r="E196" t="str">
            <v>BALANCE SHEET</v>
          </cell>
          <cell r="F196" t="str">
            <v/>
          </cell>
          <cell r="G196" t="str">
            <v/>
          </cell>
          <cell r="H196" t="str">
            <v>CURRENT ASSETS, LOANS AND ADVANCES</v>
          </cell>
          <cell r="I196" t="str">
            <v>INVENTORIES</v>
          </cell>
          <cell r="J196" t="str">
            <v>WORK IN PROGRESS</v>
          </cell>
        </row>
        <row r="197">
          <cell r="A197" t="str">
            <v>A302101-000-111</v>
          </cell>
          <cell r="B197" t="str">
            <v>Prov. For Const- Cyber City - I</v>
          </cell>
          <cell r="C197" t="str">
            <v>INR</v>
          </cell>
          <cell r="D197" t="str">
            <v>ASSET</v>
          </cell>
          <cell r="E197" t="str">
            <v>BALANCE SHEET</v>
          </cell>
          <cell r="F197" t="str">
            <v/>
          </cell>
          <cell r="G197" t="str">
            <v/>
          </cell>
          <cell r="H197" t="str">
            <v>CURRENT ASSETS, LOANS AND ADVANCES</v>
          </cell>
          <cell r="I197" t="str">
            <v>INVENTORIES</v>
          </cell>
          <cell r="J197" t="str">
            <v>WORK IN PROGRESS</v>
          </cell>
        </row>
        <row r="198">
          <cell r="A198" t="str">
            <v>A302101-000-112</v>
          </cell>
          <cell r="B198" t="str">
            <v>Prov. For Const- SILOKHRA 2.756 ACRE COM</v>
          </cell>
          <cell r="C198" t="str">
            <v>INR</v>
          </cell>
          <cell r="D198" t="str">
            <v>ASSET</v>
          </cell>
          <cell r="E198" t="str">
            <v>BALANCE SHEET</v>
          </cell>
          <cell r="F198" t="str">
            <v/>
          </cell>
          <cell r="G198" t="str">
            <v/>
          </cell>
          <cell r="H198" t="str">
            <v>CURRENT ASSETS, LOANS AND ADVANCES</v>
          </cell>
          <cell r="I198" t="str">
            <v>INVENTORIES</v>
          </cell>
          <cell r="J198" t="str">
            <v>WORK IN PROGRESS</v>
          </cell>
        </row>
        <row r="199">
          <cell r="A199" t="str">
            <v>A302101-000-113</v>
          </cell>
          <cell r="B199" t="str">
            <v>Prov. For Const- OBEROI LAND 29.80ACRE</v>
          </cell>
          <cell r="C199" t="str">
            <v>INR</v>
          </cell>
          <cell r="D199" t="str">
            <v>ASSET</v>
          </cell>
          <cell r="E199" t="str">
            <v>BALANCE SHEET</v>
          </cell>
          <cell r="F199" t="str">
            <v/>
          </cell>
          <cell r="G199" t="str">
            <v/>
          </cell>
          <cell r="H199" t="str">
            <v>CURRENT ASSETS, LOANS AND ADVANCES</v>
          </cell>
          <cell r="I199" t="str">
            <v>INVENTORIES</v>
          </cell>
          <cell r="J199" t="str">
            <v>WORK IN PROGRESS</v>
          </cell>
        </row>
        <row r="200">
          <cell r="A200" t="str">
            <v>A302101-000-114</v>
          </cell>
          <cell r="B200" t="str">
            <v>Prov. For Const- Jalandhar</v>
          </cell>
          <cell r="C200" t="str">
            <v>INR</v>
          </cell>
          <cell r="D200" t="str">
            <v>ASSET</v>
          </cell>
          <cell r="E200" t="str">
            <v>BALANCE SHEET</v>
          </cell>
          <cell r="F200" t="str">
            <v/>
          </cell>
          <cell r="G200" t="str">
            <v/>
          </cell>
          <cell r="H200" t="str">
            <v>CURRENT ASSETS, LOANS AND ADVANCES</v>
          </cell>
          <cell r="I200" t="str">
            <v>INVENTORIES</v>
          </cell>
          <cell r="J200" t="str">
            <v>WORK IN PROGRESS</v>
          </cell>
        </row>
        <row r="201">
          <cell r="A201" t="str">
            <v>A302101-000-115</v>
          </cell>
          <cell r="B201" t="str">
            <v>Prov. For Const- Ludhiana</v>
          </cell>
          <cell r="C201" t="str">
            <v>INR</v>
          </cell>
          <cell r="D201" t="str">
            <v>ASSET</v>
          </cell>
          <cell r="E201" t="str">
            <v>BALANCE SHEET</v>
          </cell>
          <cell r="F201" t="str">
            <v/>
          </cell>
          <cell r="G201" t="str">
            <v/>
          </cell>
          <cell r="H201" t="str">
            <v>CURRENT ASSETS, LOANS AND ADVANCES</v>
          </cell>
          <cell r="I201" t="str">
            <v>INVENTORIES</v>
          </cell>
          <cell r="J201" t="str">
            <v>WORK IN PROGRESS</v>
          </cell>
        </row>
        <row r="202">
          <cell r="A202" t="str">
            <v>A302201</v>
          </cell>
          <cell r="B202" t="str">
            <v>Work In Progress - Infra.</v>
          </cell>
          <cell r="C202" t="str">
            <v>INR</v>
          </cell>
          <cell r="D202" t="str">
            <v>ASSET</v>
          </cell>
          <cell r="E202" t="str">
            <v>BALANCE SHEET</v>
          </cell>
          <cell r="F202" t="str">
            <v/>
          </cell>
          <cell r="G202" t="str">
            <v/>
          </cell>
          <cell r="H202" t="str">
            <v>CURRENT ASSETS, LOANS AND ADVANCES</v>
          </cell>
          <cell r="I202" t="str">
            <v>INVENTORIES</v>
          </cell>
          <cell r="J202" t="str">
            <v>WORK IN PROGRESS</v>
          </cell>
        </row>
        <row r="203">
          <cell r="A203" t="str">
            <v>A302202</v>
          </cell>
          <cell r="B203" t="str">
            <v>Infrastructure-Cost</v>
          </cell>
          <cell r="C203" t="str">
            <v>INR</v>
          </cell>
          <cell r="D203" t="str">
            <v>ASSET</v>
          </cell>
          <cell r="E203" t="str">
            <v>BALANCE SHEET</v>
          </cell>
          <cell r="F203" t="str">
            <v/>
          </cell>
          <cell r="G203" t="str">
            <v/>
          </cell>
          <cell r="H203" t="str">
            <v>CURRENT ASSETS, LOANS AND ADVANCES</v>
          </cell>
          <cell r="I203" t="str">
            <v>INVENTORIES</v>
          </cell>
          <cell r="J203" t="str">
            <v>WORK IN PROGRESS</v>
          </cell>
        </row>
        <row r="204">
          <cell r="A204" t="str">
            <v>A302203</v>
          </cell>
          <cell r="B204" t="str">
            <v>SECURED ADVANCES</v>
          </cell>
          <cell r="C204" t="str">
            <v>INR</v>
          </cell>
          <cell r="D204" t="str">
            <v>ASSET</v>
          </cell>
          <cell r="E204" t="str">
            <v>BALANCE SHEET</v>
          </cell>
          <cell r="F204" t="str">
            <v>SUPPLIER PREPAYMENT A/C</v>
          </cell>
          <cell r="G204" t="str">
            <v/>
          </cell>
          <cell r="H204" t="str">
            <v>CURRENT ASSETS, LOANS AND ADVANCES</v>
          </cell>
          <cell r="I204" t="str">
            <v>INVENTORIES</v>
          </cell>
          <cell r="J204" t="str">
            <v>WORK IN PROGRESS</v>
          </cell>
        </row>
        <row r="205">
          <cell r="A205" t="str">
            <v>A302301</v>
          </cell>
          <cell r="B205" t="str">
            <v>Development expenses (IDC)</v>
          </cell>
          <cell r="C205" t="str">
            <v>INR</v>
          </cell>
          <cell r="D205" t="str">
            <v>ASSET</v>
          </cell>
          <cell r="E205" t="str">
            <v>BALANCE SHEET</v>
          </cell>
          <cell r="F205" t="str">
            <v/>
          </cell>
          <cell r="G205" t="str">
            <v/>
          </cell>
          <cell r="H205" t="str">
            <v>CURRENT ASSETS, LOANS AND ADVANCES</v>
          </cell>
          <cell r="I205" t="str">
            <v>INVENTORIES</v>
          </cell>
          <cell r="J205" t="str">
            <v>WORK IN PROGRESS</v>
          </cell>
        </row>
        <row r="206">
          <cell r="A206" t="str">
            <v>A302302</v>
          </cell>
          <cell r="B206" t="str">
            <v>Edc Paid - Phase V</v>
          </cell>
          <cell r="C206" t="str">
            <v>INR</v>
          </cell>
          <cell r="D206" t="str">
            <v>ASSET</v>
          </cell>
          <cell r="E206" t="str">
            <v>BALANCE SHEET</v>
          </cell>
          <cell r="F206" t="str">
            <v/>
          </cell>
          <cell r="G206" t="str">
            <v/>
          </cell>
          <cell r="H206" t="str">
            <v>CURRENT ASSETS, LOANS AND ADVANCES</v>
          </cell>
          <cell r="I206" t="str">
            <v>INVENTORIES</v>
          </cell>
          <cell r="J206" t="str">
            <v>WORK IN PROGRESS</v>
          </cell>
        </row>
        <row r="207">
          <cell r="A207" t="str">
            <v>A302303</v>
          </cell>
          <cell r="B207" t="str">
            <v>Edc Paid</v>
          </cell>
          <cell r="C207" t="str">
            <v>INR</v>
          </cell>
          <cell r="D207" t="str">
            <v>ASSET</v>
          </cell>
          <cell r="E207" t="str">
            <v>BALANCE SHEET</v>
          </cell>
          <cell r="F207" t="str">
            <v/>
          </cell>
          <cell r="G207" t="str">
            <v/>
          </cell>
          <cell r="H207" t="str">
            <v>CURRENT ASSETS, LOANS AND ADVANCES</v>
          </cell>
          <cell r="I207" t="str">
            <v>INVENTORIES</v>
          </cell>
          <cell r="J207" t="str">
            <v>WORK IN PROGRESS</v>
          </cell>
        </row>
        <row r="208">
          <cell r="A208" t="str">
            <v>A302401-000-001</v>
          </cell>
          <cell r="B208" t="str">
            <v>Prov. For Dev.(Oth)- Bangalor</v>
          </cell>
          <cell r="C208" t="str">
            <v>INR</v>
          </cell>
          <cell r="D208" t="str">
            <v>ASSET</v>
          </cell>
          <cell r="E208" t="str">
            <v>BALANCE SHEET</v>
          </cell>
          <cell r="F208" t="str">
            <v/>
          </cell>
          <cell r="G208" t="str">
            <v/>
          </cell>
          <cell r="H208" t="str">
            <v>CURRENT ASSETS, LOANS AND ADVANCES</v>
          </cell>
          <cell r="I208" t="str">
            <v>INVENTORIES</v>
          </cell>
          <cell r="J208" t="str">
            <v>WORK IN PROGRESS</v>
          </cell>
        </row>
        <row r="209">
          <cell r="A209" t="str">
            <v>A302401-000-002</v>
          </cell>
          <cell r="B209" t="str">
            <v>Prov. For Dev.(Oth)- GK 1 &amp; 2</v>
          </cell>
          <cell r="C209" t="str">
            <v>INR</v>
          </cell>
          <cell r="D209" t="str">
            <v>ASSET</v>
          </cell>
          <cell r="E209" t="str">
            <v>BALANCE SHEET</v>
          </cell>
          <cell r="F209" t="str">
            <v/>
          </cell>
          <cell r="G209" t="str">
            <v/>
          </cell>
          <cell r="H209" t="str">
            <v>CURRENT ASSETS, LOANS AND ADVANCES</v>
          </cell>
          <cell r="I209" t="str">
            <v>INVENTORIES</v>
          </cell>
          <cell r="J209" t="str">
            <v>WORK IN PROGRESS</v>
          </cell>
        </row>
        <row r="210">
          <cell r="A210" t="str">
            <v>A302401-000-003</v>
          </cell>
          <cell r="B210" t="str">
            <v>Prov. For Dev.(Oth)- Model Town</v>
          </cell>
          <cell r="C210" t="str">
            <v>INR</v>
          </cell>
          <cell r="D210" t="str">
            <v>ASSET</v>
          </cell>
          <cell r="E210" t="str">
            <v>BALANCE SHEET</v>
          </cell>
          <cell r="F210" t="str">
            <v/>
          </cell>
          <cell r="G210" t="str">
            <v/>
          </cell>
          <cell r="H210" t="str">
            <v>CURRENT ASSETS, LOANS AND ADVANCES</v>
          </cell>
          <cell r="I210" t="str">
            <v>INVENTORIES</v>
          </cell>
          <cell r="J210" t="str">
            <v>WORK IN PROGRESS</v>
          </cell>
        </row>
        <row r="211">
          <cell r="A211" t="str">
            <v>A302401-000-004</v>
          </cell>
          <cell r="B211" t="str">
            <v>Prov. For Dev.(Oth)- Temp. HUTMRNT Bnglr</v>
          </cell>
          <cell r="C211" t="str">
            <v>INR</v>
          </cell>
          <cell r="D211" t="str">
            <v>ASSET</v>
          </cell>
          <cell r="E211" t="str">
            <v>BALANCE SHEET</v>
          </cell>
          <cell r="F211" t="str">
            <v/>
          </cell>
          <cell r="G211" t="str">
            <v/>
          </cell>
          <cell r="H211" t="str">
            <v>CURRENT ASSETS, LOANS AND ADVANCES</v>
          </cell>
          <cell r="I211" t="str">
            <v>INVENTORIES</v>
          </cell>
          <cell r="J211" t="str">
            <v>WORK IN PROGRESS</v>
          </cell>
        </row>
        <row r="212">
          <cell r="A212" t="str">
            <v>A302401-000-005</v>
          </cell>
          <cell r="B212" t="str">
            <v>Prov. For Dev.(Oth)- ORCHARD TREE Plntn</v>
          </cell>
          <cell r="C212" t="str">
            <v>INR</v>
          </cell>
          <cell r="D212" t="str">
            <v>ASSET</v>
          </cell>
          <cell r="E212" t="str">
            <v>BALANCE SHEET</v>
          </cell>
          <cell r="F212" t="str">
            <v/>
          </cell>
          <cell r="G212" t="str">
            <v/>
          </cell>
          <cell r="H212" t="str">
            <v>CURRENT ASSETS, LOANS AND ADVANCES</v>
          </cell>
          <cell r="I212" t="str">
            <v>INVENTORIES</v>
          </cell>
          <cell r="J212" t="str">
            <v>WORK IN PROGRESS</v>
          </cell>
        </row>
        <row r="213">
          <cell r="A213" t="str">
            <v>A302401-000-006</v>
          </cell>
          <cell r="B213" t="str">
            <v>Prov. For Dev.(Oth)- Ankur Vihar</v>
          </cell>
          <cell r="C213" t="str">
            <v>INR</v>
          </cell>
          <cell r="D213" t="str">
            <v>ASSET</v>
          </cell>
          <cell r="E213" t="str">
            <v>BALANCE SHEET</v>
          </cell>
          <cell r="F213" t="str">
            <v/>
          </cell>
          <cell r="G213" t="str">
            <v/>
          </cell>
          <cell r="H213" t="str">
            <v>CURRENT ASSETS, LOANS AND ADVANCES</v>
          </cell>
          <cell r="I213" t="str">
            <v>INVENTORIES</v>
          </cell>
          <cell r="J213" t="str">
            <v>WORK IN PROGRESS</v>
          </cell>
        </row>
        <row r="214">
          <cell r="A214" t="str">
            <v>A302401-000-007</v>
          </cell>
          <cell r="B214" t="str">
            <v>Prov. For Dev.(Oth)- DG II</v>
          </cell>
          <cell r="C214" t="str">
            <v>INR</v>
          </cell>
          <cell r="D214" t="str">
            <v>ASSET</v>
          </cell>
          <cell r="E214" t="str">
            <v>BALANCE SHEET</v>
          </cell>
          <cell r="F214" t="str">
            <v/>
          </cell>
          <cell r="G214" t="str">
            <v/>
          </cell>
          <cell r="H214" t="str">
            <v>CURRENT ASSETS, LOANS AND ADVANCES</v>
          </cell>
          <cell r="I214" t="str">
            <v>INVENTORIES</v>
          </cell>
          <cell r="J214" t="str">
            <v>WORK IN PROGRESS</v>
          </cell>
        </row>
        <row r="215">
          <cell r="A215" t="str">
            <v>A302401-000-008</v>
          </cell>
          <cell r="B215" t="str">
            <v>Prov. For Dev.(Oth)- Faridabad Model Twn</v>
          </cell>
          <cell r="C215" t="str">
            <v>INR</v>
          </cell>
          <cell r="D215" t="str">
            <v>ASSET</v>
          </cell>
          <cell r="E215" t="str">
            <v>BALANCE SHEET</v>
          </cell>
          <cell r="F215" t="str">
            <v/>
          </cell>
          <cell r="G215" t="str">
            <v/>
          </cell>
          <cell r="H215" t="str">
            <v>CURRENT ASSETS, LOANS AND ADVANCES</v>
          </cell>
          <cell r="I215" t="str">
            <v>INVENTORIES</v>
          </cell>
          <cell r="J215" t="str">
            <v>WORK IN PROGRESS</v>
          </cell>
        </row>
        <row r="216">
          <cell r="A216" t="str">
            <v>A302402-000-000</v>
          </cell>
          <cell r="B216" t="str">
            <v>Prov. For Dev.(Qe)</v>
          </cell>
          <cell r="C216" t="str">
            <v>INR</v>
          </cell>
          <cell r="D216" t="str">
            <v>ASSET</v>
          </cell>
          <cell r="E216" t="str">
            <v>BALANCE SHEET</v>
          </cell>
          <cell r="F216" t="str">
            <v/>
          </cell>
          <cell r="G216" t="str">
            <v/>
          </cell>
          <cell r="H216" t="str">
            <v>CURRENT ASSETS, LOANS AND ADVANCES</v>
          </cell>
          <cell r="I216" t="str">
            <v>INVENTORIES</v>
          </cell>
          <cell r="J216" t="str">
            <v>WORK IN PROGRESS</v>
          </cell>
        </row>
        <row r="217">
          <cell r="A217" t="str">
            <v>A302402-000-017</v>
          </cell>
          <cell r="B217" t="str">
            <v>Prov. For Dev.(Qe)- Qutab Enclave 4</v>
          </cell>
          <cell r="C217" t="str">
            <v>INR</v>
          </cell>
          <cell r="D217" t="str">
            <v>ASSET</v>
          </cell>
          <cell r="E217" t="str">
            <v>BALANCE SHEET</v>
          </cell>
          <cell r="F217" t="str">
            <v/>
          </cell>
          <cell r="G217" t="str">
            <v/>
          </cell>
          <cell r="H217" t="str">
            <v>CURRENT ASSETS, LOANS AND ADVANCES</v>
          </cell>
          <cell r="I217" t="str">
            <v>INVENTORIES</v>
          </cell>
          <cell r="J217" t="str">
            <v>WORK IN PROGRESS</v>
          </cell>
        </row>
        <row r="218">
          <cell r="A218" t="str">
            <v>A302402-000-018</v>
          </cell>
          <cell r="B218" t="str">
            <v>Prov. For Dev.(Qe)- Qutab Enclave 5</v>
          </cell>
          <cell r="C218" t="str">
            <v>INR</v>
          </cell>
          <cell r="D218" t="str">
            <v>ASSET</v>
          </cell>
          <cell r="E218" t="str">
            <v>BALANCE SHEET</v>
          </cell>
          <cell r="F218" t="str">
            <v/>
          </cell>
          <cell r="G218" t="str">
            <v/>
          </cell>
          <cell r="H218" t="str">
            <v>CURRENT ASSETS, LOANS AND ADVANCES</v>
          </cell>
          <cell r="I218" t="str">
            <v>INVENTORIES</v>
          </cell>
          <cell r="J218" t="str">
            <v>WORK IN PROGRESS</v>
          </cell>
        </row>
        <row r="219">
          <cell r="A219" t="str">
            <v>A302402-000-066</v>
          </cell>
          <cell r="B219" t="str">
            <v>Prov. For Dev.(Qe)- Green Valley (Const)</v>
          </cell>
          <cell r="C219" t="str">
            <v>INR</v>
          </cell>
          <cell r="D219" t="str">
            <v>ASSET</v>
          </cell>
          <cell r="E219" t="str">
            <v>BALANCE SHEET</v>
          </cell>
          <cell r="F219" t="str">
            <v/>
          </cell>
          <cell r="G219" t="str">
            <v/>
          </cell>
          <cell r="H219" t="str">
            <v>CURRENT ASSETS, LOANS AND ADVANCES</v>
          </cell>
          <cell r="I219" t="str">
            <v>INVENTORIES</v>
          </cell>
          <cell r="J219" t="str">
            <v>WORK IN PROGRESS</v>
          </cell>
        </row>
        <row r="220">
          <cell r="A220" t="str">
            <v>A302402-000-109</v>
          </cell>
          <cell r="B220" t="str">
            <v>Prov. For Dev.(Qe)- Qutab Enclave</v>
          </cell>
          <cell r="C220" t="str">
            <v>INR</v>
          </cell>
          <cell r="D220" t="str">
            <v>ASSET</v>
          </cell>
          <cell r="E220" t="str">
            <v>BALANCE SHEET</v>
          </cell>
          <cell r="F220" t="str">
            <v/>
          </cell>
          <cell r="G220" t="str">
            <v/>
          </cell>
          <cell r="H220" t="str">
            <v>CURRENT ASSETS, LOANS AND ADVANCES</v>
          </cell>
          <cell r="I220" t="str">
            <v>INVENTORIES</v>
          </cell>
          <cell r="J220" t="str">
            <v>WORK IN PROGRESS</v>
          </cell>
        </row>
        <row r="221">
          <cell r="A221" t="str">
            <v>A302402-000-111</v>
          </cell>
          <cell r="B221" t="str">
            <v>Prov. For Dev.(Qe)- Cyber City I</v>
          </cell>
          <cell r="C221" t="str">
            <v>INR</v>
          </cell>
          <cell r="D221" t="str">
            <v>ASSET</v>
          </cell>
          <cell r="E221" t="str">
            <v>BALANCE SHEET</v>
          </cell>
          <cell r="F221" t="str">
            <v/>
          </cell>
          <cell r="G221" t="str">
            <v/>
          </cell>
          <cell r="H221" t="str">
            <v>CURRENT ASSETS, LOANS AND ADVANCES</v>
          </cell>
          <cell r="I221" t="str">
            <v>INVENTORIES</v>
          </cell>
          <cell r="J221" t="str">
            <v>WORK IN PROGRESS</v>
          </cell>
        </row>
        <row r="222">
          <cell r="A222" t="str">
            <v>A302403</v>
          </cell>
          <cell r="B222" t="str">
            <v>Development / Construction material</v>
          </cell>
          <cell r="C222" t="str">
            <v>INR</v>
          </cell>
          <cell r="D222" t="str">
            <v>ASSET</v>
          </cell>
          <cell r="E222" t="str">
            <v>BALANCE SHEET</v>
          </cell>
          <cell r="F222" t="str">
            <v/>
          </cell>
          <cell r="G222" t="str">
            <v/>
          </cell>
          <cell r="H222" t="str">
            <v>CURRENT ASSETS, LOANS AND ADVANCES</v>
          </cell>
          <cell r="I222" t="str">
            <v>INVENTORIES</v>
          </cell>
          <cell r="J222" t="str">
            <v>WORK IN PROGRESS</v>
          </cell>
        </row>
        <row r="223">
          <cell r="A223" t="str">
            <v>A302501</v>
          </cell>
          <cell r="B223" t="str">
            <v>Work In Progress- Plant &amp; Machinery</v>
          </cell>
          <cell r="C223" t="str">
            <v>INR</v>
          </cell>
          <cell r="D223" t="str">
            <v>ASSET</v>
          </cell>
          <cell r="E223" t="str">
            <v>BALANCE SHEET</v>
          </cell>
          <cell r="F223" t="str">
            <v/>
          </cell>
          <cell r="G223" t="str">
            <v/>
          </cell>
          <cell r="H223" t="str">
            <v>CURRENT ASSETS, LOANS AND ADVANCES</v>
          </cell>
          <cell r="I223" t="str">
            <v>INVENTORIES</v>
          </cell>
          <cell r="J223" t="str">
            <v>WORK IN PROGRESS</v>
          </cell>
        </row>
        <row r="224">
          <cell r="A224" t="str">
            <v>A302601</v>
          </cell>
          <cell r="B224" t="str">
            <v>Secured advances for  construction</v>
          </cell>
          <cell r="C224" t="str">
            <v>INR</v>
          </cell>
          <cell r="D224" t="str">
            <v>ASSET</v>
          </cell>
          <cell r="E224" t="str">
            <v>BALANCE SHEET</v>
          </cell>
          <cell r="F224" t="str">
            <v/>
          </cell>
          <cell r="G224" t="str">
            <v/>
          </cell>
          <cell r="H224" t="str">
            <v>CURRENT ASSETS, LOANS AND ADVANCES</v>
          </cell>
          <cell r="I224" t="str">
            <v>INVENTORIES</v>
          </cell>
          <cell r="J224" t="str">
            <v>WORK IN PROGRESS</v>
          </cell>
        </row>
        <row r="225">
          <cell r="A225" t="str">
            <v>A302701</v>
          </cell>
          <cell r="B225" t="str">
            <v>Scrutiny Fees</v>
          </cell>
          <cell r="C225" t="str">
            <v>INR</v>
          </cell>
          <cell r="D225" t="str">
            <v>ASSET</v>
          </cell>
          <cell r="E225" t="str">
            <v>BALANCE SHEET</v>
          </cell>
          <cell r="F225" t="str">
            <v/>
          </cell>
          <cell r="G225" t="str">
            <v/>
          </cell>
          <cell r="H225" t="str">
            <v>CURRENT ASSETS, LOANS AND ADVANCES</v>
          </cell>
          <cell r="I225" t="str">
            <v>INVENTORIES</v>
          </cell>
          <cell r="J225" t="str">
            <v>WORK IN PROGRESS</v>
          </cell>
        </row>
        <row r="226">
          <cell r="A226" t="str">
            <v>A303001</v>
          </cell>
          <cell r="B226" t="str">
            <v>Material -Imported</v>
          </cell>
          <cell r="C226" t="str">
            <v>INR</v>
          </cell>
          <cell r="D226" t="str">
            <v>ASSET</v>
          </cell>
          <cell r="E226" t="str">
            <v>BALANCE SHEET</v>
          </cell>
          <cell r="F226" t="str">
            <v/>
          </cell>
          <cell r="G226" t="str">
            <v/>
          </cell>
          <cell r="H226" t="str">
            <v>CURRENT ASSETS, LOANS AND ADVANCES</v>
          </cell>
          <cell r="I226" t="str">
            <v>INVENTORIES</v>
          </cell>
          <cell r="J226" t="str">
            <v>RAW MATERIALS</v>
          </cell>
        </row>
        <row r="227">
          <cell r="A227" t="str">
            <v>A303002</v>
          </cell>
          <cell r="B227" t="str">
            <v>Material At Site</v>
          </cell>
          <cell r="C227" t="str">
            <v>INR</v>
          </cell>
          <cell r="D227" t="str">
            <v>ASSET</v>
          </cell>
          <cell r="E227" t="str">
            <v>BALANCE SHEET</v>
          </cell>
          <cell r="F227" t="str">
            <v/>
          </cell>
          <cell r="G227" t="str">
            <v/>
          </cell>
          <cell r="H227" t="str">
            <v>CURRENT ASSETS, LOANS AND ADVANCES</v>
          </cell>
          <cell r="I227" t="str">
            <v>INVENTORIES</v>
          </cell>
          <cell r="J227" t="str">
            <v>RAW MATERIALS</v>
          </cell>
        </row>
        <row r="228">
          <cell r="A228" t="str">
            <v>A303003</v>
          </cell>
          <cell r="B228" t="str">
            <v>Material With Processors</v>
          </cell>
          <cell r="C228" t="str">
            <v>INR</v>
          </cell>
          <cell r="D228" t="str">
            <v>ASSET</v>
          </cell>
          <cell r="E228" t="str">
            <v>BALANCE SHEET</v>
          </cell>
          <cell r="F228" t="str">
            <v/>
          </cell>
          <cell r="G228" t="str">
            <v/>
          </cell>
          <cell r="H228" t="str">
            <v>CURRENT ASSETS, LOANS AND ADVANCES</v>
          </cell>
          <cell r="I228" t="str">
            <v>INVENTORIES</v>
          </cell>
          <cell r="J228" t="str">
            <v>RAW MATERIALS</v>
          </cell>
        </row>
        <row r="229">
          <cell r="A229" t="str">
            <v>A303004</v>
          </cell>
          <cell r="B229" t="str">
            <v>Material In Transit</v>
          </cell>
          <cell r="C229" t="str">
            <v>INR</v>
          </cell>
          <cell r="D229" t="str">
            <v>ASSET</v>
          </cell>
          <cell r="E229" t="str">
            <v>BALANCE SHEET</v>
          </cell>
          <cell r="F229" t="str">
            <v/>
          </cell>
          <cell r="G229" t="str">
            <v/>
          </cell>
          <cell r="H229" t="str">
            <v>CURRENT ASSETS, LOANS AND ADVANCES</v>
          </cell>
          <cell r="I229" t="str">
            <v>INVENTORIES</v>
          </cell>
          <cell r="J229" t="str">
            <v>STOCK IN TRANSIT</v>
          </cell>
        </row>
        <row r="230">
          <cell r="A230" t="str">
            <v>A303005</v>
          </cell>
          <cell r="B230" t="str">
            <v>Material At Close</v>
          </cell>
          <cell r="C230" t="str">
            <v>INR</v>
          </cell>
          <cell r="D230" t="str">
            <v>ASSET</v>
          </cell>
          <cell r="E230" t="str">
            <v>BALANCE SHEET</v>
          </cell>
          <cell r="F230" t="str">
            <v/>
          </cell>
          <cell r="G230" t="str">
            <v/>
          </cell>
          <cell r="H230" t="str">
            <v>CURRENT ASSETS, LOANS AND ADVANCES</v>
          </cell>
          <cell r="I230" t="str">
            <v>INVENTORIES</v>
          </cell>
          <cell r="J230" t="str">
            <v>FINISHED GOODS</v>
          </cell>
        </row>
        <row r="231">
          <cell r="A231" t="str">
            <v>A303999</v>
          </cell>
          <cell r="B231" t="str">
            <v>Stock Suspense</v>
          </cell>
          <cell r="C231" t="str">
            <v>INR</v>
          </cell>
          <cell r="D231" t="str">
            <v>ASSET</v>
          </cell>
          <cell r="E231" t="str">
            <v>BALANCE SHEET</v>
          </cell>
          <cell r="F231" t="str">
            <v/>
          </cell>
          <cell r="G231" t="str">
            <v>STOCK SUSPENSE</v>
          </cell>
          <cell r="H231" t="str">
            <v>CURRENT ASSETS, LOANS AND ADVANCES</v>
          </cell>
          <cell r="I231" t="str">
            <v>INVENTORIES</v>
          </cell>
          <cell r="J231" t="str">
            <v>STOCK IN TRANSIT</v>
          </cell>
        </row>
        <row r="232">
          <cell r="A232" t="str">
            <v>A304001</v>
          </cell>
          <cell r="B232" t="str">
            <v>Land- Stock</v>
          </cell>
          <cell r="C232" t="str">
            <v>INR</v>
          </cell>
          <cell r="D232" t="str">
            <v>ASSET</v>
          </cell>
          <cell r="E232" t="str">
            <v>BALANCE SHEET</v>
          </cell>
          <cell r="F232" t="str">
            <v/>
          </cell>
          <cell r="G232" t="str">
            <v/>
          </cell>
          <cell r="H232" t="str">
            <v>CURRENT ASSETS, LOANS AND ADVANCES</v>
          </cell>
          <cell r="I232" t="str">
            <v>INVENTORIES</v>
          </cell>
          <cell r="J232" t="str">
            <v>FINISHED GOODS</v>
          </cell>
        </row>
        <row r="233">
          <cell r="A233" t="str">
            <v>A304002</v>
          </cell>
          <cell r="B233" t="str">
            <v>Devleloped Plots</v>
          </cell>
          <cell r="C233" t="str">
            <v>INR</v>
          </cell>
          <cell r="D233" t="str">
            <v>ASSET</v>
          </cell>
          <cell r="E233" t="str">
            <v>BALANCE SHEET</v>
          </cell>
          <cell r="F233" t="str">
            <v/>
          </cell>
          <cell r="G233" t="str">
            <v/>
          </cell>
          <cell r="H233" t="str">
            <v>CURRENT ASSETS, LOANS AND ADVANCES</v>
          </cell>
          <cell r="I233" t="str">
            <v>INVENTORIES</v>
          </cell>
          <cell r="J233" t="str">
            <v>FINISHED GOODS</v>
          </cell>
        </row>
        <row r="234">
          <cell r="A234" t="str">
            <v>A304003</v>
          </cell>
          <cell r="B234" t="str">
            <v>Constructed Properties</v>
          </cell>
          <cell r="C234" t="str">
            <v>INR</v>
          </cell>
          <cell r="D234" t="str">
            <v>ASSET</v>
          </cell>
          <cell r="E234" t="str">
            <v>BALANCE SHEET</v>
          </cell>
          <cell r="F234" t="str">
            <v/>
          </cell>
          <cell r="G234" t="str">
            <v/>
          </cell>
          <cell r="H234" t="str">
            <v>CURRENT ASSETS, LOANS AND ADVANCES</v>
          </cell>
          <cell r="I234" t="str">
            <v>INVENTORIES</v>
          </cell>
          <cell r="J234" t="str">
            <v>FINISHED GOODS</v>
          </cell>
        </row>
        <row r="235">
          <cell r="A235" t="str">
            <v>A304004</v>
          </cell>
          <cell r="B235" t="str">
            <v>Rented Buildings (Leasehold)</v>
          </cell>
          <cell r="C235" t="str">
            <v>INR</v>
          </cell>
          <cell r="D235" t="str">
            <v>ASSET</v>
          </cell>
          <cell r="E235" t="str">
            <v>BALANCE SHEET</v>
          </cell>
          <cell r="F235" t="str">
            <v/>
          </cell>
          <cell r="G235" t="str">
            <v/>
          </cell>
          <cell r="H235" t="str">
            <v>CURRENT ASSETS, LOANS AND ADVANCES</v>
          </cell>
          <cell r="I235" t="str">
            <v>INVENTORIES</v>
          </cell>
          <cell r="J235" t="str">
            <v>FINISHED GOODS</v>
          </cell>
        </row>
        <row r="236">
          <cell r="A236" t="str">
            <v>A304005</v>
          </cell>
          <cell r="B236" t="str">
            <v>Rented Buildings (Free Hold)</v>
          </cell>
          <cell r="C236" t="str">
            <v>INR</v>
          </cell>
          <cell r="D236" t="str">
            <v>ASSET</v>
          </cell>
          <cell r="E236" t="str">
            <v>BALANCE SHEET</v>
          </cell>
          <cell r="F236" t="str">
            <v/>
          </cell>
          <cell r="G236" t="str">
            <v/>
          </cell>
          <cell r="H236" t="str">
            <v>CURRENT ASSETS, LOANS AND ADVANCES</v>
          </cell>
          <cell r="I236" t="str">
            <v>INVENTORIES</v>
          </cell>
          <cell r="J236" t="str">
            <v>FINISHED GOODS</v>
          </cell>
        </row>
        <row r="237">
          <cell r="A237" t="str">
            <v>A304006</v>
          </cell>
          <cell r="B237" t="str">
            <v>Finished Goods (Others)</v>
          </cell>
          <cell r="C237" t="str">
            <v>INR</v>
          </cell>
          <cell r="D237" t="str">
            <v>ASSET</v>
          </cell>
          <cell r="E237" t="str">
            <v>BALANCE SHEET</v>
          </cell>
          <cell r="F237" t="str">
            <v/>
          </cell>
          <cell r="G237" t="str">
            <v/>
          </cell>
          <cell r="H237" t="str">
            <v>CURRENT ASSETS, LOANS AND ADVANCES</v>
          </cell>
          <cell r="I237" t="str">
            <v>INVENTORIES</v>
          </cell>
          <cell r="J237" t="str">
            <v>FINISHED GOODS</v>
          </cell>
        </row>
        <row r="238">
          <cell r="A238" t="str">
            <v>A304007</v>
          </cell>
          <cell r="B238" t="str">
            <v>Stock of Shares &amp; Debentures</v>
          </cell>
          <cell r="C238" t="str">
            <v>INR</v>
          </cell>
          <cell r="D238" t="str">
            <v>ASSET</v>
          </cell>
          <cell r="E238" t="str">
            <v>BALANCE SHEET</v>
          </cell>
          <cell r="F238" t="str">
            <v/>
          </cell>
          <cell r="G238" t="str">
            <v/>
          </cell>
          <cell r="H238" t="str">
            <v>CURRENT ASSETS, LOANS AND ADVANCES</v>
          </cell>
          <cell r="I238" t="str">
            <v>INVENTORIES</v>
          </cell>
          <cell r="J238" t="str">
            <v>FINISHED GOODS</v>
          </cell>
        </row>
        <row r="239">
          <cell r="A239" t="str">
            <v>A304008</v>
          </cell>
          <cell r="B239" t="str">
            <v>Stock A/c</v>
          </cell>
          <cell r="C239" t="str">
            <v>INR</v>
          </cell>
          <cell r="D239" t="str">
            <v>ASSET</v>
          </cell>
          <cell r="E239" t="str">
            <v>BALANCE SHEET</v>
          </cell>
          <cell r="F239" t="str">
            <v/>
          </cell>
          <cell r="G239" t="str">
            <v/>
          </cell>
          <cell r="H239" t="str">
            <v>CURRENT ASSETS, LOANS AND ADVANCES</v>
          </cell>
          <cell r="I239" t="str">
            <v>INVENTORIES</v>
          </cell>
          <cell r="J239" t="str">
            <v>FINISHED GOODS</v>
          </cell>
        </row>
        <row r="240">
          <cell r="A240" t="str">
            <v>A305001</v>
          </cell>
          <cell r="B240" t="str">
            <v>Ernst mny/part pymt to pur land/cons pro</v>
          </cell>
          <cell r="C240" t="str">
            <v>INR</v>
          </cell>
          <cell r="D240" t="str">
            <v>ASSET</v>
          </cell>
          <cell r="E240" t="str">
            <v>BALANCE SHEET</v>
          </cell>
          <cell r="F240" t="str">
            <v/>
          </cell>
          <cell r="G240" t="str">
            <v/>
          </cell>
          <cell r="H240" t="str">
            <v>CURRENT ASSETS, LOANS AND ADVANCES</v>
          </cell>
          <cell r="I240" t="str">
            <v>INVENTORIES</v>
          </cell>
          <cell r="J240" t="str">
            <v>EARNEST MONEY PAID</v>
          </cell>
        </row>
        <row r="241">
          <cell r="A241" t="str">
            <v>A305002</v>
          </cell>
          <cell r="B241" t="str">
            <v>Earnst Mny paid undr agrmnt for dev rght</v>
          </cell>
          <cell r="C241" t="str">
            <v>INR</v>
          </cell>
          <cell r="D241" t="str">
            <v>ASSET</v>
          </cell>
          <cell r="E241" t="str">
            <v>BALANCE SHEET</v>
          </cell>
          <cell r="F241" t="str">
            <v/>
          </cell>
          <cell r="G241" t="str">
            <v/>
          </cell>
          <cell r="H241" t="str">
            <v>CURRENT ASSETS, LOANS AND ADVANCES</v>
          </cell>
          <cell r="I241" t="str">
            <v>INVENTORIES</v>
          </cell>
          <cell r="J241" t="str">
            <v>EARNEST MONEY PAID</v>
          </cell>
        </row>
        <row r="242">
          <cell r="A242" t="str">
            <v>A306001</v>
          </cell>
          <cell r="B242" t="str">
            <v>Land Purchase- Pending Adjustme</v>
          </cell>
          <cell r="C242" t="str">
            <v>INR</v>
          </cell>
          <cell r="D242" t="str">
            <v>ASSET</v>
          </cell>
          <cell r="E242" t="str">
            <v>BALANCE SHEET</v>
          </cell>
          <cell r="F242" t="str">
            <v/>
          </cell>
          <cell r="G242" t="str">
            <v/>
          </cell>
          <cell r="H242" t="str">
            <v>CURRENT ASSETS, LOANS AND ADVANCES</v>
          </cell>
          <cell r="I242" t="str">
            <v>INVENTORIES</v>
          </cell>
          <cell r="J242" t="str">
            <v>EARNEST MONEY PAID</v>
          </cell>
        </row>
        <row r="243">
          <cell r="A243" t="str">
            <v>A306002</v>
          </cell>
          <cell r="B243" t="str">
            <v>Land Purchase</v>
          </cell>
          <cell r="C243" t="str">
            <v>INR</v>
          </cell>
          <cell r="D243" t="str">
            <v>ASSET</v>
          </cell>
          <cell r="E243" t="str">
            <v>BALANCE SHEET</v>
          </cell>
          <cell r="F243" t="str">
            <v/>
          </cell>
          <cell r="G243" t="str">
            <v/>
          </cell>
          <cell r="H243" t="str">
            <v>CURRENT ASSETS, LOANS AND ADVANCES</v>
          </cell>
          <cell r="I243" t="str">
            <v>INVENTORIES</v>
          </cell>
          <cell r="J243" t="str">
            <v>EARNEST MONEY PAID</v>
          </cell>
        </row>
        <row r="244">
          <cell r="A244" t="str">
            <v>A307001</v>
          </cell>
          <cell r="B244" t="str">
            <v>Amount Pyble-Rented Prop Land</v>
          </cell>
          <cell r="C244" t="str">
            <v>INR</v>
          </cell>
          <cell r="D244" t="str">
            <v>ASSET</v>
          </cell>
          <cell r="E244" t="str">
            <v>BALANCE SHEET</v>
          </cell>
          <cell r="F244" t="str">
            <v/>
          </cell>
          <cell r="G244" t="str">
            <v/>
          </cell>
          <cell r="H244" t="str">
            <v>CURRENT ASSETS, LOANS AND ADVANCES</v>
          </cell>
          <cell r="I244" t="str">
            <v>INVENTORIES</v>
          </cell>
          <cell r="J244" t="str">
            <v>EARNEST MONEY PAID</v>
          </cell>
        </row>
        <row r="245">
          <cell r="A245" t="str">
            <v>A401001</v>
          </cell>
          <cell r="B245" t="str">
            <v>Sundry Debtors Secured</v>
          </cell>
          <cell r="C245" t="str">
            <v>INR</v>
          </cell>
          <cell r="D245" t="str">
            <v>ASSET</v>
          </cell>
          <cell r="E245" t="str">
            <v>BALANCE SHEET</v>
          </cell>
          <cell r="F245" t="str">
            <v/>
          </cell>
          <cell r="G245" t="str">
            <v/>
          </cell>
          <cell r="H245" t="str">
            <v>CURRENT ASSETS, LOANS AND ADVANCES</v>
          </cell>
          <cell r="I245" t="str">
            <v>SUNDRY DEBTORS</v>
          </cell>
          <cell r="J245" t="str">
            <v>SUNDRY DEBTORS</v>
          </cell>
        </row>
        <row r="246">
          <cell r="A246" t="str">
            <v>A401002</v>
          </cell>
          <cell r="B246" t="str">
            <v>Sundry Debtors (Group Companies)</v>
          </cell>
          <cell r="C246" t="str">
            <v>INR</v>
          </cell>
          <cell r="D246" t="str">
            <v>ASSET</v>
          </cell>
          <cell r="E246" t="str">
            <v>BALANCE SHEET</v>
          </cell>
          <cell r="F246" t="str">
            <v/>
          </cell>
          <cell r="G246" t="str">
            <v/>
          </cell>
          <cell r="H246" t="str">
            <v>CURRENT ASSETS, LOANS AND ADVANCES</v>
          </cell>
          <cell r="I246" t="str">
            <v>SUNDRY DEBTORS</v>
          </cell>
          <cell r="J246" t="str">
            <v>SUNDRY DEBTORS</v>
          </cell>
        </row>
        <row r="247">
          <cell r="A247" t="str">
            <v>A401003</v>
          </cell>
          <cell r="B247" t="str">
            <v>Sundry Debtors (Third Parties)</v>
          </cell>
          <cell r="C247" t="str">
            <v>INR</v>
          </cell>
          <cell r="D247" t="str">
            <v>ASSET</v>
          </cell>
          <cell r="E247" t="str">
            <v>BALANCE SHEET</v>
          </cell>
          <cell r="F247" t="str">
            <v>CUSTOMER RECEIVABLE A/C</v>
          </cell>
          <cell r="G247" t="str">
            <v/>
          </cell>
          <cell r="H247" t="str">
            <v>CURRENT ASSETS, LOANS AND ADVANCES</v>
          </cell>
          <cell r="I247" t="str">
            <v>SUNDRY DEBTORS</v>
          </cell>
          <cell r="J247" t="str">
            <v>SUNDRY DEBTORS</v>
          </cell>
        </row>
        <row r="248">
          <cell r="A248" t="str">
            <v>A401101</v>
          </cell>
          <cell r="B248" t="str">
            <v>Other Debtors</v>
          </cell>
          <cell r="C248" t="str">
            <v>INR</v>
          </cell>
          <cell r="D248" t="str">
            <v>ASSET</v>
          </cell>
          <cell r="E248" t="str">
            <v>BALANCE SHEET</v>
          </cell>
          <cell r="F248" t="str">
            <v/>
          </cell>
          <cell r="G248" t="str">
            <v/>
          </cell>
          <cell r="H248" t="str">
            <v>CURRENT ASSETS, LOANS AND ADVANCES</v>
          </cell>
          <cell r="I248" t="str">
            <v>SUNDRY DEBTORS</v>
          </cell>
          <cell r="J248" t="str">
            <v>SUNDRY DEBTORS</v>
          </cell>
        </row>
        <row r="249">
          <cell r="A249" t="str">
            <v>A401102</v>
          </cell>
          <cell r="B249" t="str">
            <v>Customer Suspense A/c - Receipt</v>
          </cell>
          <cell r="C249" t="str">
            <v>INR</v>
          </cell>
          <cell r="D249" t="str">
            <v>ASSET</v>
          </cell>
          <cell r="E249" t="str">
            <v>BALANCE SHEET</v>
          </cell>
          <cell r="F249" t="str">
            <v/>
          </cell>
          <cell r="G249" t="str">
            <v/>
          </cell>
          <cell r="H249" t="str">
            <v>CURRENT ASSETS, LOANS AND ADVANCES</v>
          </cell>
          <cell r="I249" t="str">
            <v>SUNDRY DEBTORS</v>
          </cell>
          <cell r="J249" t="str">
            <v>SUNDRY DEBTORS</v>
          </cell>
        </row>
        <row r="250">
          <cell r="A250" t="str">
            <v>A401201</v>
          </cell>
          <cell r="B250" t="str">
            <v>Debtors For Scrap</v>
          </cell>
          <cell r="C250" t="str">
            <v>INR</v>
          </cell>
          <cell r="D250" t="str">
            <v>ASSET</v>
          </cell>
          <cell r="E250" t="str">
            <v>BALANCE SHEET</v>
          </cell>
          <cell r="F250" t="str">
            <v/>
          </cell>
          <cell r="G250" t="str">
            <v/>
          </cell>
          <cell r="H250" t="str">
            <v>CURRENT ASSETS, LOANS AND ADVANCES</v>
          </cell>
          <cell r="I250" t="str">
            <v>SUNDRY DEBTORS</v>
          </cell>
          <cell r="J250" t="str">
            <v>SUNDRY DEBTORS</v>
          </cell>
        </row>
        <row r="251">
          <cell r="A251" t="str">
            <v>A401301</v>
          </cell>
          <cell r="B251" t="str">
            <v>Sundry Debtors - Electricity</v>
          </cell>
          <cell r="C251" t="str">
            <v>INR</v>
          </cell>
          <cell r="D251" t="str">
            <v>ASSET</v>
          </cell>
          <cell r="E251" t="str">
            <v>BALANCE SHEET</v>
          </cell>
          <cell r="F251" t="str">
            <v/>
          </cell>
          <cell r="G251" t="str">
            <v/>
          </cell>
          <cell r="H251" t="str">
            <v>CURRENT ASSETS, LOANS AND ADVANCES</v>
          </cell>
          <cell r="I251" t="str">
            <v>SUNDRY DEBTORS</v>
          </cell>
          <cell r="J251" t="str">
            <v>SUNDRY DEBTORS</v>
          </cell>
        </row>
        <row r="252">
          <cell r="A252" t="str">
            <v>A401302</v>
          </cell>
          <cell r="B252" t="str">
            <v>Sun. Debtors-Add Maint.</v>
          </cell>
          <cell r="C252" t="str">
            <v>INR</v>
          </cell>
          <cell r="D252" t="str">
            <v>ASSET</v>
          </cell>
          <cell r="E252" t="str">
            <v>BALANCE SHEET</v>
          </cell>
          <cell r="F252" t="str">
            <v/>
          </cell>
          <cell r="G252" t="str">
            <v/>
          </cell>
          <cell r="H252" t="str">
            <v>CURRENT ASSETS, LOANS AND ADVANCES</v>
          </cell>
          <cell r="I252" t="str">
            <v>SUNDRY DEBTORS</v>
          </cell>
          <cell r="J252" t="str">
            <v>SUNDRY DEBTORS</v>
          </cell>
        </row>
        <row r="253">
          <cell r="A253" t="str">
            <v>A401303</v>
          </cell>
          <cell r="B253" t="str">
            <v>Sundry Debtors-Promotions</v>
          </cell>
          <cell r="C253" t="str">
            <v>INR</v>
          </cell>
          <cell r="D253" t="str">
            <v>ASSET</v>
          </cell>
          <cell r="E253" t="str">
            <v>BALANCE SHEET</v>
          </cell>
          <cell r="F253" t="str">
            <v/>
          </cell>
          <cell r="G253" t="str">
            <v/>
          </cell>
          <cell r="H253" t="str">
            <v>CURRENT ASSETS, LOANS AND ADVANCES</v>
          </cell>
          <cell r="I253" t="str">
            <v>SUNDRY DEBTORS</v>
          </cell>
          <cell r="J253" t="str">
            <v>SUNDRY DEBTORS</v>
          </cell>
        </row>
        <row r="254">
          <cell r="A254" t="str">
            <v>A401304</v>
          </cell>
          <cell r="B254" t="str">
            <v>Sundry Debtors-Circulation</v>
          </cell>
          <cell r="C254" t="str">
            <v>INR</v>
          </cell>
          <cell r="D254" t="str">
            <v>ASSET</v>
          </cell>
          <cell r="E254" t="str">
            <v>BALANCE SHEET</v>
          </cell>
          <cell r="F254" t="str">
            <v/>
          </cell>
          <cell r="G254" t="str">
            <v/>
          </cell>
          <cell r="H254" t="str">
            <v>CURRENT ASSETS, LOANS AND ADVANCES</v>
          </cell>
          <cell r="I254" t="str">
            <v>SUNDRY DEBTORS</v>
          </cell>
          <cell r="J254" t="str">
            <v>SUNDRY DEBTORS</v>
          </cell>
        </row>
        <row r="255">
          <cell r="A255" t="str">
            <v>A401305</v>
          </cell>
          <cell r="B255" t="str">
            <v>Subscription Receivable</v>
          </cell>
          <cell r="C255" t="str">
            <v>INR</v>
          </cell>
          <cell r="D255" t="str">
            <v>ASSET</v>
          </cell>
          <cell r="E255" t="str">
            <v>BALANCE SHEET</v>
          </cell>
          <cell r="F255" t="str">
            <v/>
          </cell>
          <cell r="G255" t="str">
            <v/>
          </cell>
          <cell r="H255" t="str">
            <v>CURRENT ASSETS, LOANS AND ADVANCES</v>
          </cell>
          <cell r="I255" t="str">
            <v>SUNDRY DEBTORS</v>
          </cell>
          <cell r="J255" t="str">
            <v>SUNDRY DEBTORS</v>
          </cell>
        </row>
        <row r="256">
          <cell r="A256" t="str">
            <v>A401401</v>
          </cell>
          <cell r="B256" t="str">
            <v>Service Tax Receivable - Customers</v>
          </cell>
          <cell r="C256" t="str">
            <v>INR</v>
          </cell>
          <cell r="D256" t="str">
            <v>ASSET</v>
          </cell>
          <cell r="E256" t="str">
            <v>BALANCE SHEET</v>
          </cell>
          <cell r="F256" t="str">
            <v/>
          </cell>
          <cell r="G256" t="str">
            <v/>
          </cell>
          <cell r="H256" t="str">
            <v>CURRENT ASSETS, LOANS AND ADVANCES</v>
          </cell>
          <cell r="I256" t="str">
            <v>SUNDRY DEBTORS</v>
          </cell>
          <cell r="J256" t="str">
            <v>SUNDRY DEBTORS</v>
          </cell>
        </row>
        <row r="257">
          <cell r="A257" t="str">
            <v>A401402</v>
          </cell>
          <cell r="B257" t="str">
            <v>SERVICE TAX SUPPLIERS (PROV. PAYABLE)</v>
          </cell>
          <cell r="C257" t="str">
            <v>INR</v>
          </cell>
          <cell r="D257" t="str">
            <v>ASSET</v>
          </cell>
          <cell r="E257" t="str">
            <v>BALANCE SHEET</v>
          </cell>
          <cell r="F257" t="str">
            <v>INPUTTAX</v>
          </cell>
          <cell r="G257" t="str">
            <v/>
          </cell>
          <cell r="H257" t="str">
            <v>CURRENT ASSETS, LOANS AND ADVANCES</v>
          </cell>
          <cell r="I257" t="str">
            <v>SUNDRY DEBTORS</v>
          </cell>
          <cell r="J257" t="str">
            <v>SUNDRY DEBTORS</v>
          </cell>
        </row>
        <row r="258">
          <cell r="A258" t="str">
            <v>A401403</v>
          </cell>
          <cell r="B258" t="str">
            <v>SERVICE TAX SUPPLIERS (ACTU. PAYABLE)</v>
          </cell>
          <cell r="C258" t="str">
            <v>INR</v>
          </cell>
          <cell r="D258" t="str">
            <v>ASSET</v>
          </cell>
          <cell r="E258" t="str">
            <v>BALANCE SHEET</v>
          </cell>
          <cell r="F258" t="str">
            <v>INPUTTAX</v>
          </cell>
          <cell r="G258" t="str">
            <v/>
          </cell>
          <cell r="H258" t="str">
            <v>CURRENT ASSETS, LOANS AND ADVANCES</v>
          </cell>
          <cell r="I258" t="str">
            <v>SUNDRY DEBTORS</v>
          </cell>
          <cell r="J258" t="str">
            <v>SUNDRY DEBTORS</v>
          </cell>
        </row>
        <row r="259">
          <cell r="A259" t="str">
            <v>A401404</v>
          </cell>
          <cell r="B259" t="str">
            <v>Cenvat Receivable on Service Tax</v>
          </cell>
          <cell r="C259" t="str">
            <v>INR</v>
          </cell>
          <cell r="D259" t="str">
            <v>ASSET</v>
          </cell>
          <cell r="E259" t="str">
            <v>BALANCE SHEET</v>
          </cell>
          <cell r="F259" t="str">
            <v/>
          </cell>
          <cell r="G259" t="str">
            <v/>
          </cell>
          <cell r="H259" t="str">
            <v>CURRENT ASSETS, LOANS AND ADVANCES</v>
          </cell>
          <cell r="I259" t="str">
            <v>SUNDRY DEBTORS</v>
          </cell>
          <cell r="J259" t="str">
            <v>SUNDRY DEBTORS</v>
          </cell>
        </row>
        <row r="260">
          <cell r="A260" t="str">
            <v>A401405</v>
          </cell>
          <cell r="B260" t="str">
            <v>Cenvat Receivable on Edu. Cess</v>
          </cell>
          <cell r="C260" t="str">
            <v>INR</v>
          </cell>
          <cell r="D260" t="str">
            <v>ASSET</v>
          </cell>
          <cell r="E260" t="str">
            <v>BALANCE SHEET</v>
          </cell>
          <cell r="F260" t="str">
            <v/>
          </cell>
          <cell r="G260" t="str">
            <v/>
          </cell>
          <cell r="H260" t="str">
            <v>CURRENT ASSETS, LOANS AND ADVANCES</v>
          </cell>
          <cell r="I260" t="str">
            <v>SUNDRY DEBTORS</v>
          </cell>
          <cell r="J260" t="str">
            <v>SUNDRY DEBTORS</v>
          </cell>
        </row>
        <row r="261">
          <cell r="A261" t="str">
            <v>A401406</v>
          </cell>
          <cell r="B261" t="str">
            <v>Cenvat Receivable on S &amp; HE Cess</v>
          </cell>
          <cell r="C261" t="str">
            <v>INR</v>
          </cell>
          <cell r="D261" t="str">
            <v>ASSET</v>
          </cell>
          <cell r="E261" t="str">
            <v>BALANCE SHEET</v>
          </cell>
          <cell r="F261" t="str">
            <v/>
          </cell>
          <cell r="G261" t="str">
            <v/>
          </cell>
          <cell r="H261" t="str">
            <v>CURRENT ASSETS, LOANS AND ADVANCES</v>
          </cell>
          <cell r="I261" t="str">
            <v>SUNDRY DEBTORS</v>
          </cell>
          <cell r="J261" t="str">
            <v>SUNDRY DEBTORS</v>
          </cell>
        </row>
        <row r="262">
          <cell r="A262" t="str">
            <v>A401407</v>
          </cell>
          <cell r="B262" t="str">
            <v>Consolidated Input Tax (Service Tax)</v>
          </cell>
          <cell r="C262" t="str">
            <v>INR</v>
          </cell>
          <cell r="D262" t="str">
            <v>ASSET</v>
          </cell>
          <cell r="E262" t="str">
            <v>BALANCE SHEET</v>
          </cell>
          <cell r="F262" t="str">
            <v/>
          </cell>
          <cell r="G262" t="str">
            <v/>
          </cell>
          <cell r="H262" t="str">
            <v>CURRENT ASSETS, LOANS AND ADVANCES</v>
          </cell>
          <cell r="I262" t="str">
            <v>SUNDRY DEBTORS</v>
          </cell>
          <cell r="J262" t="str">
            <v>SUNDRY DEBTORS</v>
          </cell>
        </row>
        <row r="263">
          <cell r="A263" t="str">
            <v>A401408</v>
          </cell>
          <cell r="B263" t="str">
            <v>Education Cess - Rentals</v>
          </cell>
          <cell r="C263" t="str">
            <v>INR</v>
          </cell>
          <cell r="D263" t="str">
            <v>ASSET</v>
          </cell>
          <cell r="E263" t="str">
            <v>BALANCE SHEET</v>
          </cell>
          <cell r="F263" t="str">
            <v/>
          </cell>
          <cell r="G263" t="str">
            <v/>
          </cell>
          <cell r="H263" t="str">
            <v>CURRENT ASSETS, LOANS AND ADVANCES</v>
          </cell>
          <cell r="I263" t="str">
            <v>SUNDRY DEBTORS</v>
          </cell>
          <cell r="J263" t="str">
            <v>SUNDRY DEBTORS</v>
          </cell>
        </row>
        <row r="264">
          <cell r="A264" t="str">
            <v>A401409</v>
          </cell>
          <cell r="B264" t="str">
            <v>Input Credit-Capital Goods</v>
          </cell>
          <cell r="C264" t="str">
            <v>INR</v>
          </cell>
          <cell r="D264" t="str">
            <v>ASSET</v>
          </cell>
          <cell r="E264" t="str">
            <v>BALANCE SHEET</v>
          </cell>
          <cell r="F264" t="str">
            <v/>
          </cell>
          <cell r="G264" t="str">
            <v/>
          </cell>
          <cell r="H264" t="str">
            <v>CURRENT ASSETS, LOANS AND ADVANCES</v>
          </cell>
          <cell r="I264" t="str">
            <v>SUNDRY DEBTORS</v>
          </cell>
          <cell r="J264" t="str">
            <v>SUNDRY DEBTORS</v>
          </cell>
        </row>
        <row r="265">
          <cell r="A265" t="str">
            <v>A401410</v>
          </cell>
          <cell r="B265" t="str">
            <v>Input Service Tax - Rentals</v>
          </cell>
          <cell r="C265" t="str">
            <v>INR</v>
          </cell>
          <cell r="D265" t="str">
            <v>ASSET</v>
          </cell>
          <cell r="E265" t="str">
            <v>BALANCE SHEET</v>
          </cell>
          <cell r="F265" t="str">
            <v/>
          </cell>
          <cell r="G265" t="str">
            <v/>
          </cell>
          <cell r="H265" t="str">
            <v>CURRENT ASSETS, LOANS AND ADVANCES</v>
          </cell>
          <cell r="I265" t="str">
            <v>SUNDRY DEBTORS</v>
          </cell>
          <cell r="J265" t="str">
            <v>SUNDRY DEBTORS</v>
          </cell>
        </row>
        <row r="266">
          <cell r="A266" t="str">
            <v>A401411</v>
          </cell>
          <cell r="B266" t="str">
            <v>Secondary &amp; Higher Educatin Cess-Rentals</v>
          </cell>
          <cell r="C266" t="str">
            <v>INR</v>
          </cell>
          <cell r="D266" t="str">
            <v>ASSET</v>
          </cell>
          <cell r="E266" t="str">
            <v>BALANCE SHEET</v>
          </cell>
          <cell r="F266" t="str">
            <v/>
          </cell>
          <cell r="G266" t="str">
            <v/>
          </cell>
          <cell r="H266" t="str">
            <v>CURRENT ASSETS, LOANS AND ADVANCES</v>
          </cell>
          <cell r="I266" t="str">
            <v>SUNDRY DEBTORS</v>
          </cell>
          <cell r="J266" t="str">
            <v>SUNDRY DEBTORS</v>
          </cell>
        </row>
        <row r="267">
          <cell r="A267" t="str">
            <v>A401501</v>
          </cell>
          <cell r="B267" t="str">
            <v>Retention Money With Customer</v>
          </cell>
          <cell r="C267" t="str">
            <v>INR</v>
          </cell>
          <cell r="D267" t="str">
            <v>ASSET</v>
          </cell>
          <cell r="E267" t="str">
            <v>BALANCE SHEET</v>
          </cell>
          <cell r="F267" t="str">
            <v/>
          </cell>
          <cell r="G267" t="str">
            <v/>
          </cell>
          <cell r="H267" t="str">
            <v>CURRENT ASSETS, LOANS AND ADVANCES</v>
          </cell>
          <cell r="I267" t="str">
            <v>SUNDRY DEBTORS</v>
          </cell>
          <cell r="J267" t="str">
            <v>SUNDRY DEBTORS</v>
          </cell>
        </row>
        <row r="268">
          <cell r="A268" t="str">
            <v>A467823</v>
          </cell>
          <cell r="B268" t="str">
            <v>stock sit</v>
          </cell>
          <cell r="C268" t="str">
            <v>INR</v>
          </cell>
          <cell r="D268" t="str">
            <v>ASSET</v>
          </cell>
          <cell r="E268" t="str">
            <v>BALANCE SHEET</v>
          </cell>
          <cell r="F268" t="str">
            <v/>
          </cell>
          <cell r="G268" t="str">
            <v>STOCK TRANSFER SIT</v>
          </cell>
          <cell r="H268" t="str">
            <v>CURRENT ASSETS, LOANS AND ADVANCES</v>
          </cell>
          <cell r="I268" t="str">
            <v>OTHER CURRENT ASSETS</v>
          </cell>
          <cell r="J268" t="str">
            <v>OTHER CURRENT ASSETS</v>
          </cell>
        </row>
        <row r="269">
          <cell r="A269" t="str">
            <v>A501001-000</v>
          </cell>
          <cell r="B269" t="str">
            <v>Loans (Gr Co)</v>
          </cell>
          <cell r="C269" t="str">
            <v>INR</v>
          </cell>
          <cell r="D269" t="str">
            <v>ASSET</v>
          </cell>
          <cell r="E269" t="str">
            <v>BALANCE SHEET</v>
          </cell>
          <cell r="F269" t="str">
            <v/>
          </cell>
          <cell r="G269" t="str">
            <v/>
          </cell>
          <cell r="H269" t="str">
            <v>CURRENT ASSETS, LOANS AND ADVANCES</v>
          </cell>
          <cell r="I269" t="str">
            <v>LOANS AND ADVANCES</v>
          </cell>
          <cell r="J269" t="str">
            <v>LOANS</v>
          </cell>
        </row>
        <row r="270">
          <cell r="A270" t="str">
            <v>A501001-010</v>
          </cell>
          <cell r="B270" t="str">
            <v>Loans (Gr Co)-DLF Ltd Cnstr</v>
          </cell>
          <cell r="C270" t="str">
            <v>INR</v>
          </cell>
          <cell r="D270" t="str">
            <v>ASSET</v>
          </cell>
          <cell r="E270" t="str">
            <v>BALANCE SHEET</v>
          </cell>
          <cell r="F270" t="str">
            <v/>
          </cell>
          <cell r="G270" t="str">
            <v/>
          </cell>
          <cell r="H270" t="str">
            <v>CURRENT ASSETS, LOANS AND ADVANCES</v>
          </cell>
          <cell r="I270" t="str">
            <v>LOANS AND ADVANCES</v>
          </cell>
          <cell r="J270" t="str">
            <v>LOANS</v>
          </cell>
        </row>
        <row r="271">
          <cell r="A271" t="str">
            <v>A501001-020</v>
          </cell>
          <cell r="B271" t="str">
            <v>Loans (Gr Co)- DEDL</v>
          </cell>
          <cell r="C271" t="str">
            <v>INR</v>
          </cell>
          <cell r="D271" t="str">
            <v>ASSET</v>
          </cell>
          <cell r="E271" t="str">
            <v>BALANCE SHEET</v>
          </cell>
          <cell r="F271" t="str">
            <v/>
          </cell>
          <cell r="G271" t="str">
            <v/>
          </cell>
          <cell r="H271" t="str">
            <v>CURRENT ASSETS, LOANS AND ADVANCES</v>
          </cell>
          <cell r="I271" t="str">
            <v>LOANS AND ADVANCES</v>
          </cell>
          <cell r="J271" t="str">
            <v>LOANS</v>
          </cell>
        </row>
        <row r="272">
          <cell r="A272" t="str">
            <v>A501001-076</v>
          </cell>
          <cell r="B272" t="str">
            <v>Loans (Gr Co)- Dlf Info City(Kolkata)</v>
          </cell>
          <cell r="C272" t="str">
            <v>INR</v>
          </cell>
          <cell r="D272" t="str">
            <v>ASSET</v>
          </cell>
          <cell r="E272" t="str">
            <v>BALANCE SHEET</v>
          </cell>
          <cell r="F272" t="str">
            <v/>
          </cell>
          <cell r="G272" t="str">
            <v/>
          </cell>
          <cell r="H272" t="str">
            <v>CURRENT ASSETS, LOANS AND ADVANCES</v>
          </cell>
          <cell r="I272" t="str">
            <v>LOANS AND ADVANCES</v>
          </cell>
          <cell r="J272" t="str">
            <v>LOANS</v>
          </cell>
        </row>
        <row r="273">
          <cell r="A273" t="str">
            <v>A501001-101</v>
          </cell>
          <cell r="B273" t="str">
            <v>Loans (Gr Co)-DLF Ltd</v>
          </cell>
          <cell r="C273" t="str">
            <v>INR</v>
          </cell>
          <cell r="D273" t="str">
            <v>ASSET</v>
          </cell>
          <cell r="E273" t="str">
            <v>BALANCE SHEET</v>
          </cell>
          <cell r="F273" t="str">
            <v/>
          </cell>
          <cell r="G273" t="str">
            <v/>
          </cell>
          <cell r="H273" t="str">
            <v>CURRENT ASSETS, LOANS AND ADVANCES</v>
          </cell>
          <cell r="I273" t="str">
            <v>LOANS AND ADVANCES</v>
          </cell>
          <cell r="J273" t="str">
            <v>LOANS</v>
          </cell>
        </row>
        <row r="274">
          <cell r="A274" t="str">
            <v>A501001-274</v>
          </cell>
          <cell r="B274" t="str">
            <v>Loans (Gr Co)-DRDL</v>
          </cell>
          <cell r="C274" t="str">
            <v>INR</v>
          </cell>
          <cell r="D274" t="str">
            <v>ASSET</v>
          </cell>
          <cell r="E274" t="str">
            <v>BALANCE SHEET</v>
          </cell>
          <cell r="F274" t="str">
            <v/>
          </cell>
          <cell r="G274" t="str">
            <v/>
          </cell>
          <cell r="H274" t="str">
            <v>CURRENT ASSETS, LOANS AND ADVANCES</v>
          </cell>
          <cell r="I274" t="str">
            <v>LOANS AND ADVANCES</v>
          </cell>
          <cell r="J274" t="str">
            <v>LOANS</v>
          </cell>
        </row>
        <row r="275">
          <cell r="A275" t="str">
            <v>A501001-278</v>
          </cell>
          <cell r="B275" t="str">
            <v>Loans (Gr Co)-DHDL</v>
          </cell>
          <cell r="C275" t="str">
            <v>INR</v>
          </cell>
          <cell r="D275" t="str">
            <v>ASSET</v>
          </cell>
          <cell r="E275" t="str">
            <v>BALANCE SHEET</v>
          </cell>
          <cell r="F275" t="str">
            <v/>
          </cell>
          <cell r="G275" t="str">
            <v/>
          </cell>
          <cell r="H275" t="str">
            <v>CURRENT ASSETS, LOANS AND ADVANCES</v>
          </cell>
          <cell r="I275" t="str">
            <v>LOANS AND ADVANCES</v>
          </cell>
          <cell r="J275" t="str">
            <v>LOANS</v>
          </cell>
        </row>
        <row r="276">
          <cell r="A276" t="str">
            <v>A501001-279</v>
          </cell>
          <cell r="B276" t="str">
            <v>Loans (Gr Co)-DCDL</v>
          </cell>
          <cell r="C276" t="str">
            <v>INR</v>
          </cell>
          <cell r="D276" t="str">
            <v>ASSET</v>
          </cell>
          <cell r="E276" t="str">
            <v>BALANCE SHEET</v>
          </cell>
          <cell r="F276" t="str">
            <v/>
          </cell>
          <cell r="G276" t="str">
            <v/>
          </cell>
          <cell r="H276" t="str">
            <v>CURRENT ASSETS, LOANS AND ADVANCES</v>
          </cell>
          <cell r="I276" t="str">
            <v>LOANS AND ADVANCES</v>
          </cell>
          <cell r="J276" t="str">
            <v>LOANS</v>
          </cell>
        </row>
        <row r="277">
          <cell r="A277" t="str">
            <v>A501001-280</v>
          </cell>
          <cell r="B277" t="str">
            <v>Loans (Gr Co)-Cee Pee Maint Srv L</v>
          </cell>
          <cell r="C277" t="str">
            <v>INR</v>
          </cell>
          <cell r="D277" t="str">
            <v>ASSET</v>
          </cell>
          <cell r="E277" t="str">
            <v>BALANCE SHEET</v>
          </cell>
          <cell r="F277" t="str">
            <v/>
          </cell>
          <cell r="G277" t="str">
            <v/>
          </cell>
          <cell r="H277" t="str">
            <v>CURRENT ASSETS, LOANS AND ADVANCES</v>
          </cell>
          <cell r="I277" t="str">
            <v>LOANS AND ADVANCES</v>
          </cell>
          <cell r="J277" t="str">
            <v>LOANS</v>
          </cell>
        </row>
        <row r="278">
          <cell r="A278" t="str">
            <v>A501001-282</v>
          </cell>
          <cell r="B278" t="str">
            <v>Loans (Gr Co)-Silver Oaks Prop Mgt Srv P</v>
          </cell>
          <cell r="C278" t="str">
            <v>INR</v>
          </cell>
          <cell r="D278" t="str">
            <v>ASSET</v>
          </cell>
          <cell r="E278" t="str">
            <v>BALANCE SHEET</v>
          </cell>
          <cell r="F278" t="str">
            <v/>
          </cell>
          <cell r="G278" t="str">
            <v/>
          </cell>
          <cell r="H278" t="str">
            <v>CURRENT ASSETS, LOANS AND ADVANCES</v>
          </cell>
          <cell r="I278" t="str">
            <v>LOANS AND ADVANCES</v>
          </cell>
          <cell r="J278" t="str">
            <v>LOANS</v>
          </cell>
        </row>
        <row r="279">
          <cell r="A279" t="str">
            <v>A501001-289</v>
          </cell>
          <cell r="B279" t="str">
            <v>Loans (Gr Co)-Atria Partners</v>
          </cell>
          <cell r="C279" t="str">
            <v>INR</v>
          </cell>
          <cell r="D279" t="str">
            <v>ASSET</v>
          </cell>
          <cell r="E279" t="str">
            <v>BALANCE SHEET</v>
          </cell>
          <cell r="F279" t="str">
            <v/>
          </cell>
          <cell r="G279" t="str">
            <v/>
          </cell>
          <cell r="H279" t="str">
            <v>CURRENT ASSETS, LOANS AND ADVANCES</v>
          </cell>
          <cell r="I279" t="str">
            <v>LOANS AND ADVANCES</v>
          </cell>
          <cell r="J279" t="str">
            <v>LOANS</v>
          </cell>
        </row>
        <row r="280">
          <cell r="A280" t="str">
            <v>A501001-291</v>
          </cell>
          <cell r="B280" t="str">
            <v>Loans (Gr Co)-Renkon Partners</v>
          </cell>
          <cell r="C280" t="str">
            <v>INR</v>
          </cell>
          <cell r="D280" t="str">
            <v>ASSET</v>
          </cell>
          <cell r="E280" t="str">
            <v>BALANCE SHEET</v>
          </cell>
          <cell r="F280" t="str">
            <v/>
          </cell>
          <cell r="G280" t="str">
            <v/>
          </cell>
          <cell r="H280" t="str">
            <v>CURRENT ASSETS, LOANS AND ADVANCES</v>
          </cell>
          <cell r="I280" t="str">
            <v>LOANS AND ADVANCES</v>
          </cell>
          <cell r="J280" t="str">
            <v>LOANS</v>
          </cell>
        </row>
        <row r="281">
          <cell r="A281" t="str">
            <v>A501001-292</v>
          </cell>
          <cell r="B281" t="str">
            <v>Loans (Gr Co)-Plaza Partners</v>
          </cell>
          <cell r="C281" t="str">
            <v>INR</v>
          </cell>
          <cell r="D281" t="str">
            <v>ASSET</v>
          </cell>
          <cell r="E281" t="str">
            <v>BALANCE SHEET</v>
          </cell>
          <cell r="F281" t="str">
            <v/>
          </cell>
          <cell r="G281" t="str">
            <v/>
          </cell>
          <cell r="H281" t="str">
            <v>CURRENT ASSETS, LOANS AND ADVANCES</v>
          </cell>
          <cell r="I281" t="str">
            <v>LOANS AND ADVANCES</v>
          </cell>
          <cell r="J281" t="str">
            <v>LOANS</v>
          </cell>
        </row>
        <row r="282">
          <cell r="A282" t="str">
            <v>A501001-299</v>
          </cell>
          <cell r="B282" t="str">
            <v>Loans (Gr Co)- DLF Cyber City Dev L</v>
          </cell>
          <cell r="C282" t="str">
            <v>INR</v>
          </cell>
          <cell r="D282" t="str">
            <v>ASSET</v>
          </cell>
          <cell r="E282" t="str">
            <v>BALANCE SHEET</v>
          </cell>
          <cell r="F282" t="str">
            <v/>
          </cell>
          <cell r="G282" t="str">
            <v/>
          </cell>
          <cell r="H282" t="str">
            <v>CURRENT ASSETS, LOANS AND ADVANCES</v>
          </cell>
          <cell r="I282" t="str">
            <v>LOANS AND ADVANCES</v>
          </cell>
          <cell r="J282" t="str">
            <v>LOANS</v>
          </cell>
        </row>
        <row r="283">
          <cell r="A283" t="str">
            <v>A501001-305</v>
          </cell>
          <cell r="B283" t="str">
            <v>Loans (Gr Co)-Prompt Real Estate P L</v>
          </cell>
          <cell r="C283" t="str">
            <v>INR</v>
          </cell>
          <cell r="D283" t="str">
            <v>ASSET</v>
          </cell>
          <cell r="E283" t="str">
            <v>BALANCE SHEET</v>
          </cell>
          <cell r="F283" t="str">
            <v/>
          </cell>
          <cell r="G283" t="str">
            <v/>
          </cell>
          <cell r="H283" t="str">
            <v>CURRENT ASSETS, LOANS AND ADVANCES</v>
          </cell>
          <cell r="I283" t="str">
            <v>LOANS AND ADVANCES</v>
          </cell>
          <cell r="J283" t="str">
            <v>LOANS</v>
          </cell>
        </row>
        <row r="284">
          <cell r="A284" t="str">
            <v>A501001-321</v>
          </cell>
          <cell r="B284" t="str">
            <v>Loans (Gr Co)- Passion Buil &amp; Dev P Ltd</v>
          </cell>
          <cell r="C284" t="str">
            <v>INR</v>
          </cell>
          <cell r="D284" t="str">
            <v>ASSET</v>
          </cell>
          <cell r="E284" t="str">
            <v>BALANCE SHEET</v>
          </cell>
          <cell r="F284" t="str">
            <v/>
          </cell>
          <cell r="G284" t="str">
            <v/>
          </cell>
          <cell r="H284" t="str">
            <v>CURRENT ASSETS, LOANS AND ADVANCES</v>
          </cell>
          <cell r="I284" t="str">
            <v>LOANS AND ADVANCES</v>
          </cell>
          <cell r="J284" t="str">
            <v>LOANS</v>
          </cell>
        </row>
        <row r="285">
          <cell r="A285" t="str">
            <v>A501001-325</v>
          </cell>
          <cell r="B285" t="str">
            <v>Loans (Gr Co)-Edward Keventer</v>
          </cell>
          <cell r="C285" t="str">
            <v>INR</v>
          </cell>
          <cell r="D285" t="str">
            <v>ASSET</v>
          </cell>
          <cell r="E285" t="str">
            <v>BALANCE SHEET</v>
          </cell>
          <cell r="F285" t="str">
            <v/>
          </cell>
          <cell r="G285" t="str">
            <v/>
          </cell>
          <cell r="H285" t="str">
            <v>CURRENT ASSETS, LOANS AND ADVANCES</v>
          </cell>
          <cell r="I285" t="str">
            <v>LOANS AND ADVANCES</v>
          </cell>
          <cell r="J285" t="str">
            <v>LOANS</v>
          </cell>
        </row>
        <row r="286">
          <cell r="A286" t="str">
            <v>A501001-419</v>
          </cell>
          <cell r="B286" t="str">
            <v>Loans (Gr Co)-Kenneth Buil &amp; Dev</v>
          </cell>
          <cell r="C286" t="str">
            <v>INR</v>
          </cell>
          <cell r="D286" t="str">
            <v>ASSET</v>
          </cell>
          <cell r="E286" t="str">
            <v>BALANCE SHEET</v>
          </cell>
          <cell r="F286" t="str">
            <v/>
          </cell>
          <cell r="G286" t="str">
            <v/>
          </cell>
          <cell r="H286" t="str">
            <v>CURRENT ASSETS, LOANS AND ADVANCES</v>
          </cell>
          <cell r="I286" t="str">
            <v>LOANS AND ADVANCES</v>
          </cell>
          <cell r="J286" t="str">
            <v>LOANS</v>
          </cell>
        </row>
        <row r="287">
          <cell r="A287" t="str">
            <v>A501001-428</v>
          </cell>
          <cell r="B287" t="str">
            <v>Loans (Gr Co)- DLF Assets Pvt L</v>
          </cell>
          <cell r="C287" t="str">
            <v>INR</v>
          </cell>
          <cell r="D287" t="str">
            <v>ASSET</v>
          </cell>
          <cell r="E287" t="str">
            <v>BALANCE SHEET</v>
          </cell>
          <cell r="F287" t="str">
            <v/>
          </cell>
          <cell r="G287" t="str">
            <v/>
          </cell>
          <cell r="H287" t="str">
            <v>CURRENT ASSETS, LOANS AND ADVANCES</v>
          </cell>
          <cell r="I287" t="str">
            <v>LOANS AND ADVANCES</v>
          </cell>
          <cell r="J287" t="str">
            <v>LOANS</v>
          </cell>
        </row>
        <row r="288">
          <cell r="A288" t="str">
            <v>A501001-516</v>
          </cell>
          <cell r="B288" t="str">
            <v>Loans (Gr Co)-Pee Tee Maint Srv L</v>
          </cell>
          <cell r="C288" t="str">
            <v>INR</v>
          </cell>
          <cell r="D288" t="str">
            <v>ASSET</v>
          </cell>
          <cell r="E288" t="str">
            <v>BALANCE SHEET</v>
          </cell>
          <cell r="F288" t="str">
            <v/>
          </cell>
          <cell r="G288" t="str">
            <v/>
          </cell>
          <cell r="H288" t="str">
            <v>CURRENT ASSETS, LOANS AND ADVANCES</v>
          </cell>
          <cell r="I288" t="str">
            <v>LOANS AND ADVANCES</v>
          </cell>
          <cell r="J288" t="str">
            <v>LOANS</v>
          </cell>
        </row>
        <row r="289">
          <cell r="A289" t="str">
            <v>A501001-525</v>
          </cell>
          <cell r="B289" t="str">
            <v>Loans (Gr Co)-Digital Talkies Pvt L</v>
          </cell>
          <cell r="C289" t="str">
            <v>INR</v>
          </cell>
          <cell r="D289" t="str">
            <v>ASSET</v>
          </cell>
          <cell r="E289" t="str">
            <v>BALANCE SHEET</v>
          </cell>
          <cell r="F289" t="str">
            <v/>
          </cell>
          <cell r="G289" t="str">
            <v/>
          </cell>
          <cell r="H289" t="str">
            <v>CURRENT ASSETS, LOANS AND ADVANCES</v>
          </cell>
          <cell r="I289" t="str">
            <v>LOANS AND ADVANCES</v>
          </cell>
          <cell r="J289" t="str">
            <v>LOANS</v>
          </cell>
        </row>
        <row r="290">
          <cell r="A290" t="str">
            <v>A501001-526</v>
          </cell>
          <cell r="B290" t="str">
            <v>Loans (Gr Co)-DT Cinemas Pvt L</v>
          </cell>
          <cell r="C290" t="str">
            <v>INR</v>
          </cell>
          <cell r="D290" t="str">
            <v>ASSET</v>
          </cell>
          <cell r="E290" t="str">
            <v>BALANCE SHEET</v>
          </cell>
          <cell r="F290" t="str">
            <v/>
          </cell>
          <cell r="G290" t="str">
            <v/>
          </cell>
          <cell r="H290" t="str">
            <v>CURRENT ASSETS, LOANS AND ADVANCES</v>
          </cell>
          <cell r="I290" t="str">
            <v>LOANS AND ADVANCES</v>
          </cell>
          <cell r="J290" t="str">
            <v>LOANS</v>
          </cell>
        </row>
        <row r="291">
          <cell r="A291" t="str">
            <v>A501001-532</v>
          </cell>
          <cell r="B291" t="str">
            <v>Loans (Gr Co)-Kenneth B&amp;D Cnstr Div</v>
          </cell>
          <cell r="C291" t="str">
            <v>INR</v>
          </cell>
          <cell r="D291" t="str">
            <v>ASSET</v>
          </cell>
          <cell r="E291" t="str">
            <v>BALANCE SHEET</v>
          </cell>
          <cell r="F291" t="str">
            <v/>
          </cell>
          <cell r="G291" t="str">
            <v/>
          </cell>
          <cell r="H291" t="str">
            <v>CURRENT ASSETS, LOANS AND ADVANCES</v>
          </cell>
          <cell r="I291" t="str">
            <v>LOANS AND ADVANCES</v>
          </cell>
          <cell r="J291" t="str">
            <v>LOANS</v>
          </cell>
        </row>
        <row r="292">
          <cell r="A292" t="str">
            <v>A501001-533</v>
          </cell>
          <cell r="B292" t="str">
            <v>Loans (Gr Co)-Nilgiri Power Div</v>
          </cell>
          <cell r="C292" t="str">
            <v>INR</v>
          </cell>
          <cell r="D292" t="str">
            <v>ASSET</v>
          </cell>
          <cell r="E292" t="str">
            <v>BALANCE SHEET</v>
          </cell>
          <cell r="F292" t="str">
            <v/>
          </cell>
          <cell r="G292" t="str">
            <v/>
          </cell>
          <cell r="H292" t="str">
            <v>CURRENT ASSETS, LOANS AND ADVANCES</v>
          </cell>
          <cell r="I292" t="str">
            <v>LOANS AND ADVANCES</v>
          </cell>
          <cell r="J292" t="str">
            <v>LOANS</v>
          </cell>
        </row>
        <row r="293">
          <cell r="A293" t="str">
            <v>A501001-543</v>
          </cell>
          <cell r="B293" t="str">
            <v>Loans (Gr Co)-Turan Infratech Pvt Ltd</v>
          </cell>
          <cell r="C293" t="str">
            <v>INR</v>
          </cell>
          <cell r="D293" t="str">
            <v>ASSET</v>
          </cell>
          <cell r="E293" t="str">
            <v>BALANCE SHEET</v>
          </cell>
          <cell r="F293" t="str">
            <v/>
          </cell>
          <cell r="G293" t="str">
            <v/>
          </cell>
          <cell r="H293" t="str">
            <v>CURRENT ASSETS, LOANS AND ADVANCES</v>
          </cell>
          <cell r="I293" t="str">
            <v>LOANS AND ADVANCES</v>
          </cell>
          <cell r="J293" t="str">
            <v>LOANS</v>
          </cell>
        </row>
        <row r="294">
          <cell r="A294" t="str">
            <v>A501001-544</v>
          </cell>
          <cell r="B294" t="str">
            <v>Loans (Gr Co)-Thalia Infratech Pvt Ltd</v>
          </cell>
          <cell r="C294" t="str">
            <v>INR</v>
          </cell>
          <cell r="D294" t="str">
            <v>ASSET</v>
          </cell>
          <cell r="E294" t="str">
            <v>BALANCE SHEET</v>
          </cell>
          <cell r="F294" t="str">
            <v/>
          </cell>
          <cell r="G294" t="str">
            <v/>
          </cell>
          <cell r="H294" t="str">
            <v>CURRENT ASSETS, LOANS AND ADVANCES</v>
          </cell>
          <cell r="I294" t="str">
            <v>LOANS AND ADVANCES</v>
          </cell>
          <cell r="J294" t="str">
            <v>LOANS</v>
          </cell>
        </row>
        <row r="295">
          <cell r="A295" t="str">
            <v>A501001-707</v>
          </cell>
          <cell r="B295" t="str">
            <v>Loans - DHRL</v>
          </cell>
          <cell r="C295" t="str">
            <v>INR</v>
          </cell>
          <cell r="D295" t="str">
            <v>ASSET</v>
          </cell>
          <cell r="E295" t="str">
            <v>BALANCE SHEET</v>
          </cell>
          <cell r="F295" t="str">
            <v/>
          </cell>
          <cell r="G295" t="str">
            <v/>
          </cell>
          <cell r="H295" t="str">
            <v>CURRENT ASSETS, LOANS AND ADVANCES</v>
          </cell>
          <cell r="I295" t="str">
            <v>LOANS AND ADVANCES</v>
          </cell>
          <cell r="J295" t="str">
            <v>LOANS</v>
          </cell>
        </row>
        <row r="296">
          <cell r="A296" t="str">
            <v>A501101-001</v>
          </cell>
          <cell r="B296" t="str">
            <v>Adv Agst Jv Agreement- Mangal Shrusti</v>
          </cell>
          <cell r="C296" t="str">
            <v>INR</v>
          </cell>
          <cell r="D296" t="str">
            <v>ASSET</v>
          </cell>
          <cell r="E296" t="str">
            <v>BALANCE SHEET</v>
          </cell>
          <cell r="F296" t="str">
            <v/>
          </cell>
          <cell r="G296" t="str">
            <v/>
          </cell>
          <cell r="H296" t="str">
            <v>CURRENT ASSETS, LOANS AND ADVANCES</v>
          </cell>
          <cell r="I296" t="str">
            <v>LOANS AND ADVANCES</v>
          </cell>
          <cell r="J296" t="str">
            <v>OTHER LOANS</v>
          </cell>
        </row>
        <row r="297">
          <cell r="A297" t="str">
            <v>A501101-002</v>
          </cell>
          <cell r="B297" t="str">
            <v>Adv Agst Jv Agreement- Aakruti</v>
          </cell>
          <cell r="C297" t="str">
            <v>INR</v>
          </cell>
          <cell r="D297" t="str">
            <v>ASSET</v>
          </cell>
          <cell r="E297" t="str">
            <v>BALANCE SHEET</v>
          </cell>
          <cell r="F297" t="str">
            <v/>
          </cell>
          <cell r="G297" t="str">
            <v/>
          </cell>
          <cell r="H297" t="str">
            <v>CURRENT ASSETS, LOANS AND ADVANCES</v>
          </cell>
          <cell r="I297" t="str">
            <v>LOANS AND ADVANCES</v>
          </cell>
          <cell r="J297" t="str">
            <v>OTHER LOANS</v>
          </cell>
        </row>
        <row r="298">
          <cell r="A298" t="str">
            <v>A501101-003</v>
          </cell>
          <cell r="B298" t="str">
            <v>Adv Agst Jv Agreement- Hilton Hotel</v>
          </cell>
          <cell r="C298" t="str">
            <v>INR</v>
          </cell>
          <cell r="D298" t="str">
            <v>ASSET</v>
          </cell>
          <cell r="E298" t="str">
            <v>BALANCE SHEET</v>
          </cell>
          <cell r="F298" t="str">
            <v/>
          </cell>
          <cell r="G298" t="str">
            <v/>
          </cell>
          <cell r="H298" t="str">
            <v>CURRENT ASSETS, LOANS AND ADVANCES</v>
          </cell>
          <cell r="I298" t="str">
            <v>LOANS AND ADVANCES</v>
          </cell>
          <cell r="J298" t="str">
            <v>OTHER LOANS</v>
          </cell>
        </row>
        <row r="299">
          <cell r="A299" t="str">
            <v>A501201</v>
          </cell>
          <cell r="B299" t="str">
            <v>Staff Loan- Short term Loan</v>
          </cell>
          <cell r="C299" t="str">
            <v>INR</v>
          </cell>
          <cell r="D299" t="str">
            <v>ASSET</v>
          </cell>
          <cell r="E299" t="str">
            <v>BALANCE SHEET</v>
          </cell>
          <cell r="F299" t="str">
            <v>SUPPLIER PREPAYMENT A/C</v>
          </cell>
          <cell r="G299" t="str">
            <v/>
          </cell>
          <cell r="H299" t="str">
            <v>CURRENT ASSETS, LOANS AND ADVANCES</v>
          </cell>
          <cell r="I299" t="str">
            <v>LOANS AND ADVANCES</v>
          </cell>
          <cell r="J299" t="str">
            <v>STAFF LOAN</v>
          </cell>
        </row>
        <row r="300">
          <cell r="A300" t="str">
            <v>A501202</v>
          </cell>
          <cell r="B300" t="str">
            <v>Staff Loan- Vehicle Loan</v>
          </cell>
          <cell r="C300" t="str">
            <v>INR</v>
          </cell>
          <cell r="D300" t="str">
            <v>ASSET</v>
          </cell>
          <cell r="E300" t="str">
            <v>BALANCE SHEET</v>
          </cell>
          <cell r="F300" t="str">
            <v>SUPPLIER PREPAYMENT A/C</v>
          </cell>
          <cell r="G300" t="str">
            <v/>
          </cell>
          <cell r="H300" t="str">
            <v>CURRENT ASSETS, LOANS AND ADVANCES</v>
          </cell>
          <cell r="I300" t="str">
            <v>LOANS AND ADVANCES</v>
          </cell>
          <cell r="J300" t="str">
            <v>STAFF LOAN</v>
          </cell>
        </row>
        <row r="301">
          <cell r="A301" t="str">
            <v>A501203</v>
          </cell>
          <cell r="B301" t="str">
            <v>Staff Loan- PF Loan Account</v>
          </cell>
          <cell r="C301" t="str">
            <v>INR</v>
          </cell>
          <cell r="D301" t="str">
            <v>ASSET</v>
          </cell>
          <cell r="E301" t="str">
            <v>BALANCE SHEET</v>
          </cell>
          <cell r="F301" t="str">
            <v>SUPPLIER PREPAYMENT A/C</v>
          </cell>
          <cell r="G301" t="str">
            <v/>
          </cell>
          <cell r="H301" t="str">
            <v>CURRENT ASSETS, LOANS AND ADVANCES</v>
          </cell>
          <cell r="I301" t="str">
            <v>LOANS AND ADVANCES</v>
          </cell>
          <cell r="J301" t="str">
            <v>STAFF LOAN</v>
          </cell>
        </row>
        <row r="302">
          <cell r="A302" t="str">
            <v>A501204</v>
          </cell>
          <cell r="B302" t="str">
            <v>Staff Loan- House</v>
          </cell>
          <cell r="C302" t="str">
            <v>INR</v>
          </cell>
          <cell r="D302" t="str">
            <v>ASSET</v>
          </cell>
          <cell r="E302" t="str">
            <v>BALANCE SHEET</v>
          </cell>
          <cell r="F302" t="str">
            <v/>
          </cell>
          <cell r="G302" t="str">
            <v/>
          </cell>
          <cell r="H302" t="str">
            <v>CURRENT ASSETS, LOANS AND ADVANCES</v>
          </cell>
          <cell r="I302" t="str">
            <v>LOANS AND ADVANCES</v>
          </cell>
          <cell r="J302" t="str">
            <v>STAFF LOAN</v>
          </cell>
        </row>
        <row r="303">
          <cell r="A303" t="str">
            <v>A501205</v>
          </cell>
          <cell r="B303" t="str">
            <v>Staff Loan- Mobile Phone</v>
          </cell>
          <cell r="C303" t="str">
            <v>INR</v>
          </cell>
          <cell r="D303" t="str">
            <v>ASSET</v>
          </cell>
          <cell r="E303" t="str">
            <v>BALANCE SHEET</v>
          </cell>
          <cell r="F303" t="str">
            <v/>
          </cell>
          <cell r="G303" t="str">
            <v/>
          </cell>
          <cell r="H303" t="str">
            <v>CURRENT ASSETS, LOANS AND ADVANCES</v>
          </cell>
          <cell r="I303" t="str">
            <v>LOANS AND ADVANCES</v>
          </cell>
          <cell r="J303" t="str">
            <v>STAFF LOAN</v>
          </cell>
        </row>
        <row r="304">
          <cell r="A304" t="str">
            <v>A501206</v>
          </cell>
          <cell r="B304" t="str">
            <v>Staff Loan- PF Loan Account</v>
          </cell>
          <cell r="C304" t="str">
            <v>INR</v>
          </cell>
          <cell r="D304" t="str">
            <v>ASSET</v>
          </cell>
          <cell r="E304" t="str">
            <v>BALANCE SHEET</v>
          </cell>
          <cell r="F304" t="str">
            <v/>
          </cell>
          <cell r="G304" t="str">
            <v/>
          </cell>
          <cell r="H304" t="str">
            <v>CURRENT ASSETS, LOANS AND ADVANCES</v>
          </cell>
          <cell r="I304" t="str">
            <v>LOANS AND ADVANCES</v>
          </cell>
          <cell r="J304" t="str">
            <v>STAFF LOAN</v>
          </cell>
        </row>
        <row r="305">
          <cell r="A305" t="str">
            <v>A501207</v>
          </cell>
          <cell r="B305" t="str">
            <v>Staff Loan</v>
          </cell>
          <cell r="C305" t="str">
            <v>INR</v>
          </cell>
          <cell r="D305" t="str">
            <v>ASSET</v>
          </cell>
          <cell r="E305" t="str">
            <v>BALANCE SHEET</v>
          </cell>
          <cell r="F305" t="str">
            <v/>
          </cell>
          <cell r="G305" t="str">
            <v/>
          </cell>
          <cell r="H305" t="str">
            <v>CURRENT ASSETS, LOANS AND ADVANCES</v>
          </cell>
          <cell r="I305" t="str">
            <v>LOANS AND ADVANCES</v>
          </cell>
          <cell r="J305" t="str">
            <v>STAFF LOAN</v>
          </cell>
        </row>
        <row r="306">
          <cell r="A306" t="str">
            <v>A501208</v>
          </cell>
          <cell r="B306" t="str">
            <v>Staff Loan- Emergency Loan</v>
          </cell>
          <cell r="C306" t="str">
            <v>INR</v>
          </cell>
          <cell r="D306" t="str">
            <v>ASSET</v>
          </cell>
          <cell r="E306" t="str">
            <v>BALANCE SHEET</v>
          </cell>
          <cell r="F306" t="str">
            <v/>
          </cell>
          <cell r="G306" t="str">
            <v/>
          </cell>
          <cell r="H306" t="str">
            <v>CURRENT ASSETS, LOANS AND ADVANCES</v>
          </cell>
          <cell r="I306" t="str">
            <v>LOANS AND ADVANCES</v>
          </cell>
          <cell r="J306" t="str">
            <v>STAFF LOAN</v>
          </cell>
        </row>
        <row r="307">
          <cell r="A307" t="str">
            <v>A501209</v>
          </cell>
          <cell r="B307" t="str">
            <v>Staff Loan- Thrift Society Loan</v>
          </cell>
          <cell r="C307" t="str">
            <v>INR</v>
          </cell>
          <cell r="D307" t="str">
            <v>ASSET</v>
          </cell>
          <cell r="E307" t="str">
            <v>BALANCE SHEET</v>
          </cell>
          <cell r="F307" t="str">
            <v/>
          </cell>
          <cell r="G307" t="str">
            <v/>
          </cell>
          <cell r="H307" t="str">
            <v>CURRENT ASSETS, LOANS AND ADVANCES</v>
          </cell>
          <cell r="I307" t="str">
            <v>LOANS AND ADVANCES</v>
          </cell>
          <cell r="J307" t="str">
            <v>STAFF LOAN</v>
          </cell>
        </row>
        <row r="308">
          <cell r="A308" t="str">
            <v>A501210</v>
          </cell>
          <cell r="B308" t="str">
            <v>Staff Loan- Marriage Loan</v>
          </cell>
          <cell r="C308" t="str">
            <v>INR</v>
          </cell>
          <cell r="D308" t="str">
            <v>ASSET</v>
          </cell>
          <cell r="E308" t="str">
            <v>BALANCE SHEET</v>
          </cell>
          <cell r="F308" t="str">
            <v/>
          </cell>
          <cell r="G308" t="str">
            <v/>
          </cell>
          <cell r="H308" t="str">
            <v>CURRENT ASSETS, LOANS AND ADVANCES</v>
          </cell>
          <cell r="I308" t="str">
            <v>LOANS AND ADVANCES</v>
          </cell>
          <cell r="J308" t="str">
            <v>STAFF LOAN</v>
          </cell>
        </row>
        <row r="309">
          <cell r="A309" t="str">
            <v>A501250</v>
          </cell>
          <cell r="B309" t="str">
            <v>Staff Loan- Other Loans</v>
          </cell>
          <cell r="C309" t="str">
            <v>INR</v>
          </cell>
          <cell r="D309" t="str">
            <v>ASSET</v>
          </cell>
          <cell r="E309" t="str">
            <v>BALANCE SHEET</v>
          </cell>
          <cell r="F309" t="str">
            <v/>
          </cell>
          <cell r="G309" t="str">
            <v/>
          </cell>
          <cell r="H309" t="str">
            <v>CURRENT ASSETS, LOANS AND ADVANCES</v>
          </cell>
          <cell r="I309" t="str">
            <v>LOANS AND ADVANCES</v>
          </cell>
          <cell r="J309" t="str">
            <v>STAFF LOAN</v>
          </cell>
        </row>
        <row r="310">
          <cell r="A310" t="str">
            <v>A501301</v>
          </cell>
          <cell r="B310" t="str">
            <v>Loan (Others)</v>
          </cell>
          <cell r="C310" t="str">
            <v>INR</v>
          </cell>
          <cell r="D310" t="str">
            <v>ASSET</v>
          </cell>
          <cell r="E310" t="str">
            <v>BALANCE SHEET</v>
          </cell>
          <cell r="F310" t="str">
            <v/>
          </cell>
          <cell r="G310" t="str">
            <v/>
          </cell>
          <cell r="H310" t="str">
            <v>CURRENT ASSETS, LOANS AND ADVANCES</v>
          </cell>
          <cell r="I310" t="str">
            <v>LOANS AND ADVANCES</v>
          </cell>
          <cell r="J310" t="str">
            <v>LOANS</v>
          </cell>
        </row>
        <row r="311">
          <cell r="A311" t="str">
            <v>A501401-000</v>
          </cell>
          <cell r="B311" t="str">
            <v>Loan To Condm.</v>
          </cell>
          <cell r="C311" t="str">
            <v>INR</v>
          </cell>
          <cell r="D311" t="str">
            <v>ASSET</v>
          </cell>
          <cell r="E311" t="str">
            <v>BALANCE SHEET</v>
          </cell>
          <cell r="F311" t="str">
            <v/>
          </cell>
          <cell r="G311" t="str">
            <v/>
          </cell>
          <cell r="H311" t="str">
            <v>CURRENT ASSETS, LOANS AND ADVANCES</v>
          </cell>
          <cell r="I311" t="str">
            <v>LOANS AND ADVANCES</v>
          </cell>
          <cell r="J311" t="str">
            <v>LOANS</v>
          </cell>
        </row>
        <row r="312">
          <cell r="A312" t="str">
            <v>A501401-001</v>
          </cell>
          <cell r="B312" t="str">
            <v>Loan To Condm.- Ridgewood Estate Cond.</v>
          </cell>
          <cell r="C312" t="str">
            <v>INR</v>
          </cell>
          <cell r="D312" t="str">
            <v>ASSET</v>
          </cell>
          <cell r="E312" t="str">
            <v>BALANCE SHEET</v>
          </cell>
          <cell r="F312" t="str">
            <v/>
          </cell>
          <cell r="G312" t="str">
            <v/>
          </cell>
          <cell r="H312" t="str">
            <v>CURRENT ASSETS, LOANS AND ADVANCES</v>
          </cell>
          <cell r="I312" t="str">
            <v>LOANS AND ADVANCES</v>
          </cell>
          <cell r="J312" t="str">
            <v>LOANS</v>
          </cell>
        </row>
        <row r="313">
          <cell r="A313" t="str">
            <v>A501401-002</v>
          </cell>
          <cell r="B313" t="str">
            <v>Loan To Condm.- Oakwood Estate Cond.</v>
          </cell>
          <cell r="C313" t="str">
            <v>INR</v>
          </cell>
          <cell r="D313" t="str">
            <v>ASSET</v>
          </cell>
          <cell r="E313" t="str">
            <v>BALANCE SHEET</v>
          </cell>
          <cell r="F313" t="str">
            <v/>
          </cell>
          <cell r="G313" t="str">
            <v/>
          </cell>
          <cell r="H313" t="str">
            <v>CURRENT ASSETS, LOANS AND ADVANCES</v>
          </cell>
          <cell r="I313" t="str">
            <v>LOANS AND ADVANCES</v>
          </cell>
          <cell r="J313" t="str">
            <v>LOANS</v>
          </cell>
        </row>
        <row r="314">
          <cell r="A314" t="str">
            <v>A501401-003</v>
          </cell>
          <cell r="B314" t="str">
            <v>Loan To Condm.- Silver Oaks Cond.</v>
          </cell>
          <cell r="C314" t="str">
            <v>INR</v>
          </cell>
          <cell r="D314" t="str">
            <v>ASSET</v>
          </cell>
          <cell r="E314" t="str">
            <v>BALANCE SHEET</v>
          </cell>
          <cell r="F314" t="str">
            <v/>
          </cell>
          <cell r="G314" t="str">
            <v/>
          </cell>
          <cell r="H314" t="str">
            <v>CURRENT ASSETS, LOANS AND ADVANCES</v>
          </cell>
          <cell r="I314" t="str">
            <v>LOANS AND ADVANCES</v>
          </cell>
          <cell r="J314" t="str">
            <v>LOANS</v>
          </cell>
        </row>
        <row r="315">
          <cell r="A315" t="str">
            <v>A501401-004</v>
          </cell>
          <cell r="B315" t="str">
            <v>Loan To Condm.- Wellington Estate Cond.</v>
          </cell>
          <cell r="C315" t="str">
            <v>INR</v>
          </cell>
          <cell r="D315" t="str">
            <v>ASSET</v>
          </cell>
          <cell r="E315" t="str">
            <v>BALANCE SHEET</v>
          </cell>
          <cell r="F315" t="str">
            <v/>
          </cell>
          <cell r="G315" t="str">
            <v/>
          </cell>
          <cell r="H315" t="str">
            <v>CURRENT ASSETS, LOANS AND ADVANCES</v>
          </cell>
          <cell r="I315" t="str">
            <v>LOANS AND ADVANCES</v>
          </cell>
          <cell r="J315" t="str">
            <v>LOANS</v>
          </cell>
        </row>
        <row r="316">
          <cell r="A316" t="str">
            <v>A501401-005</v>
          </cell>
          <cell r="B316" t="str">
            <v>Loan To Condm.- Princeton Estate Cond.</v>
          </cell>
          <cell r="C316" t="str">
            <v>INR</v>
          </cell>
          <cell r="D316" t="str">
            <v>ASSET</v>
          </cell>
          <cell r="E316" t="str">
            <v>BALANCE SHEET</v>
          </cell>
          <cell r="F316" t="str">
            <v/>
          </cell>
          <cell r="G316" t="str">
            <v/>
          </cell>
          <cell r="H316" t="str">
            <v>CURRENT ASSETS, LOANS AND ADVANCES</v>
          </cell>
          <cell r="I316" t="str">
            <v>LOANS AND ADVANCES</v>
          </cell>
          <cell r="J316" t="str">
            <v>LOANS</v>
          </cell>
        </row>
        <row r="317">
          <cell r="A317" t="str">
            <v>A501401-006</v>
          </cell>
          <cell r="B317" t="str">
            <v>Loan To Condm.- Carlton Estate Cond.</v>
          </cell>
          <cell r="C317" t="str">
            <v>INR</v>
          </cell>
          <cell r="D317" t="str">
            <v>ASSET</v>
          </cell>
          <cell r="E317" t="str">
            <v>BALANCE SHEET</v>
          </cell>
          <cell r="F317" t="str">
            <v/>
          </cell>
          <cell r="G317" t="str">
            <v/>
          </cell>
          <cell r="H317" t="str">
            <v>CURRENT ASSETS, LOANS AND ADVANCES</v>
          </cell>
          <cell r="I317" t="str">
            <v>LOANS AND ADVANCES</v>
          </cell>
          <cell r="J317" t="str">
            <v>LOANS</v>
          </cell>
        </row>
        <row r="318">
          <cell r="A318" t="str">
            <v>A501401-007</v>
          </cell>
          <cell r="B318" t="str">
            <v>Loan To Condm.- Belvedere Park Cond</v>
          </cell>
          <cell r="C318" t="str">
            <v>INR</v>
          </cell>
          <cell r="D318" t="str">
            <v>ASSET</v>
          </cell>
          <cell r="E318" t="str">
            <v>BALANCE SHEET</v>
          </cell>
          <cell r="F318" t="str">
            <v/>
          </cell>
          <cell r="G318" t="str">
            <v/>
          </cell>
          <cell r="H318" t="str">
            <v>CURRENT ASSETS, LOANS AND ADVANCES</v>
          </cell>
          <cell r="I318" t="str">
            <v>LOANS AND ADVANCES</v>
          </cell>
          <cell r="J318" t="str">
            <v>LOANS</v>
          </cell>
        </row>
        <row r="319">
          <cell r="A319" t="str">
            <v>A501401-008</v>
          </cell>
          <cell r="B319" t="str">
            <v>Loan To Condm.- HTON,WNDSR,RPII COND ASS</v>
          </cell>
          <cell r="C319" t="str">
            <v>INR</v>
          </cell>
          <cell r="D319" t="str">
            <v>ASSET</v>
          </cell>
          <cell r="E319" t="str">
            <v>BALANCE SHEET</v>
          </cell>
          <cell r="F319" t="str">
            <v/>
          </cell>
          <cell r="G319" t="str">
            <v/>
          </cell>
          <cell r="H319" t="str">
            <v>CURRENT ASSETS, LOANS AND ADVANCES</v>
          </cell>
          <cell r="I319" t="str">
            <v>LOANS AND ADVANCES</v>
          </cell>
          <cell r="J319" t="str">
            <v>LOANS</v>
          </cell>
        </row>
        <row r="320">
          <cell r="A320" t="str">
            <v>A501401-009</v>
          </cell>
          <cell r="B320" t="str">
            <v>Loan To Condm.- RICH.REG.COND. ASS</v>
          </cell>
          <cell r="C320" t="str">
            <v>INR</v>
          </cell>
          <cell r="D320" t="str">
            <v>ASSET</v>
          </cell>
          <cell r="E320" t="str">
            <v>BALANCE SHEET</v>
          </cell>
          <cell r="F320" t="str">
            <v/>
          </cell>
          <cell r="G320" t="str">
            <v/>
          </cell>
          <cell r="H320" t="str">
            <v>CURRENT ASSETS, LOANS AND ADVANCES</v>
          </cell>
          <cell r="I320" t="str">
            <v>LOANS AND ADVANCES</v>
          </cell>
          <cell r="J320" t="str">
            <v>LOANS</v>
          </cell>
        </row>
        <row r="321">
          <cell r="A321" t="str">
            <v>A501401-010</v>
          </cell>
          <cell r="B321" t="str">
            <v>Loan To Condm.- RICHMOND.REG.COND. ASS</v>
          </cell>
          <cell r="C321" t="str">
            <v>INR</v>
          </cell>
          <cell r="D321" t="str">
            <v>ASSET</v>
          </cell>
          <cell r="E321" t="str">
            <v>BALANCE SHEET</v>
          </cell>
          <cell r="F321" t="str">
            <v/>
          </cell>
          <cell r="G321" t="str">
            <v/>
          </cell>
          <cell r="H321" t="str">
            <v>CURRENT ASSETS, LOANS AND ADVANCES</v>
          </cell>
          <cell r="I321" t="str">
            <v>LOANS AND ADVANCES</v>
          </cell>
          <cell r="J321" t="str">
            <v>LOANS</v>
          </cell>
        </row>
        <row r="322">
          <cell r="A322" t="str">
            <v>A501401-011</v>
          </cell>
          <cell r="B322" t="str">
            <v>Loan To Condm.- Exclusive Floor</v>
          </cell>
          <cell r="C322" t="str">
            <v>INR</v>
          </cell>
          <cell r="D322" t="str">
            <v>ASSET</v>
          </cell>
          <cell r="E322" t="str">
            <v>BALANCE SHEET</v>
          </cell>
          <cell r="F322" t="str">
            <v/>
          </cell>
          <cell r="G322" t="str">
            <v/>
          </cell>
          <cell r="H322" t="str">
            <v>CURRENT ASSETS, LOANS AND ADVANCES</v>
          </cell>
          <cell r="I322" t="str">
            <v>LOANS AND ADVANCES</v>
          </cell>
          <cell r="J322" t="str">
            <v>LOANS</v>
          </cell>
        </row>
        <row r="323">
          <cell r="A323" t="str">
            <v>A501401-012</v>
          </cell>
          <cell r="B323" t="str">
            <v>Loan To Condm.- Qutab Plaza</v>
          </cell>
          <cell r="C323" t="str">
            <v>INR</v>
          </cell>
          <cell r="D323" t="str">
            <v>ASSET</v>
          </cell>
          <cell r="E323" t="str">
            <v>BALANCE SHEET</v>
          </cell>
          <cell r="F323" t="str">
            <v/>
          </cell>
          <cell r="G323" t="str">
            <v/>
          </cell>
          <cell r="H323" t="str">
            <v>CURRENT ASSETS, LOANS AND ADVANCES</v>
          </cell>
          <cell r="I323" t="str">
            <v>LOANS AND ADVANCES</v>
          </cell>
          <cell r="J323" t="str">
            <v>LOANS</v>
          </cell>
        </row>
        <row r="324">
          <cell r="A324" t="str">
            <v>A501401-013</v>
          </cell>
          <cell r="B324" t="str">
            <v>Loan To Condm.- Super Mart I &amp; II</v>
          </cell>
          <cell r="C324" t="str">
            <v>INR</v>
          </cell>
          <cell r="D324" t="str">
            <v>ASSET</v>
          </cell>
          <cell r="E324" t="str">
            <v>BALANCE SHEET</v>
          </cell>
          <cell r="F324" t="str">
            <v/>
          </cell>
          <cell r="G324" t="str">
            <v/>
          </cell>
          <cell r="H324" t="str">
            <v>CURRENT ASSETS, LOANS AND ADVANCES</v>
          </cell>
          <cell r="I324" t="str">
            <v>LOANS AND ADVANCES</v>
          </cell>
          <cell r="J324" t="str">
            <v>LOANS</v>
          </cell>
        </row>
        <row r="325">
          <cell r="A325" t="str">
            <v>A501401-014</v>
          </cell>
          <cell r="B325" t="str">
            <v>Loan To Condm.- Central Arcade Cond.</v>
          </cell>
          <cell r="C325" t="str">
            <v>INR</v>
          </cell>
          <cell r="D325" t="str">
            <v>ASSET</v>
          </cell>
          <cell r="E325" t="str">
            <v>BALANCE SHEET</v>
          </cell>
          <cell r="F325" t="str">
            <v/>
          </cell>
          <cell r="G325" t="str">
            <v/>
          </cell>
          <cell r="H325" t="str">
            <v>CURRENT ASSETS, LOANS AND ADVANCES</v>
          </cell>
          <cell r="I325" t="str">
            <v>LOANS AND ADVANCES</v>
          </cell>
          <cell r="J325" t="str">
            <v>LOANS</v>
          </cell>
        </row>
        <row r="326">
          <cell r="A326" t="str">
            <v>A501401-015</v>
          </cell>
          <cell r="B326" t="str">
            <v>Loan To Condm.-Trinity Tower Cond Ass</v>
          </cell>
          <cell r="C326" t="str">
            <v>INR</v>
          </cell>
          <cell r="D326" t="str">
            <v>ASSET</v>
          </cell>
          <cell r="E326" t="str">
            <v>BALANCE SHEET</v>
          </cell>
          <cell r="F326" t="str">
            <v/>
          </cell>
          <cell r="G326" t="str">
            <v/>
          </cell>
          <cell r="H326" t="str">
            <v>CURRENT ASSETS, LOANS AND ADVANCES</v>
          </cell>
          <cell r="I326" t="str">
            <v>LOANS AND ADVANCES</v>
          </cell>
          <cell r="J326" t="str">
            <v>LOANS</v>
          </cell>
        </row>
        <row r="327">
          <cell r="A327" t="str">
            <v>A501401-016</v>
          </cell>
          <cell r="B327" t="str">
            <v>Loan To Condm.-Westend Heights Cond Ass</v>
          </cell>
          <cell r="C327" t="str">
            <v>INR</v>
          </cell>
          <cell r="D327" t="str">
            <v>ASSET</v>
          </cell>
          <cell r="E327" t="str">
            <v>BALANCE SHEET</v>
          </cell>
          <cell r="F327" t="str">
            <v/>
          </cell>
          <cell r="G327" t="str">
            <v/>
          </cell>
          <cell r="H327" t="str">
            <v>CURRENT ASSETS, LOANS AND ADVANCES</v>
          </cell>
          <cell r="I327" t="str">
            <v>LOANS AND ADVANCES</v>
          </cell>
          <cell r="J327" t="str">
            <v>LOANS</v>
          </cell>
        </row>
        <row r="328">
          <cell r="A328" t="str">
            <v>A501501</v>
          </cell>
          <cell r="B328" t="str">
            <v>Loan To Trusts</v>
          </cell>
          <cell r="C328" t="str">
            <v>INR</v>
          </cell>
          <cell r="D328" t="str">
            <v>ASSET</v>
          </cell>
          <cell r="E328" t="str">
            <v>BALANCE SHEET</v>
          </cell>
          <cell r="F328" t="str">
            <v/>
          </cell>
          <cell r="G328" t="str">
            <v/>
          </cell>
          <cell r="H328" t="str">
            <v>CURRENT ASSETS, LOANS AND ADVANCES</v>
          </cell>
          <cell r="I328" t="str">
            <v>LOANS AND ADVANCES</v>
          </cell>
          <cell r="J328" t="str">
            <v>LOANS</v>
          </cell>
        </row>
        <row r="329">
          <cell r="A329" t="str">
            <v>A501502</v>
          </cell>
          <cell r="B329" t="str">
            <v>Loan Lodhi Property Company Ltd</v>
          </cell>
          <cell r="C329" t="str">
            <v>INR</v>
          </cell>
          <cell r="D329" t="str">
            <v>ASSET</v>
          </cell>
          <cell r="E329" t="str">
            <v>BALANCE SHEET</v>
          </cell>
          <cell r="F329" t="str">
            <v/>
          </cell>
          <cell r="G329" t="str">
            <v/>
          </cell>
          <cell r="H329" t="str">
            <v>CURRENT ASSETS, LOANS AND ADVANCES</v>
          </cell>
          <cell r="I329" t="str">
            <v>LOANS AND ADVANCES</v>
          </cell>
          <cell r="J329" t="str">
            <v>LOANS</v>
          </cell>
        </row>
        <row r="330">
          <cell r="A330" t="str">
            <v>A501601-001</v>
          </cell>
          <cell r="B330" t="str">
            <v>Adv-Ainstey Buil And Cnstr</v>
          </cell>
          <cell r="C330" t="str">
            <v>INR</v>
          </cell>
          <cell r="D330" t="str">
            <v>ASSET</v>
          </cell>
          <cell r="E330" t="str">
            <v>BALANCE SHEET</v>
          </cell>
          <cell r="F330" t="str">
            <v/>
          </cell>
          <cell r="G330" t="str">
            <v/>
          </cell>
          <cell r="H330" t="str">
            <v>CURRENT ASSETS, LOANS AND ADVANCES</v>
          </cell>
          <cell r="I330" t="str">
            <v>LOANS AND ADVANCES</v>
          </cell>
          <cell r="J330" t="str">
            <v>ADVANCES</v>
          </cell>
        </row>
        <row r="331">
          <cell r="A331" t="str">
            <v>A501601-002</v>
          </cell>
          <cell r="B331" t="str">
            <v>Adv-Adeline Buil And Dev</v>
          </cell>
          <cell r="C331" t="str">
            <v>INR</v>
          </cell>
          <cell r="D331" t="str">
            <v>ASSET</v>
          </cell>
          <cell r="E331" t="str">
            <v>BALANCE SHEET</v>
          </cell>
          <cell r="F331" t="str">
            <v/>
          </cell>
          <cell r="G331" t="str">
            <v/>
          </cell>
          <cell r="H331" t="str">
            <v>CURRENT ASSETS, LOANS AND ADVANCES</v>
          </cell>
          <cell r="I331" t="str">
            <v>LOANS AND ADVANCES</v>
          </cell>
          <cell r="J331" t="str">
            <v>ADVANCES</v>
          </cell>
        </row>
        <row r="332">
          <cell r="A332" t="str">
            <v>A501601-003</v>
          </cell>
          <cell r="B332" t="str">
            <v>Adv-Armand Buil &amp; Cnstr P L</v>
          </cell>
          <cell r="C332" t="str">
            <v>INR</v>
          </cell>
          <cell r="D332" t="str">
            <v>ASSET</v>
          </cell>
          <cell r="E332" t="str">
            <v>BALANCE SHEET</v>
          </cell>
          <cell r="F332" t="str">
            <v/>
          </cell>
          <cell r="G332" t="str">
            <v/>
          </cell>
          <cell r="H332" t="str">
            <v>CURRENT ASSETS, LOANS AND ADVANCES</v>
          </cell>
          <cell r="I332" t="str">
            <v>LOANS AND ADVANCES</v>
          </cell>
          <cell r="J332" t="str">
            <v>ADVANCES</v>
          </cell>
        </row>
        <row r="333">
          <cell r="A333" t="str">
            <v>A501601-004</v>
          </cell>
          <cell r="B333" t="str">
            <v>Adv-Babette Real Estate Pvt Ltd</v>
          </cell>
          <cell r="C333" t="str">
            <v>INR</v>
          </cell>
          <cell r="D333" t="str">
            <v>ASSET</v>
          </cell>
          <cell r="E333" t="str">
            <v>BALANCE SHEET</v>
          </cell>
          <cell r="F333" t="str">
            <v/>
          </cell>
          <cell r="G333" t="str">
            <v/>
          </cell>
          <cell r="H333" t="str">
            <v>CURRENT ASSETS, LOANS AND ADVANCES</v>
          </cell>
          <cell r="I333" t="str">
            <v>LOANS AND ADVANCES</v>
          </cell>
          <cell r="J333" t="str">
            <v>ADVANCES</v>
          </cell>
        </row>
        <row r="334">
          <cell r="A334" t="str">
            <v>A501601-005</v>
          </cell>
          <cell r="B334" t="str">
            <v>Adv-Balint Real Estates P Ltd</v>
          </cell>
          <cell r="C334" t="str">
            <v>INR</v>
          </cell>
          <cell r="D334" t="str">
            <v>ASSET</v>
          </cell>
          <cell r="E334" t="str">
            <v>BALANCE SHEET</v>
          </cell>
          <cell r="F334" t="str">
            <v/>
          </cell>
          <cell r="G334" t="str">
            <v/>
          </cell>
          <cell r="H334" t="str">
            <v>CURRENT ASSETS, LOANS AND ADVANCES</v>
          </cell>
          <cell r="I334" t="str">
            <v>LOANS AND ADVANCES</v>
          </cell>
          <cell r="J334" t="str">
            <v>ADVANCES</v>
          </cell>
        </row>
        <row r="335">
          <cell r="A335" t="str">
            <v>A501601-006</v>
          </cell>
          <cell r="B335" t="str">
            <v>Adv-Cameo Builders &amp; Constructions P L</v>
          </cell>
          <cell r="C335" t="str">
            <v>INR</v>
          </cell>
          <cell r="D335" t="str">
            <v>ASSET</v>
          </cell>
          <cell r="E335" t="str">
            <v>BALANCE SHEET</v>
          </cell>
          <cell r="F335" t="str">
            <v/>
          </cell>
          <cell r="G335" t="str">
            <v/>
          </cell>
          <cell r="H335" t="str">
            <v>CURRENT ASSETS, LOANS AND ADVANCES</v>
          </cell>
          <cell r="I335" t="str">
            <v>LOANS AND ADVANCES</v>
          </cell>
          <cell r="J335" t="str">
            <v>ADVANCES</v>
          </cell>
        </row>
        <row r="336">
          <cell r="A336" t="str">
            <v>A501601-007</v>
          </cell>
          <cell r="B336" t="str">
            <v>Adv-Cachet Real Estates P Ltd</v>
          </cell>
          <cell r="C336" t="str">
            <v>INR</v>
          </cell>
          <cell r="D336" t="str">
            <v>ASSET</v>
          </cell>
          <cell r="E336" t="str">
            <v>BALANCE SHEET</v>
          </cell>
          <cell r="F336" t="str">
            <v/>
          </cell>
          <cell r="G336" t="str">
            <v/>
          </cell>
          <cell r="H336" t="str">
            <v>CURRENT ASSETS, LOANS AND ADVANCES</v>
          </cell>
          <cell r="I336" t="str">
            <v>LOANS AND ADVANCES</v>
          </cell>
          <cell r="J336" t="str">
            <v>ADVANCES</v>
          </cell>
        </row>
        <row r="337">
          <cell r="A337" t="str">
            <v>A501601-008</v>
          </cell>
          <cell r="B337" t="str">
            <v>Adv-Calvine Builders And Const P Ltd</v>
          </cell>
          <cell r="C337" t="str">
            <v>INR</v>
          </cell>
          <cell r="D337" t="str">
            <v>ASSET</v>
          </cell>
          <cell r="E337" t="str">
            <v>BALANCE SHEET</v>
          </cell>
          <cell r="F337" t="str">
            <v/>
          </cell>
          <cell r="G337" t="str">
            <v/>
          </cell>
          <cell r="H337" t="str">
            <v>CURRENT ASSETS, LOANS AND ADVANCES</v>
          </cell>
          <cell r="I337" t="str">
            <v>LOANS AND ADVANCES</v>
          </cell>
          <cell r="J337" t="str">
            <v>ADVANCES</v>
          </cell>
        </row>
        <row r="338">
          <cell r="A338" t="str">
            <v>A501601-009</v>
          </cell>
          <cell r="B338" t="str">
            <v>Adv-Calista Real Esates P Ltd</v>
          </cell>
          <cell r="C338" t="str">
            <v>INR</v>
          </cell>
          <cell r="D338" t="str">
            <v>ASSET</v>
          </cell>
          <cell r="E338" t="str">
            <v>BALANCE SHEET</v>
          </cell>
          <cell r="F338" t="str">
            <v/>
          </cell>
          <cell r="G338" t="str">
            <v/>
          </cell>
          <cell r="H338" t="str">
            <v>CURRENT ASSETS, LOANS AND ADVANCES</v>
          </cell>
          <cell r="I338" t="str">
            <v>LOANS AND ADVANCES</v>
          </cell>
          <cell r="J338" t="str">
            <v>ADVANCES</v>
          </cell>
        </row>
        <row r="339">
          <cell r="A339" t="str">
            <v>A501601-010</v>
          </cell>
          <cell r="B339" t="str">
            <v>Adv-Cayenne Builders And Const P Ltd</v>
          </cell>
          <cell r="C339" t="str">
            <v>INR</v>
          </cell>
          <cell r="D339" t="str">
            <v>ASSET</v>
          </cell>
          <cell r="E339" t="str">
            <v>BALANCE SHEET</v>
          </cell>
          <cell r="F339" t="str">
            <v/>
          </cell>
          <cell r="G339" t="str">
            <v/>
          </cell>
          <cell r="H339" t="str">
            <v>CURRENT ASSETS, LOANS AND ADVANCES</v>
          </cell>
          <cell r="I339" t="str">
            <v>LOANS AND ADVANCES</v>
          </cell>
          <cell r="J339" t="str">
            <v>ADVANCES</v>
          </cell>
        </row>
        <row r="340">
          <cell r="A340" t="str">
            <v>A501601-011</v>
          </cell>
          <cell r="B340" t="str">
            <v>Adv-Candace Builders And Const P Ltd</v>
          </cell>
          <cell r="C340" t="str">
            <v>INR</v>
          </cell>
          <cell r="D340" t="str">
            <v>ASSET</v>
          </cell>
          <cell r="E340" t="str">
            <v>BALANCE SHEET</v>
          </cell>
          <cell r="F340" t="str">
            <v/>
          </cell>
          <cell r="G340" t="str">
            <v/>
          </cell>
          <cell r="H340" t="str">
            <v>CURRENT ASSETS, LOANS AND ADVANCES</v>
          </cell>
          <cell r="I340" t="str">
            <v>LOANS AND ADVANCES</v>
          </cell>
          <cell r="J340" t="str">
            <v>ADVANCES</v>
          </cell>
        </row>
        <row r="341">
          <cell r="A341" t="str">
            <v>A501601-012</v>
          </cell>
          <cell r="B341" t="str">
            <v>Adv-Chevalier Buil &amp; Cnstr Pvt Ltd</v>
          </cell>
          <cell r="C341" t="str">
            <v>INR</v>
          </cell>
          <cell r="D341" t="str">
            <v>ASSET</v>
          </cell>
          <cell r="E341" t="str">
            <v>BALANCE SHEET</v>
          </cell>
          <cell r="F341" t="str">
            <v/>
          </cell>
          <cell r="G341" t="str">
            <v/>
          </cell>
          <cell r="H341" t="str">
            <v>CURRENT ASSETS, LOANS AND ADVANCES</v>
          </cell>
          <cell r="I341" t="str">
            <v>LOANS AND ADVANCES</v>
          </cell>
          <cell r="J341" t="str">
            <v>ADVANCES</v>
          </cell>
        </row>
        <row r="342">
          <cell r="A342" t="str">
            <v>A501601-013</v>
          </cell>
          <cell r="B342" t="str">
            <v>Adv-Cubby Builders &amp; Developers Pvt Ltd</v>
          </cell>
          <cell r="C342" t="str">
            <v>INR</v>
          </cell>
          <cell r="D342" t="str">
            <v>ASSET</v>
          </cell>
          <cell r="E342" t="str">
            <v>BALANCE SHEET</v>
          </cell>
          <cell r="F342" t="str">
            <v/>
          </cell>
          <cell r="G342" t="str">
            <v/>
          </cell>
          <cell r="H342" t="str">
            <v>CURRENT ASSETS, LOANS AND ADVANCES</v>
          </cell>
          <cell r="I342" t="str">
            <v>LOANS AND ADVANCES</v>
          </cell>
          <cell r="J342" t="str">
            <v>ADVANCES</v>
          </cell>
        </row>
        <row r="343">
          <cell r="A343" t="str">
            <v>A501601-014</v>
          </cell>
          <cell r="B343" t="str">
            <v>Adv-Delta Land Real Estates P Ltd</v>
          </cell>
          <cell r="C343" t="str">
            <v>INR</v>
          </cell>
          <cell r="D343" t="str">
            <v>ASSET</v>
          </cell>
          <cell r="E343" t="str">
            <v>BALANCE SHEET</v>
          </cell>
          <cell r="F343" t="str">
            <v/>
          </cell>
          <cell r="G343" t="str">
            <v/>
          </cell>
          <cell r="H343" t="str">
            <v>CURRENT ASSETS, LOANS AND ADVANCES</v>
          </cell>
          <cell r="I343" t="str">
            <v>LOANS AND ADVANCES</v>
          </cell>
          <cell r="J343" t="str">
            <v>ADVANCES</v>
          </cell>
        </row>
        <row r="344">
          <cell r="A344" t="str">
            <v>A501601-015</v>
          </cell>
          <cell r="B344" t="str">
            <v>Adv-Dabria Real Estates P Ltd</v>
          </cell>
          <cell r="C344" t="str">
            <v>INR</v>
          </cell>
          <cell r="D344" t="str">
            <v>ASSET</v>
          </cell>
          <cell r="E344" t="str">
            <v>BALANCE SHEET</v>
          </cell>
          <cell r="F344" t="str">
            <v/>
          </cell>
          <cell r="G344" t="str">
            <v/>
          </cell>
          <cell r="H344" t="str">
            <v>CURRENT ASSETS, LOANS AND ADVANCES</v>
          </cell>
          <cell r="I344" t="str">
            <v>LOANS AND ADVANCES</v>
          </cell>
          <cell r="J344" t="str">
            <v>ADVANCES</v>
          </cell>
        </row>
        <row r="345">
          <cell r="A345" t="str">
            <v>A501601-016</v>
          </cell>
          <cell r="B345" t="str">
            <v>Adv-Despine Builders And Dev P Ltd</v>
          </cell>
          <cell r="C345" t="str">
            <v>INR</v>
          </cell>
          <cell r="D345" t="str">
            <v>ASSET</v>
          </cell>
          <cell r="E345" t="str">
            <v>BALANCE SHEET</v>
          </cell>
          <cell r="F345" t="str">
            <v/>
          </cell>
          <cell r="G345" t="str">
            <v/>
          </cell>
          <cell r="H345" t="str">
            <v>CURRENT ASSETS, LOANS AND ADVANCES</v>
          </cell>
          <cell r="I345" t="str">
            <v>LOANS AND ADVANCES</v>
          </cell>
          <cell r="J345" t="str">
            <v>ADVANCES</v>
          </cell>
        </row>
        <row r="346">
          <cell r="A346" t="str">
            <v>A501601-017</v>
          </cell>
          <cell r="B346" t="str">
            <v>Adv-Domus Real Estates Pvt Ltd</v>
          </cell>
          <cell r="C346" t="str">
            <v>INR</v>
          </cell>
          <cell r="D346" t="str">
            <v>ASSET</v>
          </cell>
          <cell r="E346" t="str">
            <v>BALANCE SHEET</v>
          </cell>
          <cell r="F346" t="str">
            <v/>
          </cell>
          <cell r="G346" t="str">
            <v/>
          </cell>
          <cell r="H346" t="str">
            <v>CURRENT ASSETS, LOANS AND ADVANCES</v>
          </cell>
          <cell r="I346" t="str">
            <v>LOANS AND ADVANCES</v>
          </cell>
          <cell r="J346" t="str">
            <v>ADVANCES</v>
          </cell>
        </row>
        <row r="347">
          <cell r="A347" t="str">
            <v>A501601-018</v>
          </cell>
          <cell r="B347" t="str">
            <v>Adv-Dylan Builders &amp; Developers Pvt Ltd.</v>
          </cell>
          <cell r="C347" t="str">
            <v>INR</v>
          </cell>
          <cell r="D347" t="str">
            <v>ASSET</v>
          </cell>
          <cell r="E347" t="str">
            <v>BALANCE SHEET</v>
          </cell>
          <cell r="F347" t="str">
            <v/>
          </cell>
          <cell r="G347" t="str">
            <v/>
          </cell>
          <cell r="H347" t="str">
            <v>CURRENT ASSETS, LOANS AND ADVANCES</v>
          </cell>
          <cell r="I347" t="str">
            <v>LOANS AND ADVANCES</v>
          </cell>
          <cell r="J347" t="str">
            <v>ADVANCES</v>
          </cell>
        </row>
        <row r="348">
          <cell r="A348" t="str">
            <v>A501601-019</v>
          </cell>
          <cell r="B348" t="str">
            <v>Adv-Ernesta Real Estate Pvt Ltd</v>
          </cell>
          <cell r="C348" t="str">
            <v>INR</v>
          </cell>
          <cell r="D348" t="str">
            <v>ASSET</v>
          </cell>
          <cell r="E348" t="str">
            <v>BALANCE SHEET</v>
          </cell>
          <cell r="F348" t="str">
            <v/>
          </cell>
          <cell r="G348" t="str">
            <v/>
          </cell>
          <cell r="H348" t="str">
            <v>CURRENT ASSETS, LOANS AND ADVANCES</v>
          </cell>
          <cell r="I348" t="str">
            <v>LOANS AND ADVANCES</v>
          </cell>
          <cell r="J348" t="str">
            <v>ADVANCES</v>
          </cell>
        </row>
        <row r="349">
          <cell r="A349" t="str">
            <v>A501601-020</v>
          </cell>
          <cell r="B349" t="str">
            <v>Adv-Elaine Builders &amp; Developers Pvt Ltd</v>
          </cell>
          <cell r="C349" t="str">
            <v>INR</v>
          </cell>
          <cell r="D349" t="str">
            <v>ASSET</v>
          </cell>
          <cell r="E349" t="str">
            <v>BALANCE SHEET</v>
          </cell>
          <cell r="F349" t="str">
            <v/>
          </cell>
          <cell r="G349" t="str">
            <v/>
          </cell>
          <cell r="H349" t="str">
            <v>CURRENT ASSETS, LOANS AND ADVANCES</v>
          </cell>
          <cell r="I349" t="str">
            <v>LOANS AND ADVANCES</v>
          </cell>
          <cell r="J349" t="str">
            <v>ADVANCES</v>
          </cell>
        </row>
        <row r="350">
          <cell r="A350" t="str">
            <v>A501601-021</v>
          </cell>
          <cell r="B350" t="str">
            <v>Adv-Eloise Builders &amp; Constructions P L</v>
          </cell>
          <cell r="C350" t="str">
            <v>INR</v>
          </cell>
          <cell r="D350" t="str">
            <v>ASSET</v>
          </cell>
          <cell r="E350" t="str">
            <v>BALANCE SHEET</v>
          </cell>
          <cell r="F350" t="str">
            <v/>
          </cell>
          <cell r="G350" t="str">
            <v/>
          </cell>
          <cell r="H350" t="str">
            <v>CURRENT ASSETS, LOANS AND ADVANCES</v>
          </cell>
          <cell r="I350" t="str">
            <v>LOANS AND ADVANCES</v>
          </cell>
          <cell r="J350" t="str">
            <v>ADVANCES</v>
          </cell>
        </row>
        <row r="351">
          <cell r="A351" t="str">
            <v>A501601-022</v>
          </cell>
          <cell r="B351" t="str">
            <v>Adv-Elaine Builders &amp; Constructions P L</v>
          </cell>
          <cell r="C351" t="str">
            <v>INR</v>
          </cell>
          <cell r="D351" t="str">
            <v>ASSET</v>
          </cell>
          <cell r="E351" t="str">
            <v>BALANCE SHEET</v>
          </cell>
          <cell r="F351" t="str">
            <v/>
          </cell>
          <cell r="G351" t="str">
            <v/>
          </cell>
          <cell r="H351" t="str">
            <v>CURRENT ASSETS, LOANS AND ADVANCES</v>
          </cell>
          <cell r="I351" t="str">
            <v>LOANS AND ADVANCES</v>
          </cell>
          <cell r="J351" t="str">
            <v>ADVANCES</v>
          </cell>
        </row>
        <row r="352">
          <cell r="A352" t="str">
            <v>A501601-023</v>
          </cell>
          <cell r="B352" t="str">
            <v>Adv-Estio Builders &amp; Developers Pvt Ltd</v>
          </cell>
          <cell r="C352" t="str">
            <v>INR</v>
          </cell>
          <cell r="D352" t="str">
            <v>ASSET</v>
          </cell>
          <cell r="E352" t="str">
            <v>BALANCE SHEET</v>
          </cell>
          <cell r="F352" t="str">
            <v/>
          </cell>
          <cell r="G352" t="str">
            <v/>
          </cell>
          <cell r="H352" t="str">
            <v>CURRENT ASSETS, LOANS AND ADVANCES</v>
          </cell>
          <cell r="I352" t="str">
            <v>LOANS AND ADVANCES</v>
          </cell>
          <cell r="J352" t="str">
            <v>ADVANCES</v>
          </cell>
        </row>
        <row r="353">
          <cell r="A353" t="str">
            <v>A501601-024</v>
          </cell>
          <cell r="B353" t="str">
            <v>Adv-First City Real Estate P Ltd</v>
          </cell>
          <cell r="C353" t="str">
            <v>INR</v>
          </cell>
          <cell r="D353" t="str">
            <v>ASSET</v>
          </cell>
          <cell r="E353" t="str">
            <v>BALANCE SHEET</v>
          </cell>
          <cell r="F353" t="str">
            <v/>
          </cell>
          <cell r="G353" t="str">
            <v/>
          </cell>
          <cell r="H353" t="str">
            <v>CURRENT ASSETS, LOANS AND ADVANCES</v>
          </cell>
          <cell r="I353" t="str">
            <v>LOANS AND ADVANCES</v>
          </cell>
          <cell r="J353" t="str">
            <v>ADVANCES</v>
          </cell>
        </row>
        <row r="354">
          <cell r="A354" t="str">
            <v>A501601-025</v>
          </cell>
          <cell r="B354" t="str">
            <v>Adv-Galvin Builders And Dev P Ltd</v>
          </cell>
          <cell r="C354" t="str">
            <v>INR</v>
          </cell>
          <cell r="D354" t="str">
            <v>ASSET</v>
          </cell>
          <cell r="E354" t="str">
            <v>BALANCE SHEET</v>
          </cell>
          <cell r="F354" t="str">
            <v/>
          </cell>
          <cell r="G354" t="str">
            <v/>
          </cell>
          <cell r="H354" t="str">
            <v>CURRENT ASSETS, LOANS AND ADVANCES</v>
          </cell>
          <cell r="I354" t="str">
            <v>LOANS AND ADVANCES</v>
          </cell>
          <cell r="J354" t="str">
            <v>ADVANCES</v>
          </cell>
        </row>
        <row r="355">
          <cell r="A355" t="str">
            <v>A501601-026</v>
          </cell>
          <cell r="B355" t="str">
            <v>Adv-Gorochana Estates Dev Pvt Ltd</v>
          </cell>
          <cell r="C355" t="str">
            <v>INR</v>
          </cell>
          <cell r="D355" t="str">
            <v>ASSET</v>
          </cell>
          <cell r="E355" t="str">
            <v>BALANCE SHEET</v>
          </cell>
          <cell r="F355" t="str">
            <v/>
          </cell>
          <cell r="G355" t="str">
            <v/>
          </cell>
          <cell r="H355" t="str">
            <v>CURRENT ASSETS, LOANS AND ADVANCES</v>
          </cell>
          <cell r="I355" t="str">
            <v>LOANS AND ADVANCES</v>
          </cell>
          <cell r="J355" t="str">
            <v>ADVANCES</v>
          </cell>
        </row>
        <row r="356">
          <cell r="A356" t="str">
            <v>A501601-027</v>
          </cell>
          <cell r="B356" t="str">
            <v>Adv-Gareth Builders And Const P Ltd</v>
          </cell>
          <cell r="C356" t="str">
            <v>INR</v>
          </cell>
          <cell r="D356" t="str">
            <v>ASSET</v>
          </cell>
          <cell r="E356" t="str">
            <v>BALANCE SHEET</v>
          </cell>
          <cell r="F356" t="str">
            <v/>
          </cell>
          <cell r="G356" t="str">
            <v/>
          </cell>
          <cell r="H356" t="str">
            <v>CURRENT ASSETS, LOANS AND ADVANCES</v>
          </cell>
          <cell r="I356" t="str">
            <v>LOANS AND ADVANCES</v>
          </cell>
          <cell r="J356" t="str">
            <v>ADVANCES</v>
          </cell>
        </row>
        <row r="357">
          <cell r="A357" t="str">
            <v>A501601-028</v>
          </cell>
          <cell r="B357" t="str">
            <v>Adv-Gavel Build &amp; Cnstr Pvt Ltd</v>
          </cell>
          <cell r="C357" t="str">
            <v>INR</v>
          </cell>
          <cell r="D357" t="str">
            <v>ASSET</v>
          </cell>
          <cell r="E357" t="str">
            <v>BALANCE SHEET</v>
          </cell>
          <cell r="F357" t="str">
            <v/>
          </cell>
          <cell r="G357" t="str">
            <v/>
          </cell>
          <cell r="H357" t="str">
            <v>CURRENT ASSETS, LOANS AND ADVANCES</v>
          </cell>
          <cell r="I357" t="str">
            <v>LOANS AND ADVANCES</v>
          </cell>
          <cell r="J357" t="str">
            <v>ADVANCES</v>
          </cell>
        </row>
        <row r="358">
          <cell r="A358" t="str">
            <v>A501601-029</v>
          </cell>
          <cell r="B358" t="str">
            <v>Adv-Hansel Builder  And Dev P Ltd</v>
          </cell>
          <cell r="C358" t="str">
            <v>INR</v>
          </cell>
          <cell r="D358" t="str">
            <v>ASSET</v>
          </cell>
          <cell r="E358" t="str">
            <v>BALANCE SHEET</v>
          </cell>
          <cell r="F358" t="str">
            <v/>
          </cell>
          <cell r="G358" t="str">
            <v/>
          </cell>
          <cell r="H358" t="str">
            <v>CURRENT ASSETS, LOANS AND ADVANCES</v>
          </cell>
          <cell r="I358" t="str">
            <v>LOANS AND ADVANCES</v>
          </cell>
          <cell r="J358" t="str">
            <v>ADVANCES</v>
          </cell>
        </row>
        <row r="359">
          <cell r="A359" t="str">
            <v>A501601-030</v>
          </cell>
          <cell r="B359" t="str">
            <v>Adv-Hurley Builders &amp; Developers Pvt Ltd</v>
          </cell>
          <cell r="C359" t="str">
            <v>INR</v>
          </cell>
          <cell r="D359" t="str">
            <v>ASSET</v>
          </cell>
          <cell r="E359" t="str">
            <v>BALANCE SHEET</v>
          </cell>
          <cell r="F359" t="str">
            <v/>
          </cell>
          <cell r="G359" t="str">
            <v/>
          </cell>
          <cell r="H359" t="str">
            <v>CURRENT ASSETS, LOANS AND ADVANCES</v>
          </cell>
          <cell r="I359" t="str">
            <v>LOANS AND ADVANCES</v>
          </cell>
          <cell r="J359" t="str">
            <v>ADVANCES</v>
          </cell>
        </row>
        <row r="360">
          <cell r="A360" t="str">
            <v>A501601-031</v>
          </cell>
          <cell r="B360" t="str">
            <v>Adv-Hoshi Builders &amp; Developers Pvt Ltd</v>
          </cell>
          <cell r="C360" t="str">
            <v>INR</v>
          </cell>
          <cell r="D360" t="str">
            <v>ASSET</v>
          </cell>
          <cell r="E360" t="str">
            <v>BALANCE SHEET</v>
          </cell>
          <cell r="F360" t="str">
            <v/>
          </cell>
          <cell r="G360" t="str">
            <v/>
          </cell>
          <cell r="H360" t="str">
            <v>CURRENT ASSETS, LOANS AND ADVANCES</v>
          </cell>
          <cell r="I360" t="str">
            <v>LOANS AND ADVANCES</v>
          </cell>
          <cell r="J360" t="str">
            <v>ADVANCES</v>
          </cell>
        </row>
        <row r="361">
          <cell r="A361" t="str">
            <v>A501601-032</v>
          </cell>
          <cell r="B361" t="str">
            <v>Adv-Isidro Builders Pvt Ltd</v>
          </cell>
          <cell r="C361" t="str">
            <v>INR</v>
          </cell>
          <cell r="D361" t="str">
            <v>ASSET</v>
          </cell>
          <cell r="E361" t="str">
            <v>BALANCE SHEET</v>
          </cell>
          <cell r="F361" t="str">
            <v/>
          </cell>
          <cell r="G361" t="str">
            <v/>
          </cell>
          <cell r="H361" t="str">
            <v>CURRENT ASSETS, LOANS AND ADVANCES</v>
          </cell>
          <cell r="I361" t="str">
            <v>LOANS AND ADVANCES</v>
          </cell>
          <cell r="J361" t="str">
            <v>ADVANCES</v>
          </cell>
        </row>
        <row r="362">
          <cell r="A362" t="str">
            <v>A501601-033</v>
          </cell>
          <cell r="B362" t="str">
            <v>Adv-Jesen Builders &amp; Developers Pvt Ltd</v>
          </cell>
          <cell r="C362" t="str">
            <v>INR</v>
          </cell>
          <cell r="D362" t="str">
            <v>ASSET</v>
          </cell>
          <cell r="E362" t="str">
            <v>BALANCE SHEET</v>
          </cell>
          <cell r="F362" t="str">
            <v/>
          </cell>
          <cell r="G362" t="str">
            <v/>
          </cell>
          <cell r="H362" t="str">
            <v>CURRENT ASSETS, LOANS AND ADVANCES</v>
          </cell>
          <cell r="I362" t="str">
            <v>LOANS AND ADVANCES</v>
          </cell>
          <cell r="J362" t="str">
            <v>ADVANCES</v>
          </cell>
        </row>
        <row r="363">
          <cell r="A363" t="str">
            <v>A501601-034</v>
          </cell>
          <cell r="B363" t="str">
            <v>Adv-Jingle Builders &amp; Developers P L</v>
          </cell>
          <cell r="C363" t="str">
            <v>INR</v>
          </cell>
          <cell r="D363" t="str">
            <v>ASSET</v>
          </cell>
          <cell r="E363" t="str">
            <v>BALANCE SHEET</v>
          </cell>
          <cell r="F363" t="str">
            <v/>
          </cell>
          <cell r="G363" t="str">
            <v/>
          </cell>
          <cell r="H363" t="str">
            <v>CURRENT ASSETS, LOANS AND ADVANCES</v>
          </cell>
          <cell r="I363" t="str">
            <v>LOANS AND ADVANCES</v>
          </cell>
          <cell r="J363" t="str">
            <v>ADVANCES</v>
          </cell>
        </row>
        <row r="364">
          <cell r="A364" t="str">
            <v>A501601-035</v>
          </cell>
          <cell r="B364" t="str">
            <v>Adv-Kolya Builders &amp; Developers Pvt Ltd</v>
          </cell>
          <cell r="C364" t="str">
            <v>INR</v>
          </cell>
          <cell r="D364" t="str">
            <v>ASSET</v>
          </cell>
          <cell r="E364" t="str">
            <v>BALANCE SHEET</v>
          </cell>
          <cell r="F364" t="str">
            <v/>
          </cell>
          <cell r="G364" t="str">
            <v/>
          </cell>
          <cell r="H364" t="str">
            <v>CURRENT ASSETS, LOANS AND ADVANCES</v>
          </cell>
          <cell r="I364" t="str">
            <v>LOANS AND ADVANCES</v>
          </cell>
          <cell r="J364" t="str">
            <v>ADVANCES</v>
          </cell>
        </row>
        <row r="365">
          <cell r="A365" t="str">
            <v>A501601-036</v>
          </cell>
          <cell r="B365" t="str">
            <v>Adv-Kirtimaan Builders Ltd.</v>
          </cell>
          <cell r="C365" t="str">
            <v>INR</v>
          </cell>
          <cell r="D365" t="str">
            <v>ASSET</v>
          </cell>
          <cell r="E365" t="str">
            <v>BALANCE SHEET</v>
          </cell>
          <cell r="F365" t="str">
            <v/>
          </cell>
          <cell r="G365" t="str">
            <v/>
          </cell>
          <cell r="H365" t="str">
            <v>CURRENT ASSETS, LOANS AND ADVANCES</v>
          </cell>
          <cell r="I365" t="str">
            <v>LOANS AND ADVANCES</v>
          </cell>
          <cell r="J365" t="str">
            <v>ADVANCES</v>
          </cell>
        </row>
        <row r="366">
          <cell r="A366" t="str">
            <v>A501601-037</v>
          </cell>
          <cell r="B366" t="str">
            <v>Adv-Keyna Build &amp; Cnstr Pvt Ltd</v>
          </cell>
          <cell r="C366" t="str">
            <v>INR</v>
          </cell>
          <cell r="D366" t="str">
            <v>ASSET</v>
          </cell>
          <cell r="E366" t="str">
            <v>BALANCE SHEET</v>
          </cell>
          <cell r="F366" t="str">
            <v/>
          </cell>
          <cell r="G366" t="str">
            <v/>
          </cell>
          <cell r="H366" t="str">
            <v>CURRENT ASSETS, LOANS AND ADVANCES</v>
          </cell>
          <cell r="I366" t="str">
            <v>LOANS AND ADVANCES</v>
          </cell>
          <cell r="J366" t="str">
            <v>ADVANCES</v>
          </cell>
        </row>
        <row r="367">
          <cell r="A367" t="str">
            <v>A501601-038</v>
          </cell>
          <cell r="B367" t="str">
            <v>Adv-Laverne Builders And Developers P L</v>
          </cell>
          <cell r="C367" t="str">
            <v>INR</v>
          </cell>
          <cell r="D367" t="str">
            <v>ASSET</v>
          </cell>
          <cell r="E367" t="str">
            <v>BALANCE SHEET</v>
          </cell>
          <cell r="F367" t="str">
            <v/>
          </cell>
          <cell r="G367" t="str">
            <v/>
          </cell>
          <cell r="H367" t="str">
            <v>CURRENT ASSETS, LOANS AND ADVANCES</v>
          </cell>
          <cell r="I367" t="str">
            <v>LOANS AND ADVANCES</v>
          </cell>
          <cell r="J367" t="str">
            <v>ADVANCES</v>
          </cell>
        </row>
        <row r="368">
          <cell r="A368" t="str">
            <v>A501601-039</v>
          </cell>
          <cell r="B368" t="str">
            <v>Adv-Lenore Real Estates P Ltd</v>
          </cell>
          <cell r="C368" t="str">
            <v>INR</v>
          </cell>
          <cell r="D368" t="str">
            <v>ASSET</v>
          </cell>
          <cell r="E368" t="str">
            <v>BALANCE SHEET</v>
          </cell>
          <cell r="F368" t="str">
            <v/>
          </cell>
          <cell r="G368" t="str">
            <v/>
          </cell>
          <cell r="H368" t="str">
            <v>CURRENT ASSETS, LOANS AND ADVANCES</v>
          </cell>
          <cell r="I368" t="str">
            <v>LOANS AND ADVANCES</v>
          </cell>
          <cell r="J368" t="str">
            <v>ADVANCES</v>
          </cell>
        </row>
        <row r="369">
          <cell r="A369" t="str">
            <v>A501601-040</v>
          </cell>
          <cell r="B369" t="str">
            <v>Adv-Lainey Builders And Const P Ltd</v>
          </cell>
          <cell r="C369" t="str">
            <v>INR</v>
          </cell>
          <cell r="D369" t="str">
            <v>ASSET</v>
          </cell>
          <cell r="E369" t="str">
            <v>BALANCE SHEET</v>
          </cell>
          <cell r="F369" t="str">
            <v/>
          </cell>
          <cell r="G369" t="str">
            <v/>
          </cell>
          <cell r="H369" t="str">
            <v>CURRENT ASSETS, LOANS AND ADVANCES</v>
          </cell>
          <cell r="I369" t="str">
            <v>LOANS AND ADVANCES</v>
          </cell>
          <cell r="J369" t="str">
            <v>ADVANCES</v>
          </cell>
        </row>
        <row r="370">
          <cell r="A370" t="str">
            <v>A501601-041</v>
          </cell>
          <cell r="B370" t="str">
            <v>Adv-Lanza Builders And Const P Ltd</v>
          </cell>
          <cell r="C370" t="str">
            <v>INR</v>
          </cell>
          <cell r="D370" t="str">
            <v>ASSET</v>
          </cell>
          <cell r="E370" t="str">
            <v>BALANCE SHEET</v>
          </cell>
          <cell r="F370" t="str">
            <v/>
          </cell>
          <cell r="G370" t="str">
            <v/>
          </cell>
          <cell r="H370" t="str">
            <v>CURRENT ASSETS, LOANS AND ADVANCES</v>
          </cell>
          <cell r="I370" t="str">
            <v>LOANS AND ADVANCES</v>
          </cell>
          <cell r="J370" t="str">
            <v>ADVANCES</v>
          </cell>
        </row>
        <row r="371">
          <cell r="A371" t="str">
            <v>A501601-042</v>
          </cell>
          <cell r="B371" t="str">
            <v>Adv-Lavinita Builders &amp; Developers P L</v>
          </cell>
          <cell r="C371" t="str">
            <v>INR</v>
          </cell>
          <cell r="D371" t="str">
            <v>ASSET</v>
          </cell>
          <cell r="E371" t="str">
            <v>BALANCE SHEET</v>
          </cell>
          <cell r="F371" t="str">
            <v/>
          </cell>
          <cell r="G371" t="str">
            <v/>
          </cell>
          <cell r="H371" t="str">
            <v>CURRENT ASSETS, LOANS AND ADVANCES</v>
          </cell>
          <cell r="I371" t="str">
            <v>LOANS AND ADVANCES</v>
          </cell>
          <cell r="J371" t="str">
            <v>ADVANCES</v>
          </cell>
        </row>
        <row r="372">
          <cell r="A372" t="str">
            <v>A501601-043</v>
          </cell>
          <cell r="B372" t="str">
            <v>Adv-Livana Builders &amp; Developers Pvt Ltd</v>
          </cell>
          <cell r="C372" t="str">
            <v>INR</v>
          </cell>
          <cell r="D372" t="str">
            <v>ASSET</v>
          </cell>
          <cell r="E372" t="str">
            <v>BALANCE SHEET</v>
          </cell>
          <cell r="F372" t="str">
            <v/>
          </cell>
          <cell r="G372" t="str">
            <v/>
          </cell>
          <cell r="H372" t="str">
            <v>CURRENT ASSETS, LOANS AND ADVANCES</v>
          </cell>
          <cell r="I372" t="str">
            <v>LOANS AND ADVANCES</v>
          </cell>
          <cell r="J372" t="str">
            <v>ADVANCES</v>
          </cell>
        </row>
        <row r="373">
          <cell r="A373" t="str">
            <v>A501601-044</v>
          </cell>
          <cell r="B373" t="str">
            <v>Adv-Latona Builders &amp; Constructions P L</v>
          </cell>
          <cell r="C373" t="str">
            <v>INR</v>
          </cell>
          <cell r="D373" t="str">
            <v>ASSET</v>
          </cell>
          <cell r="E373" t="str">
            <v>BALANCE SHEET</v>
          </cell>
          <cell r="F373" t="str">
            <v/>
          </cell>
          <cell r="G373" t="str">
            <v/>
          </cell>
          <cell r="H373" t="str">
            <v>CURRENT ASSETS, LOANS AND ADVANCES</v>
          </cell>
          <cell r="I373" t="str">
            <v>LOANS AND ADVANCES</v>
          </cell>
          <cell r="J373" t="str">
            <v>ADVANCES</v>
          </cell>
        </row>
        <row r="374">
          <cell r="A374" t="str">
            <v>A501601-045</v>
          </cell>
          <cell r="B374" t="str">
            <v>Adv-Mufallah Builders And Dev P Ltd</v>
          </cell>
          <cell r="C374" t="str">
            <v>INR</v>
          </cell>
          <cell r="D374" t="str">
            <v>ASSET</v>
          </cell>
          <cell r="E374" t="str">
            <v>BALANCE SHEET</v>
          </cell>
          <cell r="F374" t="str">
            <v/>
          </cell>
          <cell r="G374" t="str">
            <v/>
          </cell>
          <cell r="H374" t="str">
            <v>CURRENT ASSETS, LOANS AND ADVANCES</v>
          </cell>
          <cell r="I374" t="str">
            <v>LOANS AND ADVANCES</v>
          </cell>
          <cell r="J374" t="str">
            <v>ADVANCES</v>
          </cell>
        </row>
        <row r="375">
          <cell r="A375" t="str">
            <v>A501601-046</v>
          </cell>
          <cell r="B375" t="str">
            <v>Adv-Melosa Builders And Dev Pvt Ltd</v>
          </cell>
          <cell r="C375" t="str">
            <v>INR</v>
          </cell>
          <cell r="D375" t="str">
            <v>ASSET</v>
          </cell>
          <cell r="E375" t="str">
            <v>BALANCE SHEET</v>
          </cell>
          <cell r="F375" t="str">
            <v/>
          </cell>
          <cell r="G375" t="str">
            <v/>
          </cell>
          <cell r="H375" t="str">
            <v>CURRENT ASSETS, LOANS AND ADVANCES</v>
          </cell>
          <cell r="I375" t="str">
            <v>LOANS AND ADVANCES</v>
          </cell>
          <cell r="J375" t="str">
            <v>ADVANCES</v>
          </cell>
        </row>
        <row r="376">
          <cell r="A376" t="str">
            <v>A501601-047</v>
          </cell>
          <cell r="B376" t="str">
            <v>Adv-Mariposa Builders And Dev Pvt Ltd</v>
          </cell>
          <cell r="C376" t="str">
            <v>INR</v>
          </cell>
          <cell r="D376" t="str">
            <v>ASSET</v>
          </cell>
          <cell r="E376" t="str">
            <v>BALANCE SHEET</v>
          </cell>
          <cell r="F376" t="str">
            <v/>
          </cell>
          <cell r="G376" t="str">
            <v/>
          </cell>
          <cell r="H376" t="str">
            <v>CURRENT ASSETS, LOANS AND ADVANCES</v>
          </cell>
          <cell r="I376" t="str">
            <v>LOANS AND ADVANCES</v>
          </cell>
          <cell r="J376" t="str">
            <v>ADVANCES</v>
          </cell>
        </row>
        <row r="377">
          <cell r="A377" t="str">
            <v>A501601-048</v>
          </cell>
          <cell r="B377" t="str">
            <v>Adv-Melisenda Builders And Dev P  Ltd</v>
          </cell>
          <cell r="C377" t="str">
            <v>INR</v>
          </cell>
          <cell r="D377" t="str">
            <v>ASSET</v>
          </cell>
          <cell r="E377" t="str">
            <v>BALANCE SHEET</v>
          </cell>
          <cell r="F377" t="str">
            <v/>
          </cell>
          <cell r="G377" t="str">
            <v/>
          </cell>
          <cell r="H377" t="str">
            <v>CURRENT ASSETS, LOANS AND ADVANCES</v>
          </cell>
          <cell r="I377" t="str">
            <v>LOANS AND ADVANCES</v>
          </cell>
          <cell r="J377" t="str">
            <v>ADVANCES</v>
          </cell>
        </row>
        <row r="378">
          <cell r="A378" t="str">
            <v>A501601-049</v>
          </cell>
          <cell r="B378" t="str">
            <v>Adv-Malcolm Builders And Dev P Ltd</v>
          </cell>
          <cell r="C378" t="str">
            <v>INR</v>
          </cell>
          <cell r="D378" t="str">
            <v>ASSET</v>
          </cell>
          <cell r="E378" t="str">
            <v>BALANCE SHEET</v>
          </cell>
          <cell r="F378" t="str">
            <v/>
          </cell>
          <cell r="G378" t="str">
            <v/>
          </cell>
          <cell r="H378" t="str">
            <v>CURRENT ASSETS, LOANS AND ADVANCES</v>
          </cell>
          <cell r="I378" t="str">
            <v>LOANS AND ADVANCES</v>
          </cell>
          <cell r="J378" t="str">
            <v>ADVANCES</v>
          </cell>
        </row>
        <row r="379">
          <cell r="A379" t="str">
            <v>A501601-050</v>
          </cell>
          <cell r="B379" t="str">
            <v>Adv-Morina Builders &amp; Developers P L</v>
          </cell>
          <cell r="C379" t="str">
            <v>INR</v>
          </cell>
          <cell r="D379" t="str">
            <v>ASSET</v>
          </cell>
          <cell r="E379" t="str">
            <v>BALANCE SHEET</v>
          </cell>
          <cell r="F379" t="str">
            <v/>
          </cell>
          <cell r="G379" t="str">
            <v/>
          </cell>
          <cell r="H379" t="str">
            <v>CURRENT ASSETS, LOANS AND ADVANCES</v>
          </cell>
          <cell r="I379" t="str">
            <v>LOANS AND ADVANCES</v>
          </cell>
          <cell r="J379" t="str">
            <v>ADVANCES</v>
          </cell>
        </row>
        <row r="380">
          <cell r="A380" t="str">
            <v>A501601-051</v>
          </cell>
          <cell r="B380" t="str">
            <v>Adv-Morgan Builders &amp; Developers P L</v>
          </cell>
          <cell r="C380" t="str">
            <v>INR</v>
          </cell>
          <cell r="D380" t="str">
            <v>ASSET</v>
          </cell>
          <cell r="E380" t="str">
            <v>BALANCE SHEET</v>
          </cell>
          <cell r="F380" t="str">
            <v/>
          </cell>
          <cell r="G380" t="str">
            <v/>
          </cell>
          <cell r="H380" t="str">
            <v>CURRENT ASSETS, LOANS AND ADVANCES</v>
          </cell>
          <cell r="I380" t="str">
            <v>LOANS AND ADVANCES</v>
          </cell>
          <cell r="J380" t="str">
            <v>ADVANCES</v>
          </cell>
        </row>
        <row r="381">
          <cell r="A381" t="str">
            <v>A501601-052</v>
          </cell>
          <cell r="B381" t="str">
            <v>Adv-Morven Builders &amp; Developers P L</v>
          </cell>
          <cell r="C381" t="str">
            <v>INR</v>
          </cell>
          <cell r="D381" t="str">
            <v>ASSET</v>
          </cell>
          <cell r="E381" t="str">
            <v>BALANCE SHEET</v>
          </cell>
          <cell r="F381" t="str">
            <v/>
          </cell>
          <cell r="G381" t="str">
            <v/>
          </cell>
          <cell r="H381" t="str">
            <v>CURRENT ASSETS, LOANS AND ADVANCES</v>
          </cell>
          <cell r="I381" t="str">
            <v>LOANS AND ADVANCES</v>
          </cell>
          <cell r="J381" t="str">
            <v>ADVANCES</v>
          </cell>
        </row>
        <row r="382">
          <cell r="A382" t="str">
            <v>A501601-053</v>
          </cell>
          <cell r="B382" t="str">
            <v>Adv-Muriel Builders &amp; Developers Pvt</v>
          </cell>
          <cell r="C382" t="str">
            <v>INR</v>
          </cell>
          <cell r="D382" t="str">
            <v>ASSET</v>
          </cell>
          <cell r="E382" t="str">
            <v>BALANCE SHEET</v>
          </cell>
          <cell r="F382" t="str">
            <v/>
          </cell>
          <cell r="G382" t="str">
            <v/>
          </cell>
          <cell r="H382" t="str">
            <v>CURRENT ASSETS, LOANS AND ADVANCES</v>
          </cell>
          <cell r="I382" t="str">
            <v>LOANS AND ADVANCES</v>
          </cell>
          <cell r="J382" t="str">
            <v>ADVANCES</v>
          </cell>
        </row>
        <row r="383">
          <cell r="A383" t="str">
            <v>A501601-054</v>
          </cell>
          <cell r="B383" t="str">
            <v>Adv-Molan Builders &amp; Constructions P L</v>
          </cell>
          <cell r="C383" t="str">
            <v>INR</v>
          </cell>
          <cell r="D383" t="str">
            <v>ASSET</v>
          </cell>
          <cell r="E383" t="str">
            <v>BALANCE SHEET</v>
          </cell>
          <cell r="F383" t="str">
            <v/>
          </cell>
          <cell r="G383" t="str">
            <v/>
          </cell>
          <cell r="H383" t="str">
            <v>CURRENT ASSETS, LOANS AND ADVANCES</v>
          </cell>
          <cell r="I383" t="str">
            <v>LOANS AND ADVANCES</v>
          </cell>
          <cell r="J383" t="str">
            <v>ADVANCES</v>
          </cell>
        </row>
        <row r="384">
          <cell r="A384" t="str">
            <v>A501601-055</v>
          </cell>
          <cell r="B384" t="str">
            <v>Adv-Madge Builders &amp; Constructions P L</v>
          </cell>
          <cell r="C384" t="str">
            <v>INR</v>
          </cell>
          <cell r="D384" t="str">
            <v>ASSET</v>
          </cell>
          <cell r="E384" t="str">
            <v>BALANCE SHEET</v>
          </cell>
          <cell r="F384" t="str">
            <v/>
          </cell>
          <cell r="G384" t="str">
            <v/>
          </cell>
          <cell r="H384" t="str">
            <v>CURRENT ASSETS, LOANS AND ADVANCES</v>
          </cell>
          <cell r="I384" t="str">
            <v>LOANS AND ADVANCES</v>
          </cell>
          <cell r="J384" t="str">
            <v>ADVANCES</v>
          </cell>
        </row>
        <row r="385">
          <cell r="A385" t="str">
            <v>A501601-056</v>
          </cell>
          <cell r="B385" t="str">
            <v>Adv-Nerina Builders And Dev Pvt Ltd</v>
          </cell>
          <cell r="C385" t="str">
            <v>INR</v>
          </cell>
          <cell r="D385" t="str">
            <v>ASSET</v>
          </cell>
          <cell r="E385" t="str">
            <v>BALANCE SHEET</v>
          </cell>
          <cell r="F385" t="str">
            <v/>
          </cell>
          <cell r="G385" t="str">
            <v/>
          </cell>
          <cell r="H385" t="str">
            <v>CURRENT ASSETS, LOANS AND ADVANCES</v>
          </cell>
          <cell r="I385" t="str">
            <v>LOANS AND ADVANCES</v>
          </cell>
          <cell r="J385" t="str">
            <v>ADVANCES</v>
          </cell>
        </row>
        <row r="386">
          <cell r="A386" t="str">
            <v>A501601-057</v>
          </cell>
          <cell r="B386" t="str">
            <v>Adv-Naja Estate Dev P Ltd</v>
          </cell>
          <cell r="C386" t="str">
            <v>INR</v>
          </cell>
          <cell r="D386" t="str">
            <v>ASSET</v>
          </cell>
          <cell r="E386" t="str">
            <v>BALANCE SHEET</v>
          </cell>
          <cell r="F386" t="str">
            <v/>
          </cell>
          <cell r="G386" t="str">
            <v/>
          </cell>
          <cell r="H386" t="str">
            <v>CURRENT ASSETS, LOANS AND ADVANCES</v>
          </cell>
          <cell r="I386" t="str">
            <v>LOANS AND ADVANCES</v>
          </cell>
          <cell r="J386" t="str">
            <v>ADVANCES</v>
          </cell>
        </row>
        <row r="387">
          <cell r="A387" t="str">
            <v>A501601-058</v>
          </cell>
          <cell r="B387" t="str">
            <v>Adv-Nasturtium Builders &amp; Dev Pvt Ltd</v>
          </cell>
          <cell r="C387" t="str">
            <v>INR</v>
          </cell>
          <cell r="D387" t="str">
            <v>ASSET</v>
          </cell>
          <cell r="E387" t="str">
            <v>BALANCE SHEET</v>
          </cell>
          <cell r="F387" t="str">
            <v/>
          </cell>
          <cell r="G387" t="str">
            <v/>
          </cell>
          <cell r="H387" t="str">
            <v>CURRENT ASSETS, LOANS AND ADVANCES</v>
          </cell>
          <cell r="I387" t="str">
            <v>LOANS AND ADVANCES</v>
          </cell>
          <cell r="J387" t="str">
            <v>ADVANCES</v>
          </cell>
        </row>
        <row r="388">
          <cell r="A388" t="str">
            <v>A501601-059</v>
          </cell>
          <cell r="B388" t="str">
            <v>Adv-Padmavasa Buil And Dev Pvt Ltd</v>
          </cell>
          <cell r="C388" t="str">
            <v>INR</v>
          </cell>
          <cell r="D388" t="str">
            <v>ASSET</v>
          </cell>
          <cell r="E388" t="str">
            <v>BALANCE SHEET</v>
          </cell>
          <cell r="F388" t="str">
            <v/>
          </cell>
          <cell r="G388" t="str">
            <v/>
          </cell>
          <cell r="H388" t="str">
            <v>CURRENT ASSETS, LOANS AND ADVANCES</v>
          </cell>
          <cell r="I388" t="str">
            <v>LOANS AND ADVANCES</v>
          </cell>
          <cell r="J388" t="str">
            <v>ADVANCES</v>
          </cell>
        </row>
        <row r="389">
          <cell r="A389" t="str">
            <v>A501601-060</v>
          </cell>
          <cell r="B389" t="str">
            <v>Adv-Paean Estates Estates Dev P Ltd</v>
          </cell>
          <cell r="C389" t="str">
            <v>INR</v>
          </cell>
          <cell r="D389" t="str">
            <v>ASSET</v>
          </cell>
          <cell r="E389" t="str">
            <v>BALANCE SHEET</v>
          </cell>
          <cell r="F389" t="str">
            <v/>
          </cell>
          <cell r="G389" t="str">
            <v/>
          </cell>
          <cell r="H389" t="str">
            <v>CURRENT ASSETS, LOANS AND ADVANCES</v>
          </cell>
          <cell r="I389" t="str">
            <v>LOANS AND ADVANCES</v>
          </cell>
          <cell r="J389" t="str">
            <v>ADVANCES</v>
          </cell>
        </row>
        <row r="390">
          <cell r="A390" t="str">
            <v>A501601-061</v>
          </cell>
          <cell r="B390" t="str">
            <v>Adv-Prasheetha Estate Dev P Ltd</v>
          </cell>
          <cell r="C390" t="str">
            <v>INR</v>
          </cell>
          <cell r="D390" t="str">
            <v>ASSET</v>
          </cell>
          <cell r="E390" t="str">
            <v>BALANCE SHEET</v>
          </cell>
          <cell r="F390" t="str">
            <v/>
          </cell>
          <cell r="G390" t="str">
            <v/>
          </cell>
          <cell r="H390" t="str">
            <v>CURRENT ASSETS, LOANS AND ADVANCES</v>
          </cell>
          <cell r="I390" t="str">
            <v>LOANS AND ADVANCES</v>
          </cell>
          <cell r="J390" t="str">
            <v>ADVANCES</v>
          </cell>
        </row>
        <row r="391">
          <cell r="A391" t="str">
            <v>A501601-062</v>
          </cell>
          <cell r="B391" t="str">
            <v>Adv-Peridot Estates Developers Pvt Ltd</v>
          </cell>
          <cell r="C391" t="str">
            <v>INR</v>
          </cell>
          <cell r="D391" t="str">
            <v>ASSET</v>
          </cell>
          <cell r="E391" t="str">
            <v>BALANCE SHEET</v>
          </cell>
          <cell r="F391" t="str">
            <v/>
          </cell>
          <cell r="G391" t="str">
            <v/>
          </cell>
          <cell r="H391" t="str">
            <v>CURRENT ASSETS, LOANS AND ADVANCES</v>
          </cell>
          <cell r="I391" t="str">
            <v>LOANS AND ADVANCES</v>
          </cell>
          <cell r="J391" t="str">
            <v>ADVANCES</v>
          </cell>
        </row>
        <row r="392">
          <cell r="A392" t="str">
            <v>A501601-063</v>
          </cell>
          <cell r="B392" t="str">
            <v>Adv-Pyrite Build &amp; Cnstr Pvt Ltd</v>
          </cell>
          <cell r="C392" t="str">
            <v>INR</v>
          </cell>
          <cell r="D392" t="str">
            <v>ASSET</v>
          </cell>
          <cell r="E392" t="str">
            <v>BALANCE SHEET</v>
          </cell>
          <cell r="F392" t="str">
            <v/>
          </cell>
          <cell r="G392" t="str">
            <v/>
          </cell>
          <cell r="H392" t="str">
            <v>CURRENT ASSETS, LOANS AND ADVANCES</v>
          </cell>
          <cell r="I392" t="str">
            <v>LOANS AND ADVANCES</v>
          </cell>
          <cell r="J392" t="str">
            <v>ADVANCES</v>
          </cell>
        </row>
        <row r="393">
          <cell r="A393" t="str">
            <v>A501601-064</v>
          </cell>
          <cell r="B393" t="str">
            <v>Adv-Qabil Builders &amp; Constructions P L</v>
          </cell>
          <cell r="C393" t="str">
            <v>INR</v>
          </cell>
          <cell r="D393" t="str">
            <v>ASSET</v>
          </cell>
          <cell r="E393" t="str">
            <v>BALANCE SHEET</v>
          </cell>
          <cell r="F393" t="str">
            <v/>
          </cell>
          <cell r="G393" t="str">
            <v/>
          </cell>
          <cell r="H393" t="str">
            <v>CURRENT ASSETS, LOANS AND ADVANCES</v>
          </cell>
          <cell r="I393" t="str">
            <v>LOANS AND ADVANCES</v>
          </cell>
          <cell r="J393" t="str">
            <v>ADVANCES</v>
          </cell>
        </row>
        <row r="394">
          <cell r="A394" t="str">
            <v>A501601-065</v>
          </cell>
          <cell r="B394" t="str">
            <v>Adv-Royalton Builders And  Dev Pvt Ltd</v>
          </cell>
          <cell r="C394" t="str">
            <v>INR</v>
          </cell>
          <cell r="D394" t="str">
            <v>ASSET</v>
          </cell>
          <cell r="E394" t="str">
            <v>BALANCE SHEET</v>
          </cell>
          <cell r="F394" t="str">
            <v/>
          </cell>
          <cell r="G394" t="str">
            <v/>
          </cell>
          <cell r="H394" t="str">
            <v>CURRENT ASSETS, LOANS AND ADVANCES</v>
          </cell>
          <cell r="I394" t="str">
            <v>LOANS AND ADVANCES</v>
          </cell>
          <cell r="J394" t="str">
            <v>ADVANCES</v>
          </cell>
        </row>
        <row r="395">
          <cell r="A395" t="str">
            <v>A501601-066</v>
          </cell>
          <cell r="B395" t="str">
            <v>Adv-Rochelle  Builders And  Const P Ltd</v>
          </cell>
          <cell r="C395" t="str">
            <v>INR</v>
          </cell>
          <cell r="D395" t="str">
            <v>ASSET</v>
          </cell>
          <cell r="E395" t="str">
            <v>BALANCE SHEET</v>
          </cell>
          <cell r="F395" t="str">
            <v/>
          </cell>
          <cell r="G395" t="str">
            <v/>
          </cell>
          <cell r="H395" t="str">
            <v>CURRENT ASSETS, LOANS AND ADVANCES</v>
          </cell>
          <cell r="I395" t="str">
            <v>LOANS AND ADVANCES</v>
          </cell>
          <cell r="J395" t="str">
            <v>ADVANCES</v>
          </cell>
        </row>
        <row r="396">
          <cell r="A396" t="str">
            <v>A501601-067</v>
          </cell>
          <cell r="B396" t="str">
            <v>Adv-Rosalind Builders And Cosnt P Ltd</v>
          </cell>
          <cell r="C396" t="str">
            <v>INR</v>
          </cell>
          <cell r="D396" t="str">
            <v>ASSET</v>
          </cell>
          <cell r="E396" t="str">
            <v>BALANCE SHEET</v>
          </cell>
          <cell r="F396" t="str">
            <v/>
          </cell>
          <cell r="G396" t="str">
            <v/>
          </cell>
          <cell r="H396" t="str">
            <v>CURRENT ASSETS, LOANS AND ADVANCES</v>
          </cell>
          <cell r="I396" t="str">
            <v>LOANS AND ADVANCES</v>
          </cell>
          <cell r="J396" t="str">
            <v>ADVANCES</v>
          </cell>
        </row>
        <row r="397">
          <cell r="A397" t="str">
            <v>A501601-068</v>
          </cell>
          <cell r="B397" t="str">
            <v>Adv-Rachelle Buil &amp; Cnstr Pvt Ltd</v>
          </cell>
          <cell r="C397" t="str">
            <v>INR</v>
          </cell>
          <cell r="D397" t="str">
            <v>ASSET</v>
          </cell>
          <cell r="E397" t="str">
            <v>BALANCE SHEET</v>
          </cell>
          <cell r="F397" t="str">
            <v/>
          </cell>
          <cell r="G397" t="str">
            <v/>
          </cell>
          <cell r="H397" t="str">
            <v>CURRENT ASSETS, LOANS AND ADVANCES</v>
          </cell>
          <cell r="I397" t="str">
            <v>LOANS AND ADVANCES</v>
          </cell>
          <cell r="J397" t="str">
            <v>ADVANCES</v>
          </cell>
        </row>
        <row r="398">
          <cell r="A398" t="str">
            <v>A501601-069</v>
          </cell>
          <cell r="B398" t="str">
            <v>Adv-Sommer Builders &amp; Developers Pvt Ltd</v>
          </cell>
          <cell r="C398" t="str">
            <v>INR</v>
          </cell>
          <cell r="D398" t="str">
            <v>ASSET</v>
          </cell>
          <cell r="E398" t="str">
            <v>BALANCE SHEET</v>
          </cell>
          <cell r="F398" t="str">
            <v/>
          </cell>
          <cell r="G398" t="str">
            <v/>
          </cell>
          <cell r="H398" t="str">
            <v>CURRENT ASSETS, LOANS AND ADVANCES</v>
          </cell>
          <cell r="I398" t="str">
            <v>LOANS AND ADVANCES</v>
          </cell>
          <cell r="J398" t="str">
            <v>ADVANCES</v>
          </cell>
        </row>
        <row r="399">
          <cell r="A399" t="str">
            <v>A501601-070</v>
          </cell>
          <cell r="B399" t="str">
            <v>Adv-Sorley Builders &amp; Developers Pvt Ltd</v>
          </cell>
          <cell r="C399" t="str">
            <v>INR</v>
          </cell>
          <cell r="D399" t="str">
            <v>ASSET</v>
          </cell>
          <cell r="E399" t="str">
            <v>BALANCE SHEET</v>
          </cell>
          <cell r="F399" t="str">
            <v/>
          </cell>
          <cell r="G399" t="str">
            <v/>
          </cell>
          <cell r="H399" t="str">
            <v>CURRENT ASSETS, LOANS AND ADVANCES</v>
          </cell>
          <cell r="I399" t="str">
            <v>LOANS AND ADVANCES</v>
          </cell>
          <cell r="J399" t="str">
            <v>ADVANCES</v>
          </cell>
        </row>
        <row r="400">
          <cell r="A400" t="str">
            <v>A501601-071</v>
          </cell>
          <cell r="B400" t="str">
            <v>Adv-Soraya Builders &amp; Constructions P L</v>
          </cell>
          <cell r="C400" t="str">
            <v>INR</v>
          </cell>
          <cell r="D400" t="str">
            <v>ASSET</v>
          </cell>
          <cell r="E400" t="str">
            <v>BALANCE SHEET</v>
          </cell>
          <cell r="F400" t="str">
            <v/>
          </cell>
          <cell r="G400" t="str">
            <v/>
          </cell>
          <cell r="H400" t="str">
            <v>CURRENT ASSETS, LOANS AND ADVANCES</v>
          </cell>
          <cell r="I400" t="str">
            <v>LOANS AND ADVANCES</v>
          </cell>
          <cell r="J400" t="str">
            <v>ADVANCES</v>
          </cell>
        </row>
        <row r="401">
          <cell r="A401" t="str">
            <v>A501601-072</v>
          </cell>
          <cell r="B401" t="str">
            <v>Adv-Shinanee Builders And Dev Ltd</v>
          </cell>
          <cell r="C401" t="str">
            <v>INR</v>
          </cell>
          <cell r="D401" t="str">
            <v>ASSET</v>
          </cell>
          <cell r="E401" t="str">
            <v>BALANCE SHEET</v>
          </cell>
          <cell r="F401" t="str">
            <v/>
          </cell>
          <cell r="G401" t="str">
            <v/>
          </cell>
          <cell r="H401" t="str">
            <v>CURRENT ASSETS, LOANS AND ADVANCES</v>
          </cell>
          <cell r="I401" t="str">
            <v>LOANS AND ADVANCES</v>
          </cell>
          <cell r="J401" t="str">
            <v>ADVANCES</v>
          </cell>
        </row>
        <row r="402">
          <cell r="A402" t="str">
            <v>A501601-073</v>
          </cell>
          <cell r="B402" t="str">
            <v>Adv-Saravati Builders And Const P Ltd</v>
          </cell>
          <cell r="C402" t="str">
            <v>INR</v>
          </cell>
          <cell r="D402" t="str">
            <v>ASSET</v>
          </cell>
          <cell r="E402" t="str">
            <v>BALANCE SHEET</v>
          </cell>
          <cell r="F402" t="str">
            <v/>
          </cell>
          <cell r="G402" t="str">
            <v/>
          </cell>
          <cell r="H402" t="str">
            <v>CURRENT ASSETS, LOANS AND ADVANCES</v>
          </cell>
          <cell r="I402" t="str">
            <v>LOANS AND ADVANCES</v>
          </cell>
          <cell r="J402" t="str">
            <v>ADVANCES</v>
          </cell>
        </row>
        <row r="403">
          <cell r="A403" t="str">
            <v>A501601-074</v>
          </cell>
          <cell r="B403" t="str">
            <v>Adv-Shamira Real Estate Developers P L</v>
          </cell>
          <cell r="C403" t="str">
            <v>INR</v>
          </cell>
          <cell r="D403" t="str">
            <v>ASSET</v>
          </cell>
          <cell r="E403" t="str">
            <v>BALANCE SHEET</v>
          </cell>
          <cell r="F403" t="str">
            <v/>
          </cell>
          <cell r="G403" t="str">
            <v/>
          </cell>
          <cell r="H403" t="str">
            <v>CURRENT ASSETS, LOANS AND ADVANCES</v>
          </cell>
          <cell r="I403" t="str">
            <v>LOANS AND ADVANCES</v>
          </cell>
          <cell r="J403" t="str">
            <v>ADVANCES</v>
          </cell>
        </row>
        <row r="404">
          <cell r="A404" t="str">
            <v>A501601-075</v>
          </cell>
          <cell r="B404" t="str">
            <v>Adv-Tusti Builders And Dev Pvt Ltd</v>
          </cell>
          <cell r="C404" t="str">
            <v>INR</v>
          </cell>
          <cell r="D404" t="str">
            <v>ASSET</v>
          </cell>
          <cell r="E404" t="str">
            <v>BALANCE SHEET</v>
          </cell>
          <cell r="F404" t="str">
            <v/>
          </cell>
          <cell r="G404" t="str">
            <v/>
          </cell>
          <cell r="H404" t="str">
            <v>CURRENT ASSETS, LOANS AND ADVANCES</v>
          </cell>
          <cell r="I404" t="str">
            <v>LOANS AND ADVANCES</v>
          </cell>
          <cell r="J404" t="str">
            <v>ADVANCES</v>
          </cell>
        </row>
        <row r="405">
          <cell r="A405" t="str">
            <v>A501601-076</v>
          </cell>
          <cell r="B405" t="str">
            <v>Adv-Talvi Builders &amp; Developers Pvt Ltd</v>
          </cell>
          <cell r="C405" t="str">
            <v>INR</v>
          </cell>
          <cell r="D405" t="str">
            <v>ASSET</v>
          </cell>
          <cell r="E405" t="str">
            <v>BALANCE SHEET</v>
          </cell>
          <cell r="F405" t="str">
            <v/>
          </cell>
          <cell r="G405" t="str">
            <v/>
          </cell>
          <cell r="H405" t="str">
            <v>CURRENT ASSETS, LOANS AND ADVANCES</v>
          </cell>
          <cell r="I405" t="str">
            <v>LOANS AND ADVANCES</v>
          </cell>
          <cell r="J405" t="str">
            <v>ADVANCES</v>
          </cell>
        </row>
        <row r="406">
          <cell r="A406" t="str">
            <v>A501601-077</v>
          </cell>
          <cell r="B406" t="str">
            <v>Adv-Uncial Builders &amp; Constructions P L</v>
          </cell>
          <cell r="C406" t="str">
            <v>INR</v>
          </cell>
          <cell r="D406" t="str">
            <v>ASSET</v>
          </cell>
          <cell r="E406" t="str">
            <v>BALANCE SHEET</v>
          </cell>
          <cell r="F406" t="str">
            <v/>
          </cell>
          <cell r="G406" t="str">
            <v/>
          </cell>
          <cell r="H406" t="str">
            <v>CURRENT ASSETS, LOANS AND ADVANCES</v>
          </cell>
          <cell r="I406" t="str">
            <v>LOANS AND ADVANCES</v>
          </cell>
          <cell r="J406" t="str">
            <v>ADVANCES</v>
          </cell>
        </row>
        <row r="407">
          <cell r="A407" t="str">
            <v>A501601-078</v>
          </cell>
          <cell r="B407" t="str">
            <v>Adv-Vinanti Builders And Dev P Ltd</v>
          </cell>
          <cell r="C407" t="str">
            <v>INR</v>
          </cell>
          <cell r="D407" t="str">
            <v>ASSET</v>
          </cell>
          <cell r="E407" t="str">
            <v>BALANCE SHEET</v>
          </cell>
          <cell r="F407" t="str">
            <v/>
          </cell>
          <cell r="G407" t="str">
            <v/>
          </cell>
          <cell r="H407" t="str">
            <v>CURRENT ASSETS, LOANS AND ADVANCES</v>
          </cell>
          <cell r="I407" t="str">
            <v>LOANS AND ADVANCES</v>
          </cell>
          <cell r="J407" t="str">
            <v>ADVANCES</v>
          </cell>
        </row>
        <row r="408">
          <cell r="A408" t="str">
            <v>A501601-079</v>
          </cell>
          <cell r="B408" t="str">
            <v>Adv-Vilina Estate Developers Pvt.Ltd.</v>
          </cell>
          <cell r="C408" t="str">
            <v>INR</v>
          </cell>
          <cell r="D408" t="str">
            <v>ASSET</v>
          </cell>
          <cell r="E408" t="str">
            <v>BALANCE SHEET</v>
          </cell>
          <cell r="F408" t="str">
            <v/>
          </cell>
          <cell r="G408" t="str">
            <v/>
          </cell>
          <cell r="H408" t="str">
            <v>CURRENT ASSETS, LOANS AND ADVANCES</v>
          </cell>
          <cell r="I408" t="str">
            <v>LOANS AND ADVANCES</v>
          </cell>
          <cell r="J408" t="str">
            <v>ADVANCES</v>
          </cell>
        </row>
        <row r="409">
          <cell r="A409" t="str">
            <v>A501601-080</v>
          </cell>
          <cell r="B409" t="str">
            <v>Adv-Yule Builders &amp; Developers Pvt Ltd</v>
          </cell>
          <cell r="C409" t="str">
            <v>INR</v>
          </cell>
          <cell r="D409" t="str">
            <v>ASSET</v>
          </cell>
          <cell r="E409" t="str">
            <v>BALANCE SHEET</v>
          </cell>
          <cell r="F409" t="str">
            <v/>
          </cell>
          <cell r="G409" t="str">
            <v/>
          </cell>
          <cell r="H409" t="str">
            <v>CURRENT ASSETS, LOANS AND ADVANCES</v>
          </cell>
          <cell r="I409" t="str">
            <v>LOANS AND ADVANCES</v>
          </cell>
          <cell r="J409" t="str">
            <v>ADVANCES</v>
          </cell>
        </row>
        <row r="410">
          <cell r="A410" t="str">
            <v>A501601-081</v>
          </cell>
          <cell r="B410" t="str">
            <v>Adv-Zima Builders &amp; Developers Pvt Ltd</v>
          </cell>
          <cell r="C410" t="str">
            <v>INR</v>
          </cell>
          <cell r="D410" t="str">
            <v>ASSET</v>
          </cell>
          <cell r="E410" t="str">
            <v>BALANCE SHEET</v>
          </cell>
          <cell r="F410" t="str">
            <v/>
          </cell>
          <cell r="G410" t="str">
            <v/>
          </cell>
          <cell r="H410" t="str">
            <v>CURRENT ASSETS, LOANS AND ADVANCES</v>
          </cell>
          <cell r="I410" t="str">
            <v>LOANS AND ADVANCES</v>
          </cell>
          <cell r="J410" t="str">
            <v>ADVANCES</v>
          </cell>
        </row>
        <row r="411">
          <cell r="A411" t="str">
            <v>A501601-082</v>
          </cell>
          <cell r="B411" t="str">
            <v>Adv-Irving Buil &amp; Dev Pvt Ltd</v>
          </cell>
          <cell r="C411" t="str">
            <v>INR</v>
          </cell>
          <cell r="D411" t="str">
            <v>ASSET</v>
          </cell>
          <cell r="E411" t="str">
            <v>BALANCE SHEET</v>
          </cell>
          <cell r="F411" t="str">
            <v/>
          </cell>
          <cell r="G411" t="str">
            <v/>
          </cell>
          <cell r="H411" t="str">
            <v>CURRENT ASSETS, LOANS AND ADVANCES</v>
          </cell>
          <cell r="I411" t="str">
            <v>LOANS AND ADVANCES</v>
          </cell>
          <cell r="J411" t="str">
            <v>ADVANCES</v>
          </cell>
        </row>
        <row r="412">
          <cell r="A412" t="str">
            <v>A501601-083</v>
          </cell>
          <cell r="B412" t="str">
            <v>Adv-Aeval Estates Pvt Ltd</v>
          </cell>
          <cell r="C412" t="str">
            <v>INR</v>
          </cell>
          <cell r="D412" t="str">
            <v>ASSET</v>
          </cell>
          <cell r="E412" t="str">
            <v>BALANCE SHEET</v>
          </cell>
          <cell r="F412" t="str">
            <v/>
          </cell>
          <cell r="G412" t="str">
            <v/>
          </cell>
          <cell r="H412" t="str">
            <v>CURRENT ASSETS, LOANS AND ADVANCES</v>
          </cell>
          <cell r="I412" t="str">
            <v>LOANS AND ADVANCES</v>
          </cell>
          <cell r="J412" t="str">
            <v>ADVANCES</v>
          </cell>
        </row>
        <row r="413">
          <cell r="A413" t="str">
            <v>A501601-084</v>
          </cell>
          <cell r="B413" t="str">
            <v>Adv-Lear Buil &amp; Dev Pvt Ltd</v>
          </cell>
          <cell r="C413" t="str">
            <v>INR</v>
          </cell>
          <cell r="D413" t="str">
            <v>ASSET</v>
          </cell>
          <cell r="E413" t="str">
            <v>BALANCE SHEET</v>
          </cell>
          <cell r="F413" t="str">
            <v/>
          </cell>
          <cell r="G413" t="str">
            <v/>
          </cell>
          <cell r="H413" t="str">
            <v>CURRENT ASSETS, LOANS AND ADVANCES</v>
          </cell>
          <cell r="I413" t="str">
            <v>LOANS AND ADVANCES</v>
          </cell>
          <cell r="J413" t="str">
            <v>ADVANCES</v>
          </cell>
        </row>
        <row r="414">
          <cell r="A414" t="str">
            <v>A501601-085</v>
          </cell>
          <cell r="B414" t="str">
            <v>Adv-Belden Homes Pvt Ltd</v>
          </cell>
          <cell r="C414" t="str">
            <v>INR</v>
          </cell>
          <cell r="D414" t="str">
            <v>ASSET</v>
          </cell>
          <cell r="E414" t="str">
            <v>BALANCE SHEET</v>
          </cell>
          <cell r="F414" t="str">
            <v/>
          </cell>
          <cell r="G414" t="str">
            <v/>
          </cell>
          <cell r="H414" t="str">
            <v>CURRENT ASSETS, LOANS AND ADVANCES</v>
          </cell>
          <cell r="I414" t="str">
            <v>LOANS AND ADVANCES</v>
          </cell>
          <cell r="J414" t="str">
            <v>ADVANCES</v>
          </cell>
        </row>
        <row r="415">
          <cell r="A415" t="str">
            <v>A501601-086</v>
          </cell>
          <cell r="B415" t="str">
            <v>Adv-Verano Buil &amp; Dev Pvt Ltd</v>
          </cell>
          <cell r="C415" t="str">
            <v>INR</v>
          </cell>
          <cell r="D415" t="str">
            <v>ASSET</v>
          </cell>
          <cell r="E415" t="str">
            <v>BALANCE SHEET</v>
          </cell>
          <cell r="F415" t="str">
            <v/>
          </cell>
          <cell r="G415" t="str">
            <v/>
          </cell>
          <cell r="H415" t="str">
            <v>CURRENT ASSETS, LOANS AND ADVANCES</v>
          </cell>
          <cell r="I415" t="str">
            <v>LOANS AND ADVANCES</v>
          </cell>
          <cell r="J415" t="str">
            <v>ADVANCES</v>
          </cell>
        </row>
        <row r="416">
          <cell r="A416" t="str">
            <v>A501601-087</v>
          </cell>
          <cell r="B416" t="str">
            <v>Adv-Nellis Buil &amp; Dev Pvt Ltd</v>
          </cell>
          <cell r="C416" t="str">
            <v>INR</v>
          </cell>
          <cell r="D416" t="str">
            <v>ASSET</v>
          </cell>
          <cell r="E416" t="str">
            <v>BALANCE SHEET</v>
          </cell>
          <cell r="F416" t="str">
            <v/>
          </cell>
          <cell r="G416" t="str">
            <v/>
          </cell>
          <cell r="H416" t="str">
            <v>CURRENT ASSETS, LOANS AND ADVANCES</v>
          </cell>
          <cell r="I416" t="str">
            <v>LOANS AND ADVANCES</v>
          </cell>
          <cell r="J416" t="str">
            <v>ADVANCES</v>
          </cell>
        </row>
        <row r="417">
          <cell r="A417" t="str">
            <v>A501601-088</v>
          </cell>
          <cell r="B417" t="str">
            <v>Adv-Larissa Build &amp; Dev Pvt Ltd</v>
          </cell>
          <cell r="C417" t="str">
            <v>INR</v>
          </cell>
          <cell r="D417" t="str">
            <v>ASSET</v>
          </cell>
          <cell r="E417" t="str">
            <v>BALANCE SHEET</v>
          </cell>
          <cell r="F417" t="str">
            <v/>
          </cell>
          <cell r="G417" t="str">
            <v/>
          </cell>
          <cell r="H417" t="str">
            <v>CURRENT ASSETS, LOANS AND ADVANCES</v>
          </cell>
          <cell r="I417" t="str">
            <v>LOANS AND ADVANCES</v>
          </cell>
          <cell r="J417" t="str">
            <v>ADVANCES</v>
          </cell>
        </row>
        <row r="418">
          <cell r="A418" t="str">
            <v>A501601-089</v>
          </cell>
          <cell r="B418" t="str">
            <v>Adv-Amon Estates Pvt Ltd</v>
          </cell>
          <cell r="C418" t="str">
            <v>INR</v>
          </cell>
          <cell r="D418" t="str">
            <v>ASSET</v>
          </cell>
          <cell r="E418" t="str">
            <v>BALANCE SHEET</v>
          </cell>
          <cell r="F418" t="str">
            <v/>
          </cell>
          <cell r="G418" t="str">
            <v/>
          </cell>
          <cell r="H418" t="str">
            <v>CURRENT ASSETS, LOANS AND ADVANCES</v>
          </cell>
          <cell r="I418" t="str">
            <v>LOANS AND ADVANCES</v>
          </cell>
          <cell r="J418" t="str">
            <v>ADVANCES</v>
          </cell>
        </row>
        <row r="419">
          <cell r="A419" t="str">
            <v>A501601-090</v>
          </cell>
          <cell r="B419" t="str">
            <v>Adv-Amor Estates Pvt Ltd</v>
          </cell>
          <cell r="C419" t="str">
            <v>INR</v>
          </cell>
          <cell r="D419" t="str">
            <v>ASSET</v>
          </cell>
          <cell r="E419" t="str">
            <v>BALANCE SHEET</v>
          </cell>
          <cell r="F419" t="str">
            <v/>
          </cell>
          <cell r="G419" t="str">
            <v/>
          </cell>
          <cell r="H419" t="str">
            <v>CURRENT ASSETS, LOANS AND ADVANCES</v>
          </cell>
          <cell r="I419" t="str">
            <v>LOANS AND ADVANCES</v>
          </cell>
          <cell r="J419" t="str">
            <v>ADVANCES</v>
          </cell>
        </row>
        <row r="420">
          <cell r="A420" t="str">
            <v>A501601-091</v>
          </cell>
          <cell r="B420" t="str">
            <v>Adv-Rujula Build &amp; Dev Pvt Ltd</v>
          </cell>
          <cell r="C420" t="str">
            <v>INR</v>
          </cell>
          <cell r="D420" t="str">
            <v>ASSET</v>
          </cell>
          <cell r="E420" t="str">
            <v>BALANCE SHEET</v>
          </cell>
          <cell r="F420" t="str">
            <v/>
          </cell>
          <cell r="G420" t="str">
            <v/>
          </cell>
          <cell r="H420" t="str">
            <v>CURRENT ASSETS, LOANS AND ADVANCES</v>
          </cell>
          <cell r="I420" t="str">
            <v>LOANS AND ADVANCES</v>
          </cell>
          <cell r="J420" t="str">
            <v>ADVANCES</v>
          </cell>
        </row>
        <row r="421">
          <cell r="A421" t="str">
            <v>A501601-092</v>
          </cell>
          <cell r="B421" t="str">
            <v>Adv-Senymour Build &amp; Dev Pvt Ltd</v>
          </cell>
          <cell r="C421" t="str">
            <v>INR</v>
          </cell>
          <cell r="D421" t="str">
            <v>ASSET</v>
          </cell>
          <cell r="E421" t="str">
            <v>BALANCE SHEET</v>
          </cell>
          <cell r="F421" t="str">
            <v/>
          </cell>
          <cell r="G421" t="str">
            <v/>
          </cell>
          <cell r="H421" t="str">
            <v>CURRENT ASSETS, LOANS AND ADVANCES</v>
          </cell>
          <cell r="I421" t="str">
            <v>LOANS AND ADVANCES</v>
          </cell>
          <cell r="J421" t="str">
            <v>ADVANCES</v>
          </cell>
        </row>
        <row r="422">
          <cell r="A422" t="str">
            <v>A501601-093</v>
          </cell>
          <cell r="B422" t="str">
            <v>Adv-Pan Infratech Pvt Ltd</v>
          </cell>
          <cell r="C422" t="str">
            <v>INR</v>
          </cell>
          <cell r="D422" t="str">
            <v>ASSET</v>
          </cell>
          <cell r="E422" t="str">
            <v>BALANCE SHEET</v>
          </cell>
          <cell r="F422" t="str">
            <v/>
          </cell>
          <cell r="G422" t="str">
            <v/>
          </cell>
          <cell r="H422" t="str">
            <v>CURRENT ASSETS, LOANS AND ADVANCES</v>
          </cell>
          <cell r="I422" t="str">
            <v>LOANS AND ADVANCES</v>
          </cell>
          <cell r="J422" t="str">
            <v>ADVANCES</v>
          </cell>
        </row>
        <row r="423">
          <cell r="A423" t="str">
            <v>A501601-094</v>
          </cell>
          <cell r="B423" t="str">
            <v>Adv-Erasma Builders &amp; Developers Pvt Ltd</v>
          </cell>
          <cell r="C423" t="str">
            <v>INR</v>
          </cell>
          <cell r="D423" t="str">
            <v>ASSET</v>
          </cell>
          <cell r="E423" t="str">
            <v>BALANCE SHEET</v>
          </cell>
          <cell r="F423" t="str">
            <v/>
          </cell>
          <cell r="G423" t="str">
            <v/>
          </cell>
          <cell r="H423" t="str">
            <v>CURRENT ASSETS, LOANS AND ADVANCES</v>
          </cell>
          <cell r="I423" t="str">
            <v>LOANS AND ADVANCES</v>
          </cell>
          <cell r="J423" t="str">
            <v>ADVANCES</v>
          </cell>
        </row>
        <row r="424">
          <cell r="A424" t="str">
            <v>A501601-095</v>
          </cell>
          <cell r="B424" t="str">
            <v>Adv-Apis Realtors Pvt Ltd</v>
          </cell>
          <cell r="C424" t="str">
            <v>INR</v>
          </cell>
          <cell r="D424" t="str">
            <v>ASSET</v>
          </cell>
          <cell r="E424" t="str">
            <v>BALANCE SHEET</v>
          </cell>
          <cell r="F424" t="str">
            <v/>
          </cell>
          <cell r="G424" t="str">
            <v/>
          </cell>
          <cell r="H424" t="str">
            <v>CURRENT ASSETS, LOANS AND ADVANCES</v>
          </cell>
          <cell r="I424" t="str">
            <v>LOANS AND ADVANCES</v>
          </cell>
          <cell r="J424" t="str">
            <v>ADVANCES</v>
          </cell>
        </row>
        <row r="425">
          <cell r="A425" t="str">
            <v>A501601-096</v>
          </cell>
          <cell r="B425" t="str">
            <v>Adv-DHCL Premium Mall Div</v>
          </cell>
          <cell r="C425" t="str">
            <v>INR</v>
          </cell>
          <cell r="D425" t="str">
            <v>ASSET</v>
          </cell>
          <cell r="E425" t="str">
            <v>BALANCE SHEET</v>
          </cell>
          <cell r="F425" t="str">
            <v/>
          </cell>
          <cell r="G425" t="str">
            <v/>
          </cell>
          <cell r="H425" t="str">
            <v>CURRENT ASSETS, LOANS AND ADVANCES</v>
          </cell>
          <cell r="I425" t="str">
            <v>LOANS AND ADVANCES</v>
          </cell>
          <cell r="J425" t="str">
            <v>ADVANCES</v>
          </cell>
        </row>
        <row r="426">
          <cell r="A426" t="str">
            <v>A501601-097</v>
          </cell>
          <cell r="B426" t="str">
            <v>Adv-Tane Estates Pvt Ltd</v>
          </cell>
          <cell r="C426" t="str">
            <v>INR</v>
          </cell>
          <cell r="D426" t="str">
            <v>ASSET</v>
          </cell>
          <cell r="E426" t="str">
            <v>BALANCE SHEET</v>
          </cell>
          <cell r="F426" t="str">
            <v/>
          </cell>
          <cell r="G426" t="str">
            <v/>
          </cell>
          <cell r="H426" t="str">
            <v>CURRENT ASSETS, LOANS AND ADVANCES</v>
          </cell>
          <cell r="I426" t="str">
            <v>LOANS AND ADVANCES</v>
          </cell>
          <cell r="J426" t="str">
            <v>ADVANCES</v>
          </cell>
        </row>
        <row r="427">
          <cell r="A427" t="str">
            <v>A501601-098</v>
          </cell>
          <cell r="B427" t="str">
            <v>Adv-Querida Buil &amp; Dev Pvt Ltd</v>
          </cell>
          <cell r="C427" t="str">
            <v>INR</v>
          </cell>
          <cell r="D427" t="str">
            <v>ASSET</v>
          </cell>
          <cell r="E427" t="str">
            <v>BALANCE SHEET</v>
          </cell>
          <cell r="F427" t="str">
            <v/>
          </cell>
          <cell r="G427" t="str">
            <v/>
          </cell>
          <cell r="H427" t="str">
            <v>CURRENT ASSETS, LOANS AND ADVANCES</v>
          </cell>
          <cell r="I427" t="str">
            <v>LOANS AND ADVANCES</v>
          </cell>
          <cell r="J427" t="str">
            <v>ADVANCES</v>
          </cell>
        </row>
        <row r="428">
          <cell r="A428" t="str">
            <v>A501601-099</v>
          </cell>
          <cell r="B428" t="str">
            <v>Adv-Peninab Buil &amp; Cnstr Pvt Ltd</v>
          </cell>
          <cell r="C428" t="str">
            <v>INR</v>
          </cell>
          <cell r="D428" t="str">
            <v>ASSET</v>
          </cell>
          <cell r="E428" t="str">
            <v>BALANCE SHEET</v>
          </cell>
          <cell r="F428" t="str">
            <v/>
          </cell>
          <cell r="G428" t="str">
            <v/>
          </cell>
          <cell r="H428" t="str">
            <v>CURRENT ASSETS, LOANS AND ADVANCES</v>
          </cell>
          <cell r="I428" t="str">
            <v>LOANS AND ADVANCES</v>
          </cell>
          <cell r="J428" t="str">
            <v>ADVANCES</v>
          </cell>
        </row>
        <row r="429">
          <cell r="A429" t="str">
            <v>A501601-100</v>
          </cell>
          <cell r="B429" t="str">
            <v>Adv-BAAL REALTORS PVT LTD</v>
          </cell>
          <cell r="C429" t="str">
            <v>INR</v>
          </cell>
          <cell r="D429" t="str">
            <v>ASSET</v>
          </cell>
          <cell r="E429" t="str">
            <v>BALANCE SHEET</v>
          </cell>
          <cell r="F429" t="str">
            <v/>
          </cell>
          <cell r="G429" t="str">
            <v/>
          </cell>
          <cell r="H429" t="str">
            <v>CURRENT ASSETS, LOANS AND ADVANCES</v>
          </cell>
          <cell r="I429" t="str">
            <v>LOANS AND ADVANCES</v>
          </cell>
          <cell r="J429" t="str">
            <v>ADVANCES</v>
          </cell>
        </row>
        <row r="430">
          <cell r="A430" t="str">
            <v>A501601-101</v>
          </cell>
          <cell r="B430" t="str">
            <v>Adv-Domus Realtors Pvt Ltd</v>
          </cell>
          <cell r="C430" t="str">
            <v>INR</v>
          </cell>
          <cell r="D430" t="str">
            <v>ASSET</v>
          </cell>
          <cell r="E430" t="str">
            <v>BALANCE SHEET</v>
          </cell>
          <cell r="F430" t="str">
            <v/>
          </cell>
          <cell r="G430" t="str">
            <v/>
          </cell>
          <cell r="H430" t="str">
            <v>CURRENT ASSETS, LOANS AND ADVANCES</v>
          </cell>
          <cell r="I430" t="str">
            <v>LOANS AND ADVANCES</v>
          </cell>
          <cell r="J430" t="str">
            <v>ADVANCES</v>
          </cell>
        </row>
        <row r="431">
          <cell r="A431" t="str">
            <v>A501601-102</v>
          </cell>
          <cell r="B431" t="str">
            <v>Adv-Liber Buildwell Pvt Ltd</v>
          </cell>
          <cell r="C431" t="str">
            <v>INR</v>
          </cell>
          <cell r="D431" t="str">
            <v>ASSET</v>
          </cell>
          <cell r="E431" t="str">
            <v>BALANCE SHEET</v>
          </cell>
          <cell r="F431" t="str">
            <v/>
          </cell>
          <cell r="G431" t="str">
            <v/>
          </cell>
          <cell r="H431" t="str">
            <v>CURRENT ASSETS, LOANS AND ADVANCES</v>
          </cell>
          <cell r="I431" t="str">
            <v>LOANS AND ADVANCES</v>
          </cell>
          <cell r="J431" t="str">
            <v>ADVANCES</v>
          </cell>
        </row>
        <row r="432">
          <cell r="A432" t="str">
            <v>A501601-103</v>
          </cell>
          <cell r="B432" t="str">
            <v>Adv-Fyme Buil &amp; Cnstr Pvt Ltd</v>
          </cell>
          <cell r="C432" t="str">
            <v>INR</v>
          </cell>
          <cell r="D432" t="str">
            <v>ASSET</v>
          </cell>
          <cell r="E432" t="str">
            <v>BALANCE SHEET</v>
          </cell>
          <cell r="F432" t="str">
            <v/>
          </cell>
          <cell r="G432" t="str">
            <v/>
          </cell>
          <cell r="H432" t="str">
            <v>CURRENT ASSETS, LOANS AND ADVANCES</v>
          </cell>
          <cell r="I432" t="str">
            <v>LOANS AND ADVANCES</v>
          </cell>
          <cell r="J432" t="str">
            <v>ADVANCES</v>
          </cell>
        </row>
        <row r="433">
          <cell r="A433" t="str">
            <v>A501601-104</v>
          </cell>
          <cell r="B433" t="str">
            <v>Adv-Laureny Buil &amp; Cnstr Pvt Ltd</v>
          </cell>
          <cell r="C433" t="str">
            <v>INR</v>
          </cell>
          <cell r="D433" t="str">
            <v>ASSET</v>
          </cell>
          <cell r="E433" t="str">
            <v>BALANCE SHEET</v>
          </cell>
          <cell r="F433" t="str">
            <v/>
          </cell>
          <cell r="G433" t="str">
            <v/>
          </cell>
          <cell r="H433" t="str">
            <v>CURRENT ASSETS, LOANS AND ADVANCES</v>
          </cell>
          <cell r="I433" t="str">
            <v>LOANS AND ADVANCES</v>
          </cell>
          <cell r="J433" t="str">
            <v>ADVANCES</v>
          </cell>
        </row>
        <row r="434">
          <cell r="A434" t="str">
            <v>A501601-105</v>
          </cell>
          <cell r="B434" t="str">
            <v>Adv-Alethia Buil &amp; Dev Pvt Ltd</v>
          </cell>
          <cell r="C434" t="str">
            <v>INR</v>
          </cell>
          <cell r="D434" t="str">
            <v>ASSET</v>
          </cell>
          <cell r="E434" t="str">
            <v>BALANCE SHEET</v>
          </cell>
          <cell r="F434" t="str">
            <v/>
          </cell>
          <cell r="G434" t="str">
            <v/>
          </cell>
          <cell r="H434" t="str">
            <v>CURRENT ASSETS, LOANS AND ADVANCES</v>
          </cell>
          <cell r="I434" t="str">
            <v>LOANS AND ADVANCES</v>
          </cell>
          <cell r="J434" t="str">
            <v>ADVANCES</v>
          </cell>
        </row>
        <row r="435">
          <cell r="A435" t="str">
            <v>A501601-106</v>
          </cell>
          <cell r="B435" t="str">
            <v>Adv-Nedra Buil &amp; Dev Pvt Ltd</v>
          </cell>
          <cell r="C435" t="str">
            <v>INR</v>
          </cell>
          <cell r="D435" t="str">
            <v>ASSET</v>
          </cell>
          <cell r="E435" t="str">
            <v>BALANCE SHEET</v>
          </cell>
          <cell r="F435" t="str">
            <v/>
          </cell>
          <cell r="G435" t="str">
            <v/>
          </cell>
          <cell r="H435" t="str">
            <v>CURRENT ASSETS, LOANS AND ADVANCES</v>
          </cell>
          <cell r="I435" t="str">
            <v>LOANS AND ADVANCES</v>
          </cell>
          <cell r="J435" t="str">
            <v>ADVANCES</v>
          </cell>
        </row>
        <row r="436">
          <cell r="A436" t="str">
            <v>A501601-107</v>
          </cell>
          <cell r="B436" t="str">
            <v>Adv-Elvira Build &amp; Cnstr Pvt Ltd</v>
          </cell>
          <cell r="C436" t="str">
            <v>INR</v>
          </cell>
          <cell r="D436" t="str">
            <v>ASSET</v>
          </cell>
          <cell r="E436" t="str">
            <v>BALANCE SHEET</v>
          </cell>
          <cell r="F436" t="str">
            <v/>
          </cell>
          <cell r="G436" t="str">
            <v/>
          </cell>
          <cell r="H436" t="str">
            <v>CURRENT ASSETS, LOANS AND ADVANCES</v>
          </cell>
          <cell r="I436" t="str">
            <v>LOANS AND ADVANCES</v>
          </cell>
          <cell r="J436" t="str">
            <v>ADVANCES</v>
          </cell>
        </row>
        <row r="437">
          <cell r="A437" t="str">
            <v>A501601-108</v>
          </cell>
          <cell r="B437" t="str">
            <v>Adv-Aleron Buil &amp; Cnstr Pvt Ltd</v>
          </cell>
          <cell r="C437" t="str">
            <v>INR</v>
          </cell>
          <cell r="D437" t="str">
            <v>ASSET</v>
          </cell>
          <cell r="E437" t="str">
            <v>BALANCE SHEET</v>
          </cell>
          <cell r="F437" t="str">
            <v/>
          </cell>
          <cell r="G437" t="str">
            <v/>
          </cell>
          <cell r="H437" t="str">
            <v>CURRENT ASSETS, LOANS AND ADVANCES</v>
          </cell>
          <cell r="I437" t="str">
            <v>LOANS AND ADVANCES</v>
          </cell>
          <cell r="J437" t="str">
            <v>ADVANCES</v>
          </cell>
        </row>
        <row r="438">
          <cell r="A438" t="str">
            <v>A501601-109</v>
          </cell>
          <cell r="B438" t="str">
            <v>Adv-DLF Land Limited</v>
          </cell>
          <cell r="C438" t="str">
            <v>INR</v>
          </cell>
          <cell r="D438" t="str">
            <v>ASSET</v>
          </cell>
          <cell r="E438" t="str">
            <v>BALANCE SHEET</v>
          </cell>
          <cell r="F438" t="str">
            <v/>
          </cell>
          <cell r="G438" t="str">
            <v/>
          </cell>
          <cell r="H438" t="str">
            <v>CURRENT ASSETS, LOANS AND ADVANCES</v>
          </cell>
          <cell r="I438" t="str">
            <v>LOANS AND ADVANCES</v>
          </cell>
          <cell r="J438" t="str">
            <v>ADVANCES</v>
          </cell>
        </row>
        <row r="439">
          <cell r="A439" t="str">
            <v>A501601-110</v>
          </cell>
          <cell r="B439" t="str">
            <v>Adv-DLF GK Residecny Cnstr Div</v>
          </cell>
          <cell r="C439" t="str">
            <v>INR</v>
          </cell>
          <cell r="D439" t="str">
            <v>ASSET</v>
          </cell>
          <cell r="E439" t="str">
            <v>BALANCE SHEET</v>
          </cell>
          <cell r="F439" t="str">
            <v/>
          </cell>
          <cell r="G439" t="str">
            <v/>
          </cell>
          <cell r="H439" t="str">
            <v>CURRENT ASSETS, LOANS AND ADVANCES</v>
          </cell>
          <cell r="I439" t="str">
            <v>LOANS AND ADVANCES</v>
          </cell>
          <cell r="J439" t="str">
            <v>ADVANCES</v>
          </cell>
        </row>
        <row r="440">
          <cell r="A440" t="str">
            <v>A501601-111</v>
          </cell>
          <cell r="B440" t="str">
            <v>Adv-Aaquil Real Estates Pvt Ltd</v>
          </cell>
          <cell r="C440" t="str">
            <v>INR</v>
          </cell>
          <cell r="D440" t="str">
            <v>ASSET</v>
          </cell>
          <cell r="E440" t="str">
            <v>BALANCE SHEET</v>
          </cell>
          <cell r="F440" t="str">
            <v/>
          </cell>
          <cell r="G440" t="str">
            <v/>
          </cell>
          <cell r="H440" t="str">
            <v>CURRENT ASSETS, LOANS AND ADVANCES</v>
          </cell>
          <cell r="I440" t="str">
            <v>LOANS AND ADVANCES</v>
          </cell>
          <cell r="J440" t="str">
            <v>ADVANCES</v>
          </cell>
        </row>
        <row r="441">
          <cell r="A441" t="str">
            <v>A601001</v>
          </cell>
          <cell r="B441" t="str">
            <v>Advances to Suppliers of goods /services</v>
          </cell>
          <cell r="C441" t="str">
            <v>INR</v>
          </cell>
          <cell r="D441" t="str">
            <v>ASSET</v>
          </cell>
          <cell r="E441" t="str">
            <v>BALANCE SHEET</v>
          </cell>
          <cell r="F441" t="str">
            <v>SUPPLIER PREPAYMENT A/C</v>
          </cell>
          <cell r="G441" t="str">
            <v/>
          </cell>
          <cell r="H441" t="str">
            <v>CURRENT ASSETS, LOANS AND ADVANCES</v>
          </cell>
          <cell r="I441" t="str">
            <v>LOANS AND ADVANCES</v>
          </cell>
          <cell r="J441" t="str">
            <v>ADVANCES</v>
          </cell>
        </row>
        <row r="442">
          <cell r="A442" t="str">
            <v>A601002</v>
          </cell>
          <cell r="B442" t="str">
            <v>Advance Against Capital Goods</v>
          </cell>
          <cell r="C442" t="str">
            <v>INR</v>
          </cell>
          <cell r="D442" t="str">
            <v>ASSET</v>
          </cell>
          <cell r="E442" t="str">
            <v>BALANCE SHEET</v>
          </cell>
          <cell r="F442" t="str">
            <v>SUPPLIER PREPAYMENT A/C</v>
          </cell>
          <cell r="G442" t="str">
            <v/>
          </cell>
          <cell r="H442" t="str">
            <v>CURRENT ASSETS, LOANS AND ADVANCES</v>
          </cell>
          <cell r="I442" t="str">
            <v>LOANS AND ADVANCES</v>
          </cell>
          <cell r="J442" t="str">
            <v>ADVANCES</v>
          </cell>
        </row>
        <row r="443">
          <cell r="A443" t="str">
            <v>A601003</v>
          </cell>
          <cell r="B443" t="str">
            <v>Works contract/Contractor Adv(Secured)</v>
          </cell>
          <cell r="C443" t="str">
            <v>INR</v>
          </cell>
          <cell r="D443" t="str">
            <v>ASSET</v>
          </cell>
          <cell r="E443" t="str">
            <v>BALANCE SHEET</v>
          </cell>
          <cell r="F443" t="str">
            <v>SUPPLIER PREPAYMENT A/C</v>
          </cell>
          <cell r="G443" t="str">
            <v/>
          </cell>
          <cell r="H443" t="str">
            <v>CURRENT ASSETS, LOANS AND ADVANCES</v>
          </cell>
          <cell r="I443" t="str">
            <v>LOANS AND ADVANCES</v>
          </cell>
          <cell r="J443" t="str">
            <v>ADVANCES</v>
          </cell>
        </row>
        <row r="444">
          <cell r="A444" t="str">
            <v>A601004</v>
          </cell>
          <cell r="B444" t="str">
            <v>Works contract/Contractor Adv(Unsecured)</v>
          </cell>
          <cell r="C444" t="str">
            <v>INR</v>
          </cell>
          <cell r="D444" t="str">
            <v>ASSET</v>
          </cell>
          <cell r="E444" t="str">
            <v>BALANCE SHEET</v>
          </cell>
          <cell r="F444" t="str">
            <v>SUPPLIER PREPAYMENT A/C</v>
          </cell>
          <cell r="G444" t="str">
            <v/>
          </cell>
          <cell r="H444" t="str">
            <v>CURRENT ASSETS, LOANS AND ADVANCES</v>
          </cell>
          <cell r="I444" t="str">
            <v>LOANS AND ADVANCES</v>
          </cell>
          <cell r="J444" t="str">
            <v>ADVANCES</v>
          </cell>
        </row>
        <row r="445">
          <cell r="A445" t="str">
            <v>A601005</v>
          </cell>
          <cell r="B445" t="str">
            <v>Advance to Retainers</v>
          </cell>
          <cell r="C445" t="str">
            <v>INR</v>
          </cell>
          <cell r="D445" t="str">
            <v>ASSET</v>
          </cell>
          <cell r="E445" t="str">
            <v>BALANCE SHEET</v>
          </cell>
          <cell r="F445" t="str">
            <v>SUPPLIER PREPAYMENT A/C</v>
          </cell>
          <cell r="G445" t="str">
            <v/>
          </cell>
          <cell r="H445" t="str">
            <v>CURRENT ASSETS, LOANS AND ADVANCES</v>
          </cell>
          <cell r="I445" t="str">
            <v>LOANS AND ADVANCES</v>
          </cell>
          <cell r="J445" t="str">
            <v>ADVANCES</v>
          </cell>
        </row>
        <row r="446">
          <cell r="A446" t="str">
            <v>A601006</v>
          </cell>
          <cell r="B446" t="str">
            <v>Broker Advance</v>
          </cell>
          <cell r="C446" t="str">
            <v>INR</v>
          </cell>
          <cell r="D446" t="str">
            <v>ASSET</v>
          </cell>
          <cell r="E446" t="str">
            <v>BALANCE SHEET</v>
          </cell>
          <cell r="F446" t="str">
            <v>SUPPLIER PREPAYMENT A/C</v>
          </cell>
          <cell r="G446" t="str">
            <v/>
          </cell>
          <cell r="H446" t="str">
            <v>CURRENT ASSETS, LOANS AND ADVANCES</v>
          </cell>
          <cell r="I446" t="str">
            <v>LOANS AND ADVANCES</v>
          </cell>
          <cell r="J446" t="str">
            <v>ADVANCES</v>
          </cell>
        </row>
        <row r="447">
          <cell r="A447" t="str">
            <v>A601101</v>
          </cell>
          <cell r="B447" t="str">
            <v>Advance Advertisement</v>
          </cell>
          <cell r="C447" t="str">
            <v>INR</v>
          </cell>
          <cell r="D447" t="str">
            <v>ASSET</v>
          </cell>
          <cell r="E447" t="str">
            <v>BALANCE SHEET</v>
          </cell>
          <cell r="F447" t="str">
            <v/>
          </cell>
          <cell r="G447" t="str">
            <v/>
          </cell>
          <cell r="H447" t="str">
            <v>CURRENT ASSETS, LOANS AND ADVANCES</v>
          </cell>
          <cell r="I447" t="str">
            <v>LOANS AND ADVANCES</v>
          </cell>
          <cell r="J447" t="str">
            <v>ADVANCES</v>
          </cell>
        </row>
        <row r="448">
          <cell r="A448" t="str">
            <v>A601102</v>
          </cell>
          <cell r="B448" t="str">
            <v>Advance Subscription</v>
          </cell>
          <cell r="C448" t="str">
            <v>INR</v>
          </cell>
          <cell r="D448" t="str">
            <v>ASSET</v>
          </cell>
          <cell r="E448" t="str">
            <v>BALANCE SHEET</v>
          </cell>
          <cell r="F448" t="str">
            <v/>
          </cell>
          <cell r="G448" t="str">
            <v/>
          </cell>
          <cell r="H448" t="str">
            <v>CURRENT ASSETS, LOANS AND ADVANCES</v>
          </cell>
          <cell r="I448" t="str">
            <v>LOANS AND ADVANCES</v>
          </cell>
          <cell r="J448" t="str">
            <v>ADVANCES</v>
          </cell>
        </row>
        <row r="449">
          <cell r="A449" t="str">
            <v>A601103</v>
          </cell>
          <cell r="B449" t="str">
            <v>Advance For Land Purchase</v>
          </cell>
          <cell r="C449" t="str">
            <v>INR</v>
          </cell>
          <cell r="D449" t="str">
            <v>ASSET</v>
          </cell>
          <cell r="E449" t="str">
            <v>BALANCE SHEET</v>
          </cell>
          <cell r="F449" t="str">
            <v>SUPPLIER PREPAYMENT A/C</v>
          </cell>
          <cell r="G449" t="str">
            <v/>
          </cell>
          <cell r="H449" t="str">
            <v>CURRENT ASSETS, LOANS AND ADVANCES</v>
          </cell>
          <cell r="I449" t="str">
            <v>LOANS AND ADVANCES</v>
          </cell>
          <cell r="J449" t="str">
            <v>ADVANCES</v>
          </cell>
        </row>
        <row r="450">
          <cell r="A450" t="str">
            <v>A601104</v>
          </cell>
          <cell r="B450" t="str">
            <v>Other Business Advance</v>
          </cell>
          <cell r="C450" t="str">
            <v>INR</v>
          </cell>
          <cell r="D450" t="str">
            <v>ASSET</v>
          </cell>
          <cell r="E450" t="str">
            <v>BALANCE SHEET</v>
          </cell>
          <cell r="F450" t="str">
            <v/>
          </cell>
          <cell r="G450" t="str">
            <v/>
          </cell>
          <cell r="H450" t="str">
            <v>CURRENT ASSETS, LOANS AND ADVANCES</v>
          </cell>
          <cell r="I450" t="str">
            <v>LOANS AND ADVANCES</v>
          </cell>
          <cell r="J450" t="str">
            <v>ADVANCES</v>
          </cell>
        </row>
        <row r="451">
          <cell r="A451" t="str">
            <v>A601105-015</v>
          </cell>
          <cell r="B451" t="str">
            <v>Pmt agt collaboration-Matadin</v>
          </cell>
          <cell r="C451" t="str">
            <v>INR</v>
          </cell>
          <cell r="D451" t="str">
            <v>ASSET</v>
          </cell>
          <cell r="E451" t="str">
            <v>BALANCE SHEET</v>
          </cell>
          <cell r="F451" t="str">
            <v/>
          </cell>
          <cell r="G451" t="str">
            <v/>
          </cell>
          <cell r="H451" t="str">
            <v>CURRENT ASSETS, LOANS AND ADVANCES</v>
          </cell>
          <cell r="I451" t="str">
            <v>LOANS AND ADVANCES</v>
          </cell>
          <cell r="J451" t="str">
            <v>ADVANCES</v>
          </cell>
        </row>
        <row r="452">
          <cell r="A452" t="str">
            <v>A601105-016</v>
          </cell>
          <cell r="B452" t="str">
            <v>Pmt agt collaboration-Chatterpal</v>
          </cell>
          <cell r="C452" t="str">
            <v>INR</v>
          </cell>
          <cell r="D452" t="str">
            <v>ASSET</v>
          </cell>
          <cell r="E452" t="str">
            <v>BALANCE SHEET</v>
          </cell>
          <cell r="F452" t="str">
            <v/>
          </cell>
          <cell r="G452" t="str">
            <v/>
          </cell>
          <cell r="H452" t="str">
            <v>CURRENT ASSETS, LOANS AND ADVANCES</v>
          </cell>
          <cell r="I452" t="str">
            <v>LOANS AND ADVANCES</v>
          </cell>
          <cell r="J452" t="str">
            <v>ADVANCES</v>
          </cell>
        </row>
        <row r="453">
          <cell r="A453" t="str">
            <v>A601105-017</v>
          </cell>
          <cell r="B453" t="str">
            <v>Pmt agt collaboration-Satpal</v>
          </cell>
          <cell r="C453" t="str">
            <v>INR</v>
          </cell>
          <cell r="D453" t="str">
            <v>ASSET</v>
          </cell>
          <cell r="E453" t="str">
            <v>BALANCE SHEET</v>
          </cell>
          <cell r="F453" t="str">
            <v/>
          </cell>
          <cell r="G453" t="str">
            <v/>
          </cell>
          <cell r="H453" t="str">
            <v>CURRENT ASSETS, LOANS AND ADVANCES</v>
          </cell>
          <cell r="I453" t="str">
            <v>LOANS AND ADVANCES</v>
          </cell>
          <cell r="J453" t="str">
            <v>ADVANCES</v>
          </cell>
        </row>
        <row r="454">
          <cell r="A454" t="str">
            <v>A601106</v>
          </cell>
          <cell r="B454" t="str">
            <v>wrongly created</v>
          </cell>
          <cell r="C454" t="str">
            <v>INR</v>
          </cell>
          <cell r="D454" t="str">
            <v>ASSET</v>
          </cell>
          <cell r="E454" t="str">
            <v>BALANCE SHEET</v>
          </cell>
          <cell r="F454" t="str">
            <v>SUPPLIER PREPAYMENT A/C</v>
          </cell>
          <cell r="G454" t="str">
            <v/>
          </cell>
          <cell r="H454" t="str">
            <v>CURRENT ASSETS, LOANS AND ADVANCES</v>
          </cell>
          <cell r="I454" t="str">
            <v>LOANS AND ADVANCES</v>
          </cell>
          <cell r="J454" t="str">
            <v>ADVANCES</v>
          </cell>
        </row>
        <row r="455">
          <cell r="A455" t="str">
            <v>A601107</v>
          </cell>
          <cell r="B455" t="str">
            <v>ADVANCE FOR LAND</v>
          </cell>
          <cell r="C455" t="str">
            <v>INR</v>
          </cell>
          <cell r="D455" t="str">
            <v>ASSET</v>
          </cell>
          <cell r="E455" t="str">
            <v>BALANCE SHEET</v>
          </cell>
          <cell r="F455" t="str">
            <v/>
          </cell>
          <cell r="G455" t="str">
            <v/>
          </cell>
          <cell r="H455" t="str">
            <v>CURRENT ASSETS, LOANS AND ADVANCES</v>
          </cell>
          <cell r="I455" t="str">
            <v>LOANS AND ADVANCES</v>
          </cell>
          <cell r="J455" t="str">
            <v>ADVANCES</v>
          </cell>
        </row>
        <row r="456">
          <cell r="A456" t="str">
            <v>A601108</v>
          </cell>
          <cell r="B456" t="str">
            <v>UNSECURED LOANS</v>
          </cell>
          <cell r="C456" t="str">
            <v>INR</v>
          </cell>
          <cell r="D456" t="str">
            <v>ASSET</v>
          </cell>
          <cell r="E456" t="str">
            <v>BALANCE SHEET</v>
          </cell>
          <cell r="F456" t="str">
            <v>SUPPLIER PREPAYMENT A/C</v>
          </cell>
          <cell r="G456" t="str">
            <v/>
          </cell>
          <cell r="H456" t="str">
            <v>CURRENT ASSETS, LOANS AND ADVANCES</v>
          </cell>
          <cell r="I456" t="str">
            <v>LOANS AND ADVANCES</v>
          </cell>
          <cell r="J456" t="str">
            <v>ADVANCES</v>
          </cell>
        </row>
        <row r="457">
          <cell r="A457" t="str">
            <v>A601109</v>
          </cell>
          <cell r="B457" t="str">
            <v>RENT IN ADVANCE</v>
          </cell>
          <cell r="C457" t="str">
            <v>INR</v>
          </cell>
          <cell r="D457" t="str">
            <v>ASSET</v>
          </cell>
          <cell r="E457" t="str">
            <v>BALANCE SHEET</v>
          </cell>
          <cell r="F457" t="str">
            <v>SUPPLIER PREPAYMENT A/C</v>
          </cell>
          <cell r="G457" t="str">
            <v/>
          </cell>
          <cell r="H457" t="str">
            <v>CURRENT ASSETS, LOANS AND ADVANCES</v>
          </cell>
          <cell r="I457" t="str">
            <v>LOANS AND ADVANCES</v>
          </cell>
          <cell r="J457" t="str">
            <v>ADVANCES</v>
          </cell>
        </row>
        <row r="458">
          <cell r="A458" t="str">
            <v>A601201</v>
          </cell>
          <cell r="B458" t="str">
            <v>Salary - Advance</v>
          </cell>
          <cell r="C458" t="str">
            <v>INR</v>
          </cell>
          <cell r="D458" t="str">
            <v>ASSET</v>
          </cell>
          <cell r="E458" t="str">
            <v>BALANCE SHEET</v>
          </cell>
          <cell r="F458" t="str">
            <v>SUPPLIER PREPAYMENT A/C</v>
          </cell>
          <cell r="G458" t="str">
            <v/>
          </cell>
          <cell r="H458" t="str">
            <v>CURRENT ASSETS, LOANS AND ADVANCES</v>
          </cell>
          <cell r="I458" t="str">
            <v>LOANS AND ADVANCES</v>
          </cell>
          <cell r="J458" t="str">
            <v>STAFF ADVANCES</v>
          </cell>
        </row>
        <row r="459">
          <cell r="A459" t="str">
            <v>A601202</v>
          </cell>
          <cell r="B459" t="str">
            <v>Advance L. T. A.</v>
          </cell>
          <cell r="C459" t="str">
            <v>INR</v>
          </cell>
          <cell r="D459" t="str">
            <v>ASSET</v>
          </cell>
          <cell r="E459" t="str">
            <v>BALANCE SHEET</v>
          </cell>
          <cell r="F459" t="str">
            <v/>
          </cell>
          <cell r="G459" t="str">
            <v/>
          </cell>
          <cell r="H459" t="str">
            <v>CURRENT ASSETS, LOANS AND ADVANCES</v>
          </cell>
          <cell r="I459" t="str">
            <v>LOANS AND ADVANCES</v>
          </cell>
          <cell r="J459" t="str">
            <v>STAFF ADVANCES</v>
          </cell>
        </row>
        <row r="460">
          <cell r="A460" t="str">
            <v>A601203</v>
          </cell>
          <cell r="B460" t="str">
            <v>Staff Advances- Expenses/Imprest</v>
          </cell>
          <cell r="C460" t="str">
            <v>INR</v>
          </cell>
          <cell r="D460" t="str">
            <v>ASSET</v>
          </cell>
          <cell r="E460" t="str">
            <v>BALANCE SHEET</v>
          </cell>
          <cell r="F460" t="str">
            <v>SUPPLIER PREPAYMENT A/C</v>
          </cell>
          <cell r="G460" t="str">
            <v/>
          </cell>
          <cell r="H460" t="str">
            <v>CURRENT ASSETS, LOANS AND ADVANCES</v>
          </cell>
          <cell r="I460" t="str">
            <v>LOANS AND ADVANCES</v>
          </cell>
          <cell r="J460" t="str">
            <v>STAFF ADVANCES</v>
          </cell>
        </row>
        <row r="461">
          <cell r="A461" t="str">
            <v>A601204</v>
          </cell>
          <cell r="B461" t="str">
            <v>Tour Advance</v>
          </cell>
          <cell r="C461" t="str">
            <v>INR</v>
          </cell>
          <cell r="D461" t="str">
            <v>ASSET</v>
          </cell>
          <cell r="E461" t="str">
            <v>BALANCE SHEET</v>
          </cell>
          <cell r="F461" t="str">
            <v>SUPPLIER PREPAYMENT A/C</v>
          </cell>
          <cell r="G461" t="str">
            <v/>
          </cell>
          <cell r="H461" t="str">
            <v>CURRENT ASSETS, LOANS AND ADVANCES</v>
          </cell>
          <cell r="I461" t="str">
            <v>LOANS AND ADVANCES</v>
          </cell>
          <cell r="J461" t="str">
            <v>STAFF ADVANCES</v>
          </cell>
        </row>
        <row r="462">
          <cell r="A462" t="str">
            <v>A601205</v>
          </cell>
          <cell r="B462" t="str">
            <v>Staff Advances- Expenses/Imprest</v>
          </cell>
          <cell r="C462" t="str">
            <v>INR</v>
          </cell>
          <cell r="D462" t="str">
            <v>ASSET</v>
          </cell>
          <cell r="E462" t="str">
            <v>BALANCE SHEET</v>
          </cell>
          <cell r="F462" t="str">
            <v>SUPPLIER PREPAYMENT A/C</v>
          </cell>
          <cell r="G462" t="str">
            <v/>
          </cell>
          <cell r="H462" t="str">
            <v>CURRENT ASSETS, LOANS AND ADVANCES</v>
          </cell>
          <cell r="I462" t="str">
            <v>LOANS AND ADVANCES</v>
          </cell>
          <cell r="J462" t="str">
            <v>STAFF ADVANCES</v>
          </cell>
        </row>
        <row r="463">
          <cell r="A463" t="str">
            <v>A601206</v>
          </cell>
          <cell r="B463" t="str">
            <v>STAFF ADVANCE</v>
          </cell>
          <cell r="C463" t="str">
            <v>INR</v>
          </cell>
          <cell r="D463" t="str">
            <v>ASSET</v>
          </cell>
          <cell r="E463" t="str">
            <v>BALANCE SHEET</v>
          </cell>
          <cell r="F463" t="str">
            <v>SUPPLIER PREPAYMENT A/C</v>
          </cell>
          <cell r="G463" t="str">
            <v/>
          </cell>
          <cell r="H463" t="str">
            <v>CURRENT ASSETS, LOANS AND ADVANCES</v>
          </cell>
          <cell r="I463" t="str">
            <v>LOANS AND ADVANCES</v>
          </cell>
          <cell r="J463" t="str">
            <v>STAFF ADVANCES</v>
          </cell>
        </row>
        <row r="464">
          <cell r="A464" t="str">
            <v>A601207</v>
          </cell>
          <cell r="B464" t="str">
            <v>Interest Subsidy (Employee)</v>
          </cell>
          <cell r="C464" t="str">
            <v>INR</v>
          </cell>
          <cell r="D464" t="str">
            <v>ASSET</v>
          </cell>
          <cell r="E464" t="str">
            <v>BALANCE SHEET</v>
          </cell>
          <cell r="F464" t="str">
            <v>SUPPLIER PREPAYMENT A/C</v>
          </cell>
          <cell r="G464" t="str">
            <v/>
          </cell>
          <cell r="H464" t="str">
            <v>CURRENT ASSETS, LOANS AND ADVANCES</v>
          </cell>
          <cell r="I464" t="str">
            <v>LOANS AND ADVANCES</v>
          </cell>
          <cell r="J464" t="str">
            <v>STAFF ADVANCES</v>
          </cell>
        </row>
        <row r="465">
          <cell r="A465" t="str">
            <v>A601208</v>
          </cell>
          <cell r="B465" t="str">
            <v>Team Member Shortages</v>
          </cell>
          <cell r="C465" t="str">
            <v>INR</v>
          </cell>
          <cell r="D465" t="str">
            <v>ASSET</v>
          </cell>
          <cell r="E465" t="str">
            <v>BALANCE SHEET</v>
          </cell>
          <cell r="F465" t="str">
            <v/>
          </cell>
          <cell r="G465" t="str">
            <v/>
          </cell>
          <cell r="H465" t="str">
            <v>CURRENT ASSETS, LOANS AND ADVANCES</v>
          </cell>
          <cell r="I465" t="str">
            <v>LOANS AND ADVANCES</v>
          </cell>
          <cell r="J465" t="str">
            <v>STAFF ADVANCES</v>
          </cell>
        </row>
        <row r="466">
          <cell r="A466" t="str">
            <v>A601209</v>
          </cell>
          <cell r="B466" t="str">
            <v>Staff Shortages</v>
          </cell>
          <cell r="C466" t="str">
            <v>INR</v>
          </cell>
          <cell r="D466" t="str">
            <v>ASSET</v>
          </cell>
          <cell r="E466" t="str">
            <v>BALANCE SHEET</v>
          </cell>
          <cell r="F466" t="str">
            <v/>
          </cell>
          <cell r="G466" t="str">
            <v/>
          </cell>
          <cell r="H466" t="str">
            <v>CURRENT ASSETS, LOANS AND ADVANCES</v>
          </cell>
          <cell r="I466" t="str">
            <v>LOANS AND ADVANCES</v>
          </cell>
          <cell r="J466" t="str">
            <v>STAFF ADVANCES</v>
          </cell>
        </row>
        <row r="467">
          <cell r="A467" t="str">
            <v>A601210</v>
          </cell>
          <cell r="B467" t="str">
            <v>Salary - Advance</v>
          </cell>
          <cell r="C467" t="str">
            <v>INR</v>
          </cell>
          <cell r="D467" t="str">
            <v>ASSET</v>
          </cell>
          <cell r="E467" t="str">
            <v>BALANCE SHEET</v>
          </cell>
          <cell r="F467" t="str">
            <v/>
          </cell>
          <cell r="G467" t="str">
            <v/>
          </cell>
          <cell r="H467" t="str">
            <v>CURRENT ASSETS, LOANS AND ADVANCES</v>
          </cell>
          <cell r="I467" t="str">
            <v>LOANS AND ADVANCES</v>
          </cell>
          <cell r="J467" t="str">
            <v>STAFF ADVANCES</v>
          </cell>
        </row>
        <row r="468">
          <cell r="A468" t="str">
            <v>A601211</v>
          </cell>
          <cell r="B468" t="str">
            <v>STAFF ADVANCE</v>
          </cell>
          <cell r="C468" t="str">
            <v>INR</v>
          </cell>
          <cell r="D468" t="str">
            <v>ASSET</v>
          </cell>
          <cell r="E468" t="str">
            <v>BALANCE SHEET</v>
          </cell>
          <cell r="F468" t="str">
            <v/>
          </cell>
          <cell r="G468" t="str">
            <v/>
          </cell>
          <cell r="H468" t="str">
            <v>CURRENT ASSETS, LOANS AND ADVANCES</v>
          </cell>
          <cell r="I468" t="str">
            <v>LOANS AND ADVANCES</v>
          </cell>
          <cell r="J468" t="str">
            <v>STAFF ADVANCES</v>
          </cell>
        </row>
        <row r="469">
          <cell r="A469" t="str">
            <v>A601301</v>
          </cell>
          <cell r="B469" t="str">
            <v>Appl. Money Towards Investment</v>
          </cell>
          <cell r="C469" t="str">
            <v>INR</v>
          </cell>
          <cell r="D469" t="str">
            <v>ASSET</v>
          </cell>
          <cell r="E469" t="str">
            <v>BALANCE SHEET</v>
          </cell>
          <cell r="F469" t="str">
            <v/>
          </cell>
          <cell r="G469" t="str">
            <v/>
          </cell>
          <cell r="H469" t="str">
            <v>CURRENT ASSETS, LOANS AND ADVANCES</v>
          </cell>
          <cell r="I469" t="str">
            <v>LOANS AND ADVANCES</v>
          </cell>
          <cell r="J469" t="str">
            <v>OTHER ADVANCES</v>
          </cell>
        </row>
        <row r="470">
          <cell r="A470" t="str">
            <v>A601302</v>
          </cell>
          <cell r="B470" t="str">
            <v>Advance - Others</v>
          </cell>
          <cell r="C470" t="str">
            <v>INR</v>
          </cell>
          <cell r="D470" t="str">
            <v>ASSET</v>
          </cell>
          <cell r="E470" t="str">
            <v>BALANCE SHEET</v>
          </cell>
          <cell r="F470" t="str">
            <v/>
          </cell>
          <cell r="G470" t="str">
            <v/>
          </cell>
          <cell r="H470" t="str">
            <v>CURRENT ASSETS, LOANS AND ADVANCES</v>
          </cell>
          <cell r="I470" t="str">
            <v>LOANS AND ADVANCES</v>
          </cell>
          <cell r="J470" t="str">
            <v>OTHER ADVANCES</v>
          </cell>
        </row>
        <row r="471">
          <cell r="A471" t="str">
            <v>A601303</v>
          </cell>
          <cell r="B471" t="str">
            <v>Distributors Tickets Recoverable</v>
          </cell>
          <cell r="C471" t="str">
            <v>INR</v>
          </cell>
          <cell r="D471" t="str">
            <v>ASSET</v>
          </cell>
          <cell r="E471" t="str">
            <v>BALANCE SHEET</v>
          </cell>
          <cell r="F471" t="str">
            <v/>
          </cell>
          <cell r="G471" t="str">
            <v/>
          </cell>
          <cell r="H471" t="str">
            <v>CURRENT ASSETS, LOANS AND ADVANCES</v>
          </cell>
          <cell r="I471" t="str">
            <v>LOANS AND ADVANCES</v>
          </cell>
          <cell r="J471" t="str">
            <v>OTHER ADVANCES</v>
          </cell>
        </row>
        <row r="472">
          <cell r="A472" t="str">
            <v>A602001-000</v>
          </cell>
          <cell r="B472" t="str">
            <v>Amt Reco.(Grp Co)</v>
          </cell>
          <cell r="C472" t="str">
            <v>INR</v>
          </cell>
          <cell r="D472" t="str">
            <v>ASSET</v>
          </cell>
          <cell r="E472" t="str">
            <v>BALANCE SHEET</v>
          </cell>
          <cell r="F472" t="str">
            <v/>
          </cell>
          <cell r="G472" t="str">
            <v/>
          </cell>
          <cell r="H472" t="str">
            <v>CURRENT ASSETS, LOANS AND ADVANCES</v>
          </cell>
          <cell r="I472" t="str">
            <v>LOANS AND ADVANCES</v>
          </cell>
          <cell r="J472" t="str">
            <v>AMOUNT RECOVERABLES</v>
          </cell>
        </row>
        <row r="473">
          <cell r="A473" t="str">
            <v>A602001-010</v>
          </cell>
          <cell r="B473" t="str">
            <v>Amt Reco.(Grp Co)-DUL Cnstr Div</v>
          </cell>
          <cell r="C473" t="str">
            <v>INR</v>
          </cell>
          <cell r="D473" t="str">
            <v>ASSET</v>
          </cell>
          <cell r="E473" t="str">
            <v>BALANCE SHEET</v>
          </cell>
          <cell r="F473" t="str">
            <v/>
          </cell>
          <cell r="G473" t="str">
            <v/>
          </cell>
          <cell r="H473" t="str">
            <v>CURRENT ASSETS, LOANS AND ADVANCES</v>
          </cell>
          <cell r="I473" t="str">
            <v>LOANS AND ADVANCES</v>
          </cell>
          <cell r="J473" t="str">
            <v>AMOUNT RECOVERABLES</v>
          </cell>
        </row>
        <row r="474">
          <cell r="A474" t="str">
            <v>A602001-020</v>
          </cell>
          <cell r="B474" t="str">
            <v>Amt Reco.(Grp Co)- DEDL</v>
          </cell>
          <cell r="C474" t="str">
            <v>INR</v>
          </cell>
          <cell r="D474" t="str">
            <v>ASSET</v>
          </cell>
          <cell r="E474" t="str">
            <v>BALANCE SHEET</v>
          </cell>
          <cell r="F474" t="str">
            <v/>
          </cell>
          <cell r="G474" t="str">
            <v/>
          </cell>
          <cell r="H474" t="str">
            <v>CURRENT ASSETS, LOANS AND ADVANCES</v>
          </cell>
          <cell r="I474" t="str">
            <v>LOANS AND ADVANCES</v>
          </cell>
          <cell r="J474" t="str">
            <v>AMOUNT RECOVERABLES</v>
          </cell>
        </row>
        <row r="475">
          <cell r="A475" t="str">
            <v>A602001-022</v>
          </cell>
          <cell r="B475" t="str">
            <v>Amt Reco.(Grp Co)-  Dlf Info City(Chenn)</v>
          </cell>
          <cell r="C475" t="str">
            <v>INR</v>
          </cell>
          <cell r="D475" t="str">
            <v>ASSET</v>
          </cell>
          <cell r="E475" t="str">
            <v>BALANCE SHEET</v>
          </cell>
          <cell r="F475" t="str">
            <v/>
          </cell>
          <cell r="G475" t="str">
            <v/>
          </cell>
          <cell r="H475" t="str">
            <v>CURRENT ASSETS, LOANS AND ADVANCES</v>
          </cell>
          <cell r="I475" t="str">
            <v>LOANS AND ADVANCES</v>
          </cell>
          <cell r="J475" t="str">
            <v>AMOUNT RECOVERABLES</v>
          </cell>
        </row>
        <row r="476">
          <cell r="A476" t="str">
            <v>A602001-023</v>
          </cell>
          <cell r="B476" t="str">
            <v>Amt Reco.(Grp Co)- DLF INFOCITY(HYDERBD)</v>
          </cell>
          <cell r="C476" t="str">
            <v>INR</v>
          </cell>
          <cell r="D476" t="str">
            <v>ASSET</v>
          </cell>
          <cell r="E476" t="str">
            <v>BALANCE SHEET</v>
          </cell>
          <cell r="F476" t="str">
            <v/>
          </cell>
          <cell r="G476" t="str">
            <v/>
          </cell>
          <cell r="H476" t="str">
            <v>CURRENT ASSETS, LOANS AND ADVANCES</v>
          </cell>
          <cell r="I476" t="str">
            <v>LOANS AND ADVANCES</v>
          </cell>
          <cell r="J476" t="str">
            <v>AMOUNT RECOVERABLES</v>
          </cell>
        </row>
        <row r="477">
          <cell r="A477" t="str">
            <v>A602001-025</v>
          </cell>
          <cell r="B477" t="str">
            <v>Amt Reco.(Grp Co)-DLF Services L</v>
          </cell>
          <cell r="C477" t="str">
            <v>INR</v>
          </cell>
          <cell r="D477" t="str">
            <v>ASSET</v>
          </cell>
          <cell r="E477" t="str">
            <v>BALANCE SHEET</v>
          </cell>
          <cell r="F477" t="str">
            <v/>
          </cell>
          <cell r="G477" t="str">
            <v/>
          </cell>
          <cell r="H477" t="str">
            <v>CURRENT ASSETS, LOANS AND ADVANCES</v>
          </cell>
          <cell r="I477" t="str">
            <v>LOANS AND ADVANCES</v>
          </cell>
          <cell r="J477" t="str">
            <v>AMOUNT RECOVERABLES</v>
          </cell>
        </row>
        <row r="478">
          <cell r="A478" t="str">
            <v>A602001-030</v>
          </cell>
          <cell r="B478" t="str">
            <v>Amt Reco.(Grp Co)-  Newgen Medworld Hosp</v>
          </cell>
          <cell r="C478" t="str">
            <v>INR</v>
          </cell>
          <cell r="D478" t="str">
            <v>ASSET</v>
          </cell>
          <cell r="E478" t="str">
            <v>BALANCE SHEET</v>
          </cell>
          <cell r="F478" t="str">
            <v/>
          </cell>
          <cell r="G478" t="str">
            <v/>
          </cell>
          <cell r="H478" t="str">
            <v>CURRENT ASSETS, LOANS AND ADVANCES</v>
          </cell>
          <cell r="I478" t="str">
            <v>LOANS AND ADVANCES</v>
          </cell>
          <cell r="J478" t="str">
            <v>AMOUNT RECOVERABLES</v>
          </cell>
        </row>
        <row r="479">
          <cell r="A479" t="str">
            <v>A602001-033</v>
          </cell>
          <cell r="B479" t="str">
            <v>Amt Reco.(Grp Co)-  Dlf Info City(Noida)</v>
          </cell>
          <cell r="C479" t="str">
            <v>INR</v>
          </cell>
          <cell r="D479" t="str">
            <v>ASSET</v>
          </cell>
          <cell r="E479" t="str">
            <v>BALANCE SHEET</v>
          </cell>
          <cell r="F479" t="str">
            <v/>
          </cell>
          <cell r="G479" t="str">
            <v/>
          </cell>
          <cell r="H479" t="str">
            <v>CURRENT ASSETS, LOANS AND ADVANCES</v>
          </cell>
          <cell r="I479" t="str">
            <v>LOANS AND ADVANCES</v>
          </cell>
          <cell r="J479" t="str">
            <v>AMOUNT RECOVERABLES</v>
          </cell>
        </row>
        <row r="480">
          <cell r="A480" t="str">
            <v>A602001-034</v>
          </cell>
          <cell r="B480" t="str">
            <v>Amt Reco.(Grp Co)-  Bharuka Fin. Ltd</v>
          </cell>
          <cell r="C480" t="str">
            <v>INR</v>
          </cell>
          <cell r="D480" t="str">
            <v>ASSET</v>
          </cell>
          <cell r="E480" t="str">
            <v>BALANCE SHEET</v>
          </cell>
          <cell r="F480" t="str">
            <v/>
          </cell>
          <cell r="G480" t="str">
            <v/>
          </cell>
          <cell r="H480" t="str">
            <v>CURRENT ASSETS, LOANS AND ADVANCES</v>
          </cell>
          <cell r="I480" t="str">
            <v>LOANS AND ADVANCES</v>
          </cell>
          <cell r="J480" t="str">
            <v>AMOUNT RECOVERABLES</v>
          </cell>
        </row>
        <row r="481">
          <cell r="A481" t="str">
            <v>A602001-035</v>
          </cell>
          <cell r="B481" t="str">
            <v>Amt Reco.(Grp Co)- DLF RECR. FNDTN P LTD</v>
          </cell>
          <cell r="C481" t="str">
            <v>INR</v>
          </cell>
          <cell r="D481" t="str">
            <v>ASSET</v>
          </cell>
          <cell r="E481" t="str">
            <v>BALANCE SHEET</v>
          </cell>
          <cell r="F481" t="str">
            <v/>
          </cell>
          <cell r="G481" t="str">
            <v/>
          </cell>
          <cell r="H481" t="str">
            <v>CURRENT ASSETS, LOANS AND ADVANCES</v>
          </cell>
          <cell r="I481" t="str">
            <v>LOANS AND ADVANCES</v>
          </cell>
          <cell r="J481" t="str">
            <v>AMOUNT RECOVERABLES</v>
          </cell>
        </row>
        <row r="482">
          <cell r="A482" t="str">
            <v>A602001-036</v>
          </cell>
          <cell r="B482" t="str">
            <v>Amt Reco.(Grp Co)- GALAXY MECANTILES Ltd</v>
          </cell>
          <cell r="C482" t="str">
            <v>INR</v>
          </cell>
          <cell r="D482" t="str">
            <v>ASSET</v>
          </cell>
          <cell r="E482" t="str">
            <v>BALANCE SHEET</v>
          </cell>
          <cell r="F482" t="str">
            <v/>
          </cell>
          <cell r="G482" t="str">
            <v/>
          </cell>
          <cell r="H482" t="str">
            <v>CURRENT ASSETS, LOANS AND ADVANCES</v>
          </cell>
          <cell r="I482" t="str">
            <v>LOANS AND ADVANCES</v>
          </cell>
          <cell r="J482" t="str">
            <v>AMOUNT RECOVERABLES</v>
          </cell>
        </row>
        <row r="483">
          <cell r="A483" t="str">
            <v>A602001-055</v>
          </cell>
          <cell r="B483" t="str">
            <v>Amt Reco.(Grp Co)- DLF RECREA. FOUNDATN.</v>
          </cell>
          <cell r="C483" t="str">
            <v>INR</v>
          </cell>
          <cell r="D483" t="str">
            <v>ASSET</v>
          </cell>
          <cell r="E483" t="str">
            <v>BALANCE SHEET</v>
          </cell>
          <cell r="F483" t="str">
            <v/>
          </cell>
          <cell r="G483" t="str">
            <v/>
          </cell>
          <cell r="H483" t="str">
            <v>CURRENT ASSETS, LOANS AND ADVANCES</v>
          </cell>
          <cell r="I483" t="str">
            <v>LOANS AND ADVANCES</v>
          </cell>
          <cell r="J483" t="str">
            <v>AMOUNT RECOVERABLES</v>
          </cell>
        </row>
        <row r="484">
          <cell r="A484" t="str">
            <v>A602001-075</v>
          </cell>
          <cell r="B484" t="str">
            <v>Amt Reco.(Grp Co)-  Dlf Info City(Chand)</v>
          </cell>
          <cell r="C484" t="str">
            <v>INR</v>
          </cell>
          <cell r="D484" t="str">
            <v>ASSET</v>
          </cell>
          <cell r="E484" t="str">
            <v>BALANCE SHEET</v>
          </cell>
          <cell r="F484" t="str">
            <v/>
          </cell>
          <cell r="G484" t="str">
            <v/>
          </cell>
          <cell r="H484" t="str">
            <v>CURRENT ASSETS, LOANS AND ADVANCES</v>
          </cell>
          <cell r="I484" t="str">
            <v>LOANS AND ADVANCES</v>
          </cell>
          <cell r="J484" t="str">
            <v>AMOUNT RECOVERABLES</v>
          </cell>
        </row>
        <row r="485">
          <cell r="A485" t="str">
            <v>A602001-076</v>
          </cell>
          <cell r="B485" t="str">
            <v>Amt Reco.(Grp Co)-  Dlf Info City(Kolk.)</v>
          </cell>
          <cell r="C485" t="str">
            <v>INR</v>
          </cell>
          <cell r="D485" t="str">
            <v>ASSET</v>
          </cell>
          <cell r="E485" t="str">
            <v>BALANCE SHEET</v>
          </cell>
          <cell r="F485" t="str">
            <v/>
          </cell>
          <cell r="G485" t="str">
            <v/>
          </cell>
          <cell r="H485" t="str">
            <v>CURRENT ASSETS, LOANS AND ADVANCES</v>
          </cell>
          <cell r="I485" t="str">
            <v>LOANS AND ADVANCES</v>
          </cell>
          <cell r="J485" t="str">
            <v>AMOUNT RECOVERABLES</v>
          </cell>
        </row>
        <row r="486">
          <cell r="A486" t="str">
            <v>A602001-096</v>
          </cell>
          <cell r="B486" t="str">
            <v>Amt Reco.(Grp Co)- DLF LAING O'ROURKE</v>
          </cell>
          <cell r="C486" t="str">
            <v>INR</v>
          </cell>
          <cell r="D486" t="str">
            <v>ASSET</v>
          </cell>
          <cell r="E486" t="str">
            <v>BALANCE SHEET</v>
          </cell>
          <cell r="F486" t="str">
            <v/>
          </cell>
          <cell r="G486" t="str">
            <v/>
          </cell>
          <cell r="H486" t="str">
            <v>CURRENT ASSETS, LOANS AND ADVANCES</v>
          </cell>
          <cell r="I486" t="str">
            <v>LOANS AND ADVANCES</v>
          </cell>
          <cell r="J486" t="str">
            <v>AMOUNT RECOVERABLES</v>
          </cell>
        </row>
        <row r="487">
          <cell r="A487" t="str">
            <v>A602001-101</v>
          </cell>
          <cell r="B487" t="str">
            <v>Amt Reco.(Grp Co)- DLF Ltd</v>
          </cell>
          <cell r="C487" t="str">
            <v>INR</v>
          </cell>
          <cell r="D487" t="str">
            <v>ASSET</v>
          </cell>
          <cell r="E487" t="str">
            <v>BALANCE SHEET</v>
          </cell>
          <cell r="F487" t="str">
            <v/>
          </cell>
          <cell r="G487" t="str">
            <v/>
          </cell>
          <cell r="H487" t="str">
            <v>CURRENT ASSETS, LOANS AND ADVANCES</v>
          </cell>
          <cell r="I487" t="str">
            <v>LOANS AND ADVANCES</v>
          </cell>
          <cell r="J487" t="str">
            <v>AMOUNT RECOVERABLES</v>
          </cell>
        </row>
        <row r="488">
          <cell r="A488" t="str">
            <v>A602001-102</v>
          </cell>
          <cell r="B488" t="str">
            <v>Amt Reco.(Grp Co)- Savitri Cinema</v>
          </cell>
          <cell r="C488" t="str">
            <v>INR</v>
          </cell>
          <cell r="D488" t="str">
            <v>ASSET</v>
          </cell>
          <cell r="E488" t="str">
            <v>BALANCE SHEET</v>
          </cell>
          <cell r="F488" t="str">
            <v/>
          </cell>
          <cell r="G488" t="str">
            <v/>
          </cell>
          <cell r="H488" t="str">
            <v>CURRENT ASSETS, LOANS AND ADVANCES</v>
          </cell>
          <cell r="I488" t="str">
            <v>LOANS AND ADVANCES</v>
          </cell>
          <cell r="J488" t="str">
            <v>AMOUNT RECOVERABLES</v>
          </cell>
        </row>
        <row r="489">
          <cell r="A489" t="str">
            <v>A602001-207</v>
          </cell>
          <cell r="B489" t="str">
            <v>Amt Reco.(Grp Co)-DLF Buil &amp; Dev L</v>
          </cell>
          <cell r="C489" t="str">
            <v>INR</v>
          </cell>
          <cell r="D489" t="str">
            <v>ASSET</v>
          </cell>
          <cell r="E489" t="str">
            <v>BALANCE SHEET</v>
          </cell>
          <cell r="F489" t="str">
            <v/>
          </cell>
          <cell r="G489" t="str">
            <v/>
          </cell>
          <cell r="H489" t="str">
            <v>CURRENT ASSETS, LOANS AND ADVANCES</v>
          </cell>
          <cell r="I489" t="str">
            <v>LOANS AND ADVANCES</v>
          </cell>
          <cell r="J489" t="str">
            <v>AMOUNT RECOVERABLES</v>
          </cell>
        </row>
        <row r="490">
          <cell r="A490" t="str">
            <v>A602001-211</v>
          </cell>
          <cell r="B490" t="str">
            <v>Amt Reco.(Grp Co)-DLF Housing Cnstr L</v>
          </cell>
          <cell r="C490" t="str">
            <v>INR</v>
          </cell>
          <cell r="D490" t="str">
            <v>ASSET</v>
          </cell>
          <cell r="E490" t="str">
            <v>BALANCE SHEET</v>
          </cell>
          <cell r="F490" t="str">
            <v/>
          </cell>
          <cell r="G490" t="str">
            <v/>
          </cell>
          <cell r="H490" t="str">
            <v>CURRENT ASSETS, LOANS AND ADVANCES</v>
          </cell>
          <cell r="I490" t="str">
            <v>LOANS AND ADVANCES</v>
          </cell>
          <cell r="J490" t="str">
            <v>AMOUNT RECOVERABLES</v>
          </cell>
        </row>
        <row r="491">
          <cell r="A491" t="str">
            <v>A602001-212</v>
          </cell>
          <cell r="B491" t="str">
            <v>Amt Reco.(Grp Co)- MAYUR RECR &amp; DEV LTD.</v>
          </cell>
          <cell r="C491" t="str">
            <v>INR</v>
          </cell>
          <cell r="D491" t="str">
            <v>ASSET</v>
          </cell>
          <cell r="E491" t="str">
            <v>BALANCE SHEET</v>
          </cell>
          <cell r="F491" t="str">
            <v/>
          </cell>
          <cell r="G491" t="str">
            <v/>
          </cell>
          <cell r="H491" t="str">
            <v>CURRENT ASSETS, LOANS AND ADVANCES</v>
          </cell>
          <cell r="I491" t="str">
            <v>LOANS AND ADVANCES</v>
          </cell>
          <cell r="J491" t="str">
            <v>AMOUNT RECOVERABLES</v>
          </cell>
        </row>
        <row r="492">
          <cell r="A492" t="str">
            <v>A602001-223</v>
          </cell>
          <cell r="B492" t="str">
            <v>Amt Reco.(Grp Co)- NILGIRI CULTIVATION</v>
          </cell>
          <cell r="C492" t="str">
            <v>INR</v>
          </cell>
          <cell r="D492" t="str">
            <v>ASSET</v>
          </cell>
          <cell r="E492" t="str">
            <v>BALANCE SHEET</v>
          </cell>
          <cell r="F492" t="str">
            <v/>
          </cell>
          <cell r="G492" t="str">
            <v/>
          </cell>
          <cell r="H492" t="str">
            <v>CURRENT ASSETS, LOANS AND ADVANCES</v>
          </cell>
          <cell r="I492" t="str">
            <v>LOANS AND ADVANCES</v>
          </cell>
          <cell r="J492" t="str">
            <v>AMOUNT RECOVERABLES</v>
          </cell>
        </row>
        <row r="493">
          <cell r="A493" t="str">
            <v>A602001-244</v>
          </cell>
          <cell r="B493" t="str">
            <v>Amt Reco.(Grp Co)-  Dlf Comm Dev</v>
          </cell>
          <cell r="C493" t="str">
            <v>INR</v>
          </cell>
          <cell r="D493" t="str">
            <v>ASSET</v>
          </cell>
          <cell r="E493" t="str">
            <v>BALANCE SHEET</v>
          </cell>
          <cell r="F493" t="str">
            <v/>
          </cell>
          <cell r="G493" t="str">
            <v/>
          </cell>
          <cell r="H493" t="str">
            <v>CURRENT ASSETS, LOANS AND ADVANCES</v>
          </cell>
          <cell r="I493" t="str">
            <v>LOANS AND ADVANCES</v>
          </cell>
          <cell r="J493" t="str">
            <v>AMOUNT RECOVERABLES</v>
          </cell>
        </row>
        <row r="494">
          <cell r="A494" t="str">
            <v>A602001-245</v>
          </cell>
          <cell r="B494" t="str">
            <v>Amt Reco.(Grp Co)- Dlf Comm Prjts Corp.</v>
          </cell>
          <cell r="C494" t="str">
            <v>INR</v>
          </cell>
          <cell r="D494" t="str">
            <v>ASSET</v>
          </cell>
          <cell r="E494" t="str">
            <v>BALANCE SHEET</v>
          </cell>
          <cell r="F494" t="str">
            <v/>
          </cell>
          <cell r="G494" t="str">
            <v/>
          </cell>
          <cell r="H494" t="str">
            <v>CURRENT ASSETS, LOANS AND ADVANCES</v>
          </cell>
          <cell r="I494" t="str">
            <v>LOANS AND ADVANCES</v>
          </cell>
          <cell r="J494" t="str">
            <v>AMOUNT RECOVERABLES</v>
          </cell>
        </row>
        <row r="495">
          <cell r="A495" t="str">
            <v>A602001-251</v>
          </cell>
          <cell r="B495" t="str">
            <v>Amt Reco.(Grp Co)- NILAYAM BUIL. &amp; DEV.</v>
          </cell>
          <cell r="C495" t="str">
            <v>INR</v>
          </cell>
          <cell r="D495" t="str">
            <v>ASSET</v>
          </cell>
          <cell r="E495" t="str">
            <v>BALANCE SHEET</v>
          </cell>
          <cell r="F495" t="str">
            <v/>
          </cell>
          <cell r="G495" t="str">
            <v/>
          </cell>
          <cell r="H495" t="str">
            <v>CURRENT ASSETS, LOANS AND ADVANCES</v>
          </cell>
          <cell r="I495" t="str">
            <v>LOANS AND ADVANCES</v>
          </cell>
          <cell r="J495" t="str">
            <v>AMOUNT RECOVERABLES</v>
          </cell>
        </row>
        <row r="496">
          <cell r="A496" t="str">
            <v>A602001-255</v>
          </cell>
          <cell r="B496" t="str">
            <v>Amt Reco.(Grp Co)-Realest Buil &amp; Srv</v>
          </cell>
          <cell r="C496" t="str">
            <v>INR</v>
          </cell>
          <cell r="D496" t="str">
            <v>ASSET</v>
          </cell>
          <cell r="E496" t="str">
            <v>BALANCE SHEET</v>
          </cell>
          <cell r="F496" t="str">
            <v/>
          </cell>
          <cell r="G496" t="str">
            <v/>
          </cell>
          <cell r="H496" t="str">
            <v>CURRENT ASSETS, LOANS AND ADVANCES</v>
          </cell>
          <cell r="I496" t="str">
            <v>LOANS AND ADVANCES</v>
          </cell>
          <cell r="J496" t="str">
            <v>AMOUNT RECOVERABLES</v>
          </cell>
        </row>
        <row r="497">
          <cell r="A497" t="str">
            <v>A602001-261</v>
          </cell>
          <cell r="B497" t="str">
            <v>Amt Reco.(Grp Co)-Real Estate Developers</v>
          </cell>
          <cell r="C497" t="str">
            <v>INR</v>
          </cell>
          <cell r="D497" t="str">
            <v>ASSET</v>
          </cell>
          <cell r="E497" t="str">
            <v>BALANCE SHEET</v>
          </cell>
          <cell r="F497" t="str">
            <v/>
          </cell>
          <cell r="G497" t="str">
            <v/>
          </cell>
          <cell r="H497" t="str">
            <v>CURRENT ASSETS, LOANS AND ADVANCES</v>
          </cell>
          <cell r="I497" t="str">
            <v>LOANS AND ADVANCES</v>
          </cell>
          <cell r="J497" t="str">
            <v>AMOUNT RECOVERABLES</v>
          </cell>
        </row>
        <row r="498">
          <cell r="A498" t="str">
            <v>A602001-262</v>
          </cell>
          <cell r="B498" t="str">
            <v>Amt Reco.(Grp Co)- DSPL</v>
          </cell>
          <cell r="C498" t="str">
            <v>INR</v>
          </cell>
          <cell r="D498" t="str">
            <v>ASSET</v>
          </cell>
          <cell r="E498" t="str">
            <v>BALANCE SHEET</v>
          </cell>
          <cell r="F498" t="str">
            <v/>
          </cell>
          <cell r="G498" t="str">
            <v/>
          </cell>
          <cell r="H498" t="str">
            <v>CURRENT ASSETS, LOANS AND ADVANCES</v>
          </cell>
          <cell r="I498" t="str">
            <v>LOANS AND ADVANCES</v>
          </cell>
          <cell r="J498" t="str">
            <v>AMOUNT RECOVERABLES</v>
          </cell>
        </row>
        <row r="499">
          <cell r="A499" t="str">
            <v>A602001-263</v>
          </cell>
          <cell r="B499" t="str">
            <v>Amt Reco.(Grp Co)-DLF Property Developer</v>
          </cell>
          <cell r="C499" t="str">
            <v>INR</v>
          </cell>
          <cell r="D499" t="str">
            <v>ASSET</v>
          </cell>
          <cell r="E499" t="str">
            <v>BALANCE SHEET</v>
          </cell>
          <cell r="F499" t="str">
            <v/>
          </cell>
          <cell r="G499" t="str">
            <v/>
          </cell>
          <cell r="H499" t="str">
            <v>CURRENT ASSETS, LOANS AND ADVANCES</v>
          </cell>
          <cell r="I499" t="str">
            <v>LOANS AND ADVANCES</v>
          </cell>
          <cell r="J499" t="str">
            <v>AMOUNT RECOVERABLES</v>
          </cell>
        </row>
        <row r="500">
          <cell r="A500" t="str">
            <v>A602001-264</v>
          </cell>
          <cell r="B500" t="str">
            <v>Amt Reco.(Grp Co)- Dlf Office Developers</v>
          </cell>
          <cell r="C500" t="str">
            <v>INR</v>
          </cell>
          <cell r="D500" t="str">
            <v>ASSET</v>
          </cell>
          <cell r="E500" t="str">
            <v>BALANCE SHEET</v>
          </cell>
          <cell r="F500" t="str">
            <v/>
          </cell>
          <cell r="G500" t="str">
            <v/>
          </cell>
          <cell r="H500" t="str">
            <v>CURRENT ASSETS, LOANS AND ADVANCES</v>
          </cell>
          <cell r="I500" t="str">
            <v>LOANS AND ADVANCES</v>
          </cell>
          <cell r="J500" t="str">
            <v>AMOUNT RECOVERABLES</v>
          </cell>
        </row>
        <row r="501">
          <cell r="A501" t="str">
            <v>A602001-265</v>
          </cell>
          <cell r="B501" t="str">
            <v>Amt Reco.(Grp Co)-DLF Resi. Developers</v>
          </cell>
          <cell r="C501" t="str">
            <v>INR</v>
          </cell>
          <cell r="D501" t="str">
            <v>ASSET</v>
          </cell>
          <cell r="E501" t="str">
            <v>BALANCE SHEET</v>
          </cell>
          <cell r="F501" t="str">
            <v/>
          </cell>
          <cell r="G501" t="str">
            <v/>
          </cell>
          <cell r="H501" t="str">
            <v>CURRENT ASSETS, LOANS AND ADVANCES</v>
          </cell>
          <cell r="I501" t="str">
            <v>LOANS AND ADVANCES</v>
          </cell>
          <cell r="J501" t="str">
            <v>AMOUNT RECOVERABLES</v>
          </cell>
        </row>
        <row r="502">
          <cell r="A502" t="str">
            <v>A602001-266</v>
          </cell>
          <cell r="B502" t="str">
            <v>Amt Reco.(Grp Co)- DLF HOME BUILDERS</v>
          </cell>
          <cell r="C502" t="str">
            <v>INR</v>
          </cell>
          <cell r="D502" t="str">
            <v>ASSET</v>
          </cell>
          <cell r="E502" t="str">
            <v>BALANCE SHEET</v>
          </cell>
          <cell r="F502" t="str">
            <v/>
          </cell>
          <cell r="G502" t="str">
            <v/>
          </cell>
          <cell r="H502" t="str">
            <v>CURRENT ASSETS, LOANS AND ADVANCES</v>
          </cell>
          <cell r="I502" t="str">
            <v>LOANS AND ADVANCES</v>
          </cell>
          <cell r="J502" t="str">
            <v>AMOUNT RECOVERABLES</v>
          </cell>
        </row>
        <row r="503">
          <cell r="A503" t="str">
            <v>A602001-267</v>
          </cell>
          <cell r="B503" t="str">
            <v>Amt Reco.(Grp Co)-DLF Resi. Partners</v>
          </cell>
          <cell r="C503" t="str">
            <v>INR</v>
          </cell>
          <cell r="D503" t="str">
            <v>ASSET</v>
          </cell>
          <cell r="E503" t="str">
            <v>BALANCE SHEET</v>
          </cell>
          <cell r="F503" t="str">
            <v/>
          </cell>
          <cell r="G503" t="str">
            <v/>
          </cell>
          <cell r="H503" t="str">
            <v>CURRENT ASSETS, LOANS AND ADVANCES</v>
          </cell>
          <cell r="I503" t="str">
            <v>LOANS AND ADVANCES</v>
          </cell>
          <cell r="J503" t="str">
            <v>AMOUNT RECOVERABLES</v>
          </cell>
        </row>
        <row r="504">
          <cell r="A504" t="str">
            <v>A602001-268</v>
          </cell>
          <cell r="B504" t="str">
            <v>Amt Reco.(Grp Co)- DLF GOLF HOLDINGS</v>
          </cell>
          <cell r="C504" t="str">
            <v>INR</v>
          </cell>
          <cell r="D504" t="str">
            <v>ASSET</v>
          </cell>
          <cell r="E504" t="str">
            <v>BALANCE SHEET</v>
          </cell>
          <cell r="F504" t="str">
            <v/>
          </cell>
          <cell r="G504" t="str">
            <v/>
          </cell>
          <cell r="H504" t="str">
            <v>CURRENT ASSETS, LOANS AND ADVANCES</v>
          </cell>
          <cell r="I504" t="str">
            <v>LOANS AND ADVANCES</v>
          </cell>
          <cell r="J504" t="str">
            <v>AMOUNT RECOVERABLES</v>
          </cell>
        </row>
        <row r="505">
          <cell r="A505" t="str">
            <v>A602001-274</v>
          </cell>
          <cell r="B505" t="str">
            <v>Amt Reco.(Grp Co)-  Dlf Retail Dev. Ltd</v>
          </cell>
          <cell r="C505" t="str">
            <v>INR</v>
          </cell>
          <cell r="D505" t="str">
            <v>ASSET</v>
          </cell>
          <cell r="E505" t="str">
            <v>BALANCE SHEET</v>
          </cell>
          <cell r="F505" t="str">
            <v/>
          </cell>
          <cell r="G505" t="str">
            <v/>
          </cell>
          <cell r="H505" t="str">
            <v>CURRENT ASSETS, LOANS AND ADVANCES</v>
          </cell>
          <cell r="I505" t="str">
            <v>LOANS AND ADVANCES</v>
          </cell>
          <cell r="J505" t="str">
            <v>AMOUNT RECOVERABLES</v>
          </cell>
        </row>
        <row r="506">
          <cell r="A506" t="str">
            <v>A602001-278</v>
          </cell>
          <cell r="B506" t="str">
            <v>Amt Reco.(Grp Co)- DHDL</v>
          </cell>
          <cell r="C506" t="str">
            <v>INR</v>
          </cell>
          <cell r="D506" t="str">
            <v>ASSET</v>
          </cell>
          <cell r="E506" t="str">
            <v>BALANCE SHEET</v>
          </cell>
          <cell r="F506" t="str">
            <v/>
          </cell>
          <cell r="G506" t="str">
            <v/>
          </cell>
          <cell r="H506" t="str">
            <v>CURRENT ASSETS, LOANS AND ADVANCES</v>
          </cell>
          <cell r="I506" t="str">
            <v>LOANS AND ADVANCES</v>
          </cell>
          <cell r="J506" t="str">
            <v>AMOUNT RECOVERABLES</v>
          </cell>
        </row>
        <row r="507">
          <cell r="A507" t="str">
            <v>A602001-279</v>
          </cell>
          <cell r="B507" t="str">
            <v>Amt Reco.(Grp Co)-  DCDL</v>
          </cell>
          <cell r="C507" t="str">
            <v>INR</v>
          </cell>
          <cell r="D507" t="str">
            <v>ASSET</v>
          </cell>
          <cell r="E507" t="str">
            <v>BALANCE SHEET</v>
          </cell>
          <cell r="F507" t="str">
            <v/>
          </cell>
          <cell r="G507" t="str">
            <v/>
          </cell>
          <cell r="H507" t="str">
            <v>CURRENT ASSETS, LOANS AND ADVANCES</v>
          </cell>
          <cell r="I507" t="str">
            <v>LOANS AND ADVANCES</v>
          </cell>
          <cell r="J507" t="str">
            <v>AMOUNT RECOVERABLES</v>
          </cell>
        </row>
        <row r="508">
          <cell r="A508" t="str">
            <v>A602001-288</v>
          </cell>
          <cell r="B508" t="str">
            <v>Amt Reco.(Grp Co)- DLF SOUTH POINT</v>
          </cell>
          <cell r="C508" t="str">
            <v>INR</v>
          </cell>
          <cell r="D508" t="str">
            <v>ASSET</v>
          </cell>
          <cell r="E508" t="str">
            <v>BALANCE SHEET</v>
          </cell>
          <cell r="F508" t="str">
            <v/>
          </cell>
          <cell r="G508" t="str">
            <v/>
          </cell>
          <cell r="H508" t="str">
            <v>CURRENT ASSETS, LOANS AND ADVANCES</v>
          </cell>
          <cell r="I508" t="str">
            <v>LOANS AND ADVANCES</v>
          </cell>
          <cell r="J508" t="str">
            <v>AMOUNT RECOVERABLES</v>
          </cell>
        </row>
        <row r="509">
          <cell r="A509" t="str">
            <v>A602001-289</v>
          </cell>
          <cell r="B509" t="str">
            <v>Amt Reco.(Grp Co)- ATRIA PARTNERS</v>
          </cell>
          <cell r="C509" t="str">
            <v>INR</v>
          </cell>
          <cell r="D509" t="str">
            <v>ASSET</v>
          </cell>
          <cell r="E509" t="str">
            <v>BALANCE SHEET</v>
          </cell>
          <cell r="F509" t="str">
            <v/>
          </cell>
          <cell r="G509" t="str">
            <v/>
          </cell>
          <cell r="H509" t="str">
            <v>CURRENT ASSETS, LOANS AND ADVANCES</v>
          </cell>
          <cell r="I509" t="str">
            <v>LOANS AND ADVANCES</v>
          </cell>
          <cell r="J509" t="str">
            <v>AMOUNT RECOVERABLES</v>
          </cell>
        </row>
        <row r="510">
          <cell r="A510" t="str">
            <v>A602001-290</v>
          </cell>
          <cell r="B510" t="str">
            <v>Amt Reco.(Grp Co)- Kavicon Partners</v>
          </cell>
          <cell r="C510" t="str">
            <v>INR</v>
          </cell>
          <cell r="D510" t="str">
            <v>ASSET</v>
          </cell>
          <cell r="E510" t="str">
            <v>BALANCE SHEET</v>
          </cell>
          <cell r="F510" t="str">
            <v/>
          </cell>
          <cell r="G510" t="str">
            <v/>
          </cell>
          <cell r="H510" t="str">
            <v>CURRENT ASSETS, LOANS AND ADVANCES</v>
          </cell>
          <cell r="I510" t="str">
            <v>LOANS AND ADVANCES</v>
          </cell>
          <cell r="J510" t="str">
            <v>AMOUNT RECOVERABLES</v>
          </cell>
        </row>
        <row r="511">
          <cell r="A511" t="str">
            <v>A602001-291</v>
          </cell>
          <cell r="B511" t="str">
            <v>Amt Reco.(Grp Co)-Renkon Partners</v>
          </cell>
          <cell r="C511" t="str">
            <v>INR</v>
          </cell>
          <cell r="D511" t="str">
            <v>ASSET</v>
          </cell>
          <cell r="E511" t="str">
            <v>BALANCE SHEET</v>
          </cell>
          <cell r="F511" t="str">
            <v/>
          </cell>
          <cell r="G511" t="str">
            <v/>
          </cell>
          <cell r="H511" t="str">
            <v>CURRENT ASSETS, LOANS AND ADVANCES</v>
          </cell>
          <cell r="I511" t="str">
            <v>LOANS AND ADVANCES</v>
          </cell>
          <cell r="J511" t="str">
            <v>AMOUNT RECOVERABLES</v>
          </cell>
        </row>
        <row r="512">
          <cell r="A512" t="str">
            <v>A602001-292</v>
          </cell>
          <cell r="B512" t="str">
            <v>Amt Reco.(Grp Co)-Plaza Partners</v>
          </cell>
          <cell r="C512" t="str">
            <v>INR</v>
          </cell>
          <cell r="D512" t="str">
            <v>ASSET</v>
          </cell>
          <cell r="E512" t="str">
            <v>BALANCE SHEET</v>
          </cell>
          <cell r="F512" t="str">
            <v/>
          </cell>
          <cell r="G512" t="str">
            <v/>
          </cell>
          <cell r="H512" t="str">
            <v>CURRENT ASSETS, LOANS AND ADVANCES</v>
          </cell>
          <cell r="I512" t="str">
            <v>LOANS AND ADVANCES</v>
          </cell>
          <cell r="J512" t="str">
            <v>AMOUNT RECOVERABLES</v>
          </cell>
        </row>
        <row r="513">
          <cell r="A513" t="str">
            <v>A602001-293</v>
          </cell>
          <cell r="B513" t="str">
            <v>Amt Reco.(Grp Co)-  Dlf Com. Enterprises</v>
          </cell>
          <cell r="C513" t="str">
            <v>INR</v>
          </cell>
          <cell r="D513" t="str">
            <v>ASSET</v>
          </cell>
          <cell r="E513" t="str">
            <v>BALANCE SHEET</v>
          </cell>
          <cell r="F513" t="str">
            <v/>
          </cell>
          <cell r="G513" t="str">
            <v/>
          </cell>
          <cell r="H513" t="str">
            <v>CURRENT ASSETS, LOANS AND ADVANCES</v>
          </cell>
          <cell r="I513" t="str">
            <v>LOANS AND ADVANCES</v>
          </cell>
          <cell r="J513" t="str">
            <v>AMOUNT RECOVERABLES</v>
          </cell>
        </row>
        <row r="514">
          <cell r="A514" t="str">
            <v>A602001-295</v>
          </cell>
          <cell r="B514" t="str">
            <v>Amt Reco.(Grp Co)- BEVERLY PRK MNT SER L</v>
          </cell>
          <cell r="C514" t="str">
            <v>INR</v>
          </cell>
          <cell r="D514" t="str">
            <v>ASSET</v>
          </cell>
          <cell r="E514" t="str">
            <v>BALANCE SHEET</v>
          </cell>
          <cell r="F514" t="str">
            <v/>
          </cell>
          <cell r="G514" t="str">
            <v/>
          </cell>
          <cell r="H514" t="str">
            <v>CURRENT ASSETS, LOANS AND ADVANCES</v>
          </cell>
          <cell r="I514" t="str">
            <v>LOANS AND ADVANCES</v>
          </cell>
          <cell r="J514" t="str">
            <v>AMOUNT RECOVERABLES</v>
          </cell>
        </row>
        <row r="515">
          <cell r="A515" t="str">
            <v>A602001-296</v>
          </cell>
          <cell r="B515" t="str">
            <v>Amt Reco.(Grp Co)-  Galleria Pro Mgt Ser</v>
          </cell>
          <cell r="C515" t="str">
            <v>INR</v>
          </cell>
          <cell r="D515" t="str">
            <v>ASSET</v>
          </cell>
          <cell r="E515" t="str">
            <v>BALANCE SHEET</v>
          </cell>
          <cell r="F515" t="str">
            <v/>
          </cell>
          <cell r="G515" t="str">
            <v/>
          </cell>
          <cell r="H515" t="str">
            <v>CURRENT ASSETS, LOANS AND ADVANCES</v>
          </cell>
          <cell r="I515" t="str">
            <v>LOANS AND ADVANCES</v>
          </cell>
          <cell r="J515" t="str">
            <v>AMOUNT RECOVERABLES</v>
          </cell>
        </row>
        <row r="516">
          <cell r="A516" t="str">
            <v>A602001-299</v>
          </cell>
          <cell r="B516" t="str">
            <v>Amt Reco.(Grp Co)-DLF Cyber City</v>
          </cell>
          <cell r="C516" t="str">
            <v>INR</v>
          </cell>
          <cell r="D516" t="str">
            <v>ASSET</v>
          </cell>
          <cell r="E516" t="str">
            <v>BALANCE SHEET</v>
          </cell>
          <cell r="F516" t="str">
            <v/>
          </cell>
          <cell r="G516" t="str">
            <v/>
          </cell>
          <cell r="H516" t="str">
            <v>CURRENT ASSETS, LOANS AND ADVANCES</v>
          </cell>
          <cell r="I516" t="str">
            <v>LOANS AND ADVANCES</v>
          </cell>
          <cell r="J516" t="str">
            <v>AMOUNT RECOVERABLES</v>
          </cell>
        </row>
        <row r="517">
          <cell r="A517" t="str">
            <v>A602001-301</v>
          </cell>
          <cell r="B517" t="str">
            <v>Amt Reco.(Grp Co)- PALIWAL DEV. LTD</v>
          </cell>
          <cell r="C517" t="str">
            <v>INR</v>
          </cell>
          <cell r="D517" t="str">
            <v>ASSET</v>
          </cell>
          <cell r="E517" t="str">
            <v>BALANCE SHEET</v>
          </cell>
          <cell r="F517" t="str">
            <v/>
          </cell>
          <cell r="G517" t="str">
            <v/>
          </cell>
          <cell r="H517" t="str">
            <v>CURRENT ASSETS, LOANS AND ADVANCES</v>
          </cell>
          <cell r="I517" t="str">
            <v>LOANS AND ADVANCES</v>
          </cell>
          <cell r="J517" t="str">
            <v>AMOUNT RECOVERABLES</v>
          </cell>
        </row>
        <row r="518">
          <cell r="A518" t="str">
            <v>A602001-309</v>
          </cell>
          <cell r="B518" t="str">
            <v>Amt Reco.(Grp Co)-  Kairav Real Estate</v>
          </cell>
          <cell r="C518" t="str">
            <v>INR</v>
          </cell>
          <cell r="D518" t="str">
            <v>ASSET</v>
          </cell>
          <cell r="E518" t="str">
            <v>BALANCE SHEET</v>
          </cell>
          <cell r="F518" t="str">
            <v/>
          </cell>
          <cell r="G518" t="str">
            <v/>
          </cell>
          <cell r="H518" t="str">
            <v>CURRENT ASSETS, LOANS AND ADVANCES</v>
          </cell>
          <cell r="I518" t="str">
            <v>LOANS AND ADVANCES</v>
          </cell>
          <cell r="J518" t="str">
            <v>AMOUNT RECOVERABLES</v>
          </cell>
        </row>
        <row r="519">
          <cell r="A519" t="str">
            <v>A602001-311</v>
          </cell>
          <cell r="B519" t="str">
            <v>Amt Reco.(Grp Co)-  Solid Buildcon P L</v>
          </cell>
          <cell r="C519" t="str">
            <v>INR</v>
          </cell>
          <cell r="D519" t="str">
            <v>ASSET</v>
          </cell>
          <cell r="E519" t="str">
            <v>BALANCE SHEET</v>
          </cell>
          <cell r="F519" t="str">
            <v/>
          </cell>
          <cell r="G519" t="str">
            <v/>
          </cell>
          <cell r="H519" t="str">
            <v>CURRENT ASSETS, LOANS AND ADVANCES</v>
          </cell>
          <cell r="I519" t="str">
            <v>LOANS AND ADVANCES</v>
          </cell>
          <cell r="J519" t="str">
            <v>AMOUNT RECOVERABLES</v>
          </cell>
        </row>
        <row r="520">
          <cell r="A520" t="str">
            <v>A602001-324</v>
          </cell>
          <cell r="B520" t="str">
            <v>Amt Reco.(Grp Co)-  Dalmia Prom. &amp; Dev.</v>
          </cell>
          <cell r="C520" t="str">
            <v>INR</v>
          </cell>
          <cell r="D520" t="str">
            <v>ASSET</v>
          </cell>
          <cell r="E520" t="str">
            <v>BALANCE SHEET</v>
          </cell>
          <cell r="F520" t="str">
            <v/>
          </cell>
          <cell r="G520" t="str">
            <v/>
          </cell>
          <cell r="H520" t="str">
            <v>CURRENT ASSETS, LOANS AND ADVANCES</v>
          </cell>
          <cell r="I520" t="str">
            <v>LOANS AND ADVANCES</v>
          </cell>
          <cell r="J520" t="str">
            <v>AMOUNT RECOVERABLES</v>
          </cell>
        </row>
        <row r="521">
          <cell r="A521" t="str">
            <v>A602001-333</v>
          </cell>
          <cell r="B521" t="str">
            <v>Amt Reco.(Grp Co)-Kujjal Buil Pvt</v>
          </cell>
          <cell r="C521" t="str">
            <v>INR</v>
          </cell>
          <cell r="D521" t="str">
            <v>ASSET</v>
          </cell>
          <cell r="E521" t="str">
            <v>BALANCE SHEET</v>
          </cell>
          <cell r="F521" t="str">
            <v/>
          </cell>
          <cell r="G521" t="str">
            <v/>
          </cell>
          <cell r="H521" t="str">
            <v>CURRENT ASSETS, LOANS AND ADVANCES</v>
          </cell>
          <cell r="I521" t="str">
            <v>LOANS AND ADVANCES</v>
          </cell>
          <cell r="J521" t="str">
            <v>AMOUNT RECOVERABLES</v>
          </cell>
        </row>
        <row r="522">
          <cell r="A522" t="str">
            <v>A602001-336</v>
          </cell>
          <cell r="B522" t="str">
            <v>Amt Reco.(Grp Co)-  Dhoomketu Buil &amp; Dev</v>
          </cell>
          <cell r="C522" t="str">
            <v>INR</v>
          </cell>
          <cell r="D522" t="str">
            <v>ASSET</v>
          </cell>
          <cell r="E522" t="str">
            <v>BALANCE SHEET</v>
          </cell>
          <cell r="F522" t="str">
            <v/>
          </cell>
          <cell r="G522" t="str">
            <v/>
          </cell>
          <cell r="H522" t="str">
            <v>CURRENT ASSETS, LOANS AND ADVANCES</v>
          </cell>
          <cell r="I522" t="str">
            <v>LOANS AND ADVANCES</v>
          </cell>
          <cell r="J522" t="str">
            <v>AMOUNT RECOVERABLES</v>
          </cell>
        </row>
        <row r="523">
          <cell r="A523" t="str">
            <v>A602001-374</v>
          </cell>
          <cell r="B523" t="str">
            <v>Amt Reco.(Grp Co)-  Eila Buil &amp; Dev P Lt</v>
          </cell>
          <cell r="C523" t="str">
            <v>INR</v>
          </cell>
          <cell r="D523" t="str">
            <v>ASSET</v>
          </cell>
          <cell r="E523" t="str">
            <v>BALANCE SHEET</v>
          </cell>
          <cell r="F523" t="str">
            <v/>
          </cell>
          <cell r="G523" t="str">
            <v/>
          </cell>
          <cell r="H523" t="str">
            <v>CURRENT ASSETS, LOANS AND ADVANCES</v>
          </cell>
          <cell r="I523" t="str">
            <v>LOANS AND ADVANCES</v>
          </cell>
          <cell r="J523" t="str">
            <v>AMOUNT RECOVERABLES</v>
          </cell>
        </row>
        <row r="524">
          <cell r="A524" t="str">
            <v>A602001-381</v>
          </cell>
          <cell r="B524" t="str">
            <v>Amt Reco.(Grp Co)- DLF CYBER CITY DEV Lt</v>
          </cell>
          <cell r="C524" t="str">
            <v>INR</v>
          </cell>
          <cell r="D524" t="str">
            <v>ASSET</v>
          </cell>
          <cell r="E524" t="str">
            <v>BALANCE SHEET</v>
          </cell>
          <cell r="F524" t="str">
            <v/>
          </cell>
          <cell r="G524" t="str">
            <v/>
          </cell>
          <cell r="H524" t="str">
            <v>CURRENT ASSETS, LOANS AND ADVANCES</v>
          </cell>
          <cell r="I524" t="str">
            <v>LOANS AND ADVANCES</v>
          </cell>
          <cell r="J524" t="str">
            <v>AMOUNT RECOVERABLES</v>
          </cell>
        </row>
        <row r="525">
          <cell r="A525" t="str">
            <v>A602001-417</v>
          </cell>
          <cell r="B525" t="str">
            <v>Amt Reco.(Grp Co)-  Bridget Buil &amp; Dev</v>
          </cell>
          <cell r="C525" t="str">
            <v>INR</v>
          </cell>
          <cell r="D525" t="str">
            <v>ASSET</v>
          </cell>
          <cell r="E525" t="str">
            <v>BALANCE SHEET</v>
          </cell>
          <cell r="F525" t="str">
            <v/>
          </cell>
          <cell r="G525" t="str">
            <v/>
          </cell>
          <cell r="H525" t="str">
            <v>CURRENT ASSETS, LOANS AND ADVANCES</v>
          </cell>
          <cell r="I525" t="str">
            <v>LOANS AND ADVANCES</v>
          </cell>
          <cell r="J525" t="str">
            <v>AMOUNT RECOVERABLES</v>
          </cell>
        </row>
        <row r="526">
          <cell r="A526" t="str">
            <v>A602001-418</v>
          </cell>
          <cell r="B526" t="str">
            <v>Amt Reco.(Grp Co)-  Catherine Buil &amp; Dev</v>
          </cell>
          <cell r="C526" t="str">
            <v>INR</v>
          </cell>
          <cell r="D526" t="str">
            <v>ASSET</v>
          </cell>
          <cell r="E526" t="str">
            <v>BALANCE SHEET</v>
          </cell>
          <cell r="F526" t="str">
            <v/>
          </cell>
          <cell r="G526" t="str">
            <v/>
          </cell>
          <cell r="H526" t="str">
            <v>CURRENT ASSETS, LOANS AND ADVANCES</v>
          </cell>
          <cell r="I526" t="str">
            <v>LOANS AND ADVANCES</v>
          </cell>
          <cell r="J526" t="str">
            <v>AMOUNT RECOVERABLES</v>
          </cell>
        </row>
        <row r="527">
          <cell r="A527" t="str">
            <v>A602001-431</v>
          </cell>
          <cell r="B527" t="str">
            <v>Amt Reco.(Grp Co)-DLF Land Limited</v>
          </cell>
          <cell r="C527" t="str">
            <v>INR</v>
          </cell>
          <cell r="D527" t="str">
            <v>ASSET</v>
          </cell>
          <cell r="E527" t="str">
            <v>BALANCE SHEET</v>
          </cell>
          <cell r="F527" t="str">
            <v/>
          </cell>
          <cell r="G527" t="str">
            <v/>
          </cell>
          <cell r="H527" t="str">
            <v>CURRENT ASSETS, LOANS AND ADVANCES</v>
          </cell>
          <cell r="I527" t="str">
            <v>LOANS AND ADVANCES</v>
          </cell>
          <cell r="J527" t="str">
            <v>AMOUNT RECOVERABLES</v>
          </cell>
        </row>
        <row r="528">
          <cell r="A528" t="str">
            <v>A602001-512</v>
          </cell>
          <cell r="B528" t="str">
            <v>Amt Reco.(Grp Co)-DLF INNS</v>
          </cell>
          <cell r="C528" t="str">
            <v>INR</v>
          </cell>
          <cell r="D528" t="str">
            <v>ASSET</v>
          </cell>
          <cell r="E528" t="str">
            <v>BALANCE SHEET</v>
          </cell>
          <cell r="F528" t="str">
            <v/>
          </cell>
          <cell r="G528" t="str">
            <v/>
          </cell>
          <cell r="H528" t="str">
            <v>CURRENT ASSETS, LOANS AND ADVANCES</v>
          </cell>
          <cell r="I528" t="str">
            <v>LOANS AND ADVANCES</v>
          </cell>
          <cell r="J528" t="str">
            <v>AMOUNT RECOVERABLES</v>
          </cell>
        </row>
        <row r="529">
          <cell r="A529" t="str">
            <v>A602001-513</v>
          </cell>
          <cell r="B529" t="str">
            <v>Amt Reco.(Grp Co)-DLF Service Appt</v>
          </cell>
          <cell r="C529" t="str">
            <v>INR</v>
          </cell>
          <cell r="D529" t="str">
            <v>ASSET</v>
          </cell>
          <cell r="E529" t="str">
            <v>BALANCE SHEET</v>
          </cell>
          <cell r="F529" t="str">
            <v/>
          </cell>
          <cell r="G529" t="str">
            <v/>
          </cell>
          <cell r="H529" t="str">
            <v>CURRENT ASSETS, LOANS AND ADVANCES</v>
          </cell>
          <cell r="I529" t="str">
            <v>LOANS AND ADVANCES</v>
          </cell>
          <cell r="J529" t="str">
            <v>AMOUNT RECOVERABLES</v>
          </cell>
        </row>
        <row r="530">
          <cell r="A530" t="str">
            <v>A602001-514</v>
          </cell>
          <cell r="B530" t="str">
            <v>Amt Reco.(Grp Co)-DLF Luxury Hotels</v>
          </cell>
          <cell r="C530" t="str">
            <v>INR</v>
          </cell>
          <cell r="D530" t="str">
            <v>ASSET</v>
          </cell>
          <cell r="E530" t="str">
            <v>BALANCE SHEET</v>
          </cell>
          <cell r="F530" t="str">
            <v/>
          </cell>
          <cell r="G530" t="str">
            <v/>
          </cell>
          <cell r="H530" t="str">
            <v>CURRENT ASSETS, LOANS AND ADVANCES</v>
          </cell>
          <cell r="I530" t="str">
            <v>LOANS AND ADVANCES</v>
          </cell>
          <cell r="J530" t="str">
            <v>AMOUNT RECOVERABLES</v>
          </cell>
        </row>
        <row r="531">
          <cell r="A531" t="str">
            <v>A602001-526</v>
          </cell>
          <cell r="B531" t="str">
            <v>Amt Reco.(Grp Co)-DT Cinema P L</v>
          </cell>
          <cell r="C531" t="str">
            <v>INR</v>
          </cell>
          <cell r="D531" t="str">
            <v>ASSET</v>
          </cell>
          <cell r="E531" t="str">
            <v>BALANCE SHEET</v>
          </cell>
          <cell r="F531" t="str">
            <v/>
          </cell>
          <cell r="G531" t="str">
            <v/>
          </cell>
          <cell r="H531" t="str">
            <v>CURRENT ASSETS, LOANS AND ADVANCES</v>
          </cell>
          <cell r="I531" t="str">
            <v>LOANS AND ADVANCES</v>
          </cell>
          <cell r="J531" t="str">
            <v>AMOUNT RECOVERABLES</v>
          </cell>
        </row>
        <row r="532">
          <cell r="A532" t="str">
            <v>A602001-564</v>
          </cell>
          <cell r="B532" t="str">
            <v>Amt Reco.(Grp Co)-DLF New Ggn Homes Dev</v>
          </cell>
          <cell r="C532" t="str">
            <v>INR</v>
          </cell>
          <cell r="D532" t="str">
            <v>ASSET</v>
          </cell>
          <cell r="E532" t="str">
            <v>BALANCE SHEET</v>
          </cell>
          <cell r="F532" t="str">
            <v/>
          </cell>
          <cell r="G532" t="str">
            <v/>
          </cell>
          <cell r="H532" t="str">
            <v>CURRENT ASSETS, LOANS AND ADVANCES</v>
          </cell>
          <cell r="I532" t="str">
            <v>LOANS AND ADVANCES</v>
          </cell>
          <cell r="J532" t="str">
            <v>AMOUNT RECOVERABLES</v>
          </cell>
        </row>
        <row r="533">
          <cell r="A533" t="str">
            <v>A602002-000</v>
          </cell>
          <cell r="B533" t="str">
            <v>Amt Reco(Partnership Firms)</v>
          </cell>
          <cell r="C533" t="str">
            <v>INR</v>
          </cell>
          <cell r="D533" t="str">
            <v>ASSET</v>
          </cell>
          <cell r="E533" t="str">
            <v>BALANCE SHEET</v>
          </cell>
          <cell r="F533" t="str">
            <v/>
          </cell>
          <cell r="G533" t="str">
            <v/>
          </cell>
          <cell r="H533" t="str">
            <v>CURRENT ASSETS, LOANS AND ADVANCES</v>
          </cell>
          <cell r="I533" t="str">
            <v>LOANS AND ADVANCES</v>
          </cell>
          <cell r="J533" t="str">
            <v>AMOUNT RECOVERABLES</v>
          </cell>
        </row>
        <row r="534">
          <cell r="A534" t="str">
            <v>A602101</v>
          </cell>
          <cell r="B534" t="str">
            <v>Amount Recoverable(Third Party)</v>
          </cell>
          <cell r="C534" t="str">
            <v>INR</v>
          </cell>
          <cell r="D534" t="str">
            <v>ASSET</v>
          </cell>
          <cell r="E534" t="str">
            <v>BALANCE SHEET</v>
          </cell>
          <cell r="F534" t="str">
            <v/>
          </cell>
          <cell r="G534" t="str">
            <v/>
          </cell>
          <cell r="H534" t="str">
            <v>CURRENT ASSETS, LOANS AND ADVANCES</v>
          </cell>
          <cell r="I534" t="str">
            <v>LOANS AND ADVANCES</v>
          </cell>
          <cell r="J534" t="str">
            <v>AMOUNT RECOVERABLES</v>
          </cell>
        </row>
        <row r="535">
          <cell r="A535" t="str">
            <v>A602102</v>
          </cell>
          <cell r="B535" t="str">
            <v>Amt Reco(Thrd prty)- Earnest Money Aucti</v>
          </cell>
          <cell r="C535" t="str">
            <v>INR</v>
          </cell>
          <cell r="D535" t="str">
            <v>ASSET</v>
          </cell>
          <cell r="E535" t="str">
            <v>BALANCE SHEET</v>
          </cell>
          <cell r="F535" t="str">
            <v>SUPPLIER PREPAYMENT A/C</v>
          </cell>
          <cell r="G535" t="str">
            <v/>
          </cell>
          <cell r="H535" t="str">
            <v>CURRENT ASSETS, LOANS AND ADVANCES</v>
          </cell>
          <cell r="I535" t="str">
            <v>LOANS AND ADVANCES</v>
          </cell>
          <cell r="J535" t="str">
            <v>AMOUNT RECOVERABLES</v>
          </cell>
        </row>
        <row r="536">
          <cell r="A536" t="str">
            <v>A602103</v>
          </cell>
          <cell r="B536" t="str">
            <v>Amt Reco(Thrd prty)- Invstmnt In Pub Dep</v>
          </cell>
          <cell r="C536" t="str">
            <v>INR</v>
          </cell>
          <cell r="D536" t="str">
            <v>ASSET</v>
          </cell>
          <cell r="E536" t="str">
            <v>BALANCE SHEET</v>
          </cell>
          <cell r="F536" t="str">
            <v>SUPPLIER PREPAYMENT A/C</v>
          </cell>
          <cell r="G536" t="str">
            <v/>
          </cell>
          <cell r="H536" t="str">
            <v>CURRENT ASSETS, LOANS AND ADVANCES</v>
          </cell>
          <cell r="I536" t="str">
            <v>LOANS AND ADVANCES</v>
          </cell>
          <cell r="J536" t="str">
            <v>AMOUNT RECOVERABLES</v>
          </cell>
        </row>
        <row r="537">
          <cell r="A537" t="str">
            <v>A602104</v>
          </cell>
          <cell r="B537" t="str">
            <v>Amt Reco(Thrd prty)- Ipo Expenses</v>
          </cell>
          <cell r="C537" t="str">
            <v>INR</v>
          </cell>
          <cell r="D537" t="str">
            <v>ASSET</v>
          </cell>
          <cell r="E537" t="str">
            <v>BALANCE SHEET</v>
          </cell>
          <cell r="F537" t="str">
            <v>SUPPLIER PREPAYMENT A/C</v>
          </cell>
          <cell r="G537" t="str">
            <v/>
          </cell>
          <cell r="H537" t="str">
            <v>CURRENT ASSETS, LOANS AND ADVANCES</v>
          </cell>
          <cell r="I537" t="str">
            <v>LOANS AND ADVANCES</v>
          </cell>
          <cell r="J537" t="str">
            <v>AMOUNT RECOVERABLES</v>
          </cell>
        </row>
        <row r="538">
          <cell r="A538" t="str">
            <v>A602105</v>
          </cell>
          <cell r="B538" t="str">
            <v>Amt Reco(Thrd prty)- Stamps Refundable</v>
          </cell>
          <cell r="C538" t="str">
            <v>INR</v>
          </cell>
          <cell r="D538" t="str">
            <v>ASSET</v>
          </cell>
          <cell r="E538" t="str">
            <v>BALANCE SHEET</v>
          </cell>
          <cell r="F538" t="str">
            <v>SUPPLIER PREPAYMENT A/C</v>
          </cell>
          <cell r="G538" t="str">
            <v/>
          </cell>
          <cell r="H538" t="str">
            <v>CURRENT ASSETS, LOANS AND ADVANCES</v>
          </cell>
          <cell r="I538" t="str">
            <v>LOANS AND ADVANCES</v>
          </cell>
          <cell r="J538" t="str">
            <v>AMOUNT RECOVERABLES</v>
          </cell>
        </row>
        <row r="539">
          <cell r="A539" t="str">
            <v>A602106</v>
          </cell>
          <cell r="B539" t="str">
            <v>Amt Reco(Thrd prty)- Meter Cost</v>
          </cell>
          <cell r="C539" t="str">
            <v>INR</v>
          </cell>
          <cell r="D539" t="str">
            <v>ASSET</v>
          </cell>
          <cell r="E539" t="str">
            <v>BALANCE SHEET</v>
          </cell>
          <cell r="F539" t="str">
            <v/>
          </cell>
          <cell r="G539" t="str">
            <v/>
          </cell>
          <cell r="H539" t="str">
            <v>CURRENT ASSETS, LOANS AND ADVANCES</v>
          </cell>
          <cell r="I539" t="str">
            <v>LOANS AND ADVANCES</v>
          </cell>
          <cell r="J539" t="str">
            <v>AMOUNT RECOVERABLES</v>
          </cell>
        </row>
        <row r="540">
          <cell r="A540" t="str">
            <v>A602107</v>
          </cell>
          <cell r="B540" t="str">
            <v>Amt Reco(Thrd prty)-Rent</v>
          </cell>
          <cell r="C540" t="str">
            <v>INR</v>
          </cell>
          <cell r="D540" t="str">
            <v>ASSET</v>
          </cell>
          <cell r="E540" t="str">
            <v>BALANCE SHEET</v>
          </cell>
          <cell r="F540" t="str">
            <v/>
          </cell>
          <cell r="G540" t="str">
            <v/>
          </cell>
          <cell r="H540" t="str">
            <v>CURRENT ASSETS, LOANS AND ADVANCES</v>
          </cell>
          <cell r="I540" t="str">
            <v>LOANS AND ADVANCES</v>
          </cell>
          <cell r="J540" t="str">
            <v>AMOUNT RECOVERABLES</v>
          </cell>
        </row>
        <row r="541">
          <cell r="A541" t="str">
            <v>A602108</v>
          </cell>
          <cell r="B541" t="str">
            <v>Amt Reco(Thrd prty)-DLF Cable Network</v>
          </cell>
          <cell r="C541" t="str">
            <v>INR</v>
          </cell>
          <cell r="D541" t="str">
            <v>ASSET</v>
          </cell>
          <cell r="E541" t="str">
            <v>BALANCE SHEET</v>
          </cell>
          <cell r="F541" t="str">
            <v/>
          </cell>
          <cell r="G541" t="str">
            <v/>
          </cell>
          <cell r="H541" t="str">
            <v>CURRENT ASSETS, LOANS AND ADVANCES</v>
          </cell>
          <cell r="I541" t="str">
            <v>LOANS AND ADVANCES</v>
          </cell>
          <cell r="J541" t="str">
            <v>AMOUNT RECOVERABLES</v>
          </cell>
        </row>
        <row r="542">
          <cell r="A542" t="str">
            <v>A602201-001</v>
          </cell>
          <cell r="B542" t="str">
            <v>Advance Recoverable (condn)</v>
          </cell>
          <cell r="C542" t="str">
            <v>INR</v>
          </cell>
          <cell r="D542" t="str">
            <v>ASSET</v>
          </cell>
          <cell r="E542" t="str">
            <v>BALANCE SHEET</v>
          </cell>
          <cell r="F542" t="str">
            <v/>
          </cell>
          <cell r="G542" t="str">
            <v/>
          </cell>
          <cell r="H542" t="str">
            <v>CURRENT ASSETS, LOANS AND ADVANCES</v>
          </cell>
          <cell r="I542" t="str">
            <v>LOANS AND ADVANCES</v>
          </cell>
          <cell r="J542" t="str">
            <v>AMOUNT RECOVERABLES</v>
          </cell>
        </row>
        <row r="543">
          <cell r="A543" t="str">
            <v>A602201-002</v>
          </cell>
          <cell r="B543" t="str">
            <v>Beverly Park-I (Condominium)</v>
          </cell>
          <cell r="C543" t="str">
            <v>INR</v>
          </cell>
          <cell r="D543" t="str">
            <v>ASSET</v>
          </cell>
          <cell r="E543" t="str">
            <v>BALANCE SHEET</v>
          </cell>
          <cell r="F543" t="str">
            <v/>
          </cell>
          <cell r="G543" t="str">
            <v/>
          </cell>
          <cell r="H543" t="str">
            <v>CURRENT ASSETS, LOANS AND ADVANCES</v>
          </cell>
          <cell r="I543" t="str">
            <v>LOANS AND ADVANCES</v>
          </cell>
          <cell r="J543" t="str">
            <v>AMOUNT RECOVERABLES</v>
          </cell>
        </row>
        <row r="544">
          <cell r="A544" t="str">
            <v>A602201-003</v>
          </cell>
          <cell r="B544" t="str">
            <v>Beverly Park-II(Condominium)</v>
          </cell>
          <cell r="C544" t="str">
            <v>INR</v>
          </cell>
          <cell r="D544" t="str">
            <v>ASSET</v>
          </cell>
          <cell r="E544" t="str">
            <v>BALANCE SHEET</v>
          </cell>
          <cell r="F544" t="str">
            <v/>
          </cell>
          <cell r="G544" t="str">
            <v/>
          </cell>
          <cell r="H544" t="str">
            <v>CURRENT ASSETS, LOANS AND ADVANCES</v>
          </cell>
          <cell r="I544" t="str">
            <v>LOANS AND ADVANCES</v>
          </cell>
          <cell r="J544" t="str">
            <v>AMOUNT RECOVERABLES</v>
          </cell>
        </row>
        <row r="545">
          <cell r="A545" t="str">
            <v>A602201-004</v>
          </cell>
          <cell r="B545" t="str">
            <v>Ridgewood Estate Condominium Association</v>
          </cell>
          <cell r="C545" t="str">
            <v>INR</v>
          </cell>
          <cell r="D545" t="str">
            <v>ASSET</v>
          </cell>
          <cell r="E545" t="str">
            <v>BALANCE SHEET</v>
          </cell>
          <cell r="F545" t="str">
            <v/>
          </cell>
          <cell r="G545" t="str">
            <v/>
          </cell>
          <cell r="H545" t="str">
            <v>CURRENT ASSETS, LOANS AND ADVANCES</v>
          </cell>
          <cell r="I545" t="str">
            <v>LOANS AND ADVANCES</v>
          </cell>
          <cell r="J545" t="str">
            <v>AMOUNT RECOVERABLES</v>
          </cell>
        </row>
        <row r="546">
          <cell r="A546" t="str">
            <v>A602201-005</v>
          </cell>
          <cell r="B546" t="str">
            <v>Silver Oaks Condominium Assoc.</v>
          </cell>
          <cell r="C546" t="str">
            <v>INR</v>
          </cell>
          <cell r="D546" t="str">
            <v>ASSET</v>
          </cell>
          <cell r="E546" t="str">
            <v>BALANCE SHEET</v>
          </cell>
          <cell r="F546" t="str">
            <v/>
          </cell>
          <cell r="G546" t="str">
            <v/>
          </cell>
          <cell r="H546" t="str">
            <v>CURRENT ASSETS, LOANS AND ADVANCES</v>
          </cell>
          <cell r="I546" t="str">
            <v>LOANS AND ADVANCES</v>
          </cell>
          <cell r="J546" t="str">
            <v>AMOUNT RECOVERABLES</v>
          </cell>
        </row>
        <row r="547">
          <cell r="A547" t="str">
            <v>A602201-006</v>
          </cell>
          <cell r="B547" t="str">
            <v>Oakwood Est. Condominium Ass.</v>
          </cell>
          <cell r="C547" t="str">
            <v>INR</v>
          </cell>
          <cell r="D547" t="str">
            <v>ASSET</v>
          </cell>
          <cell r="E547" t="str">
            <v>BALANCE SHEET</v>
          </cell>
          <cell r="F547" t="str">
            <v/>
          </cell>
          <cell r="G547" t="str">
            <v/>
          </cell>
          <cell r="H547" t="str">
            <v>CURRENT ASSETS, LOANS AND ADVANCES</v>
          </cell>
          <cell r="I547" t="str">
            <v>LOANS AND ADVANCES</v>
          </cell>
          <cell r="J547" t="str">
            <v>AMOUNT RECOVERABLES</v>
          </cell>
        </row>
        <row r="548">
          <cell r="A548" t="str">
            <v>A602201-007</v>
          </cell>
          <cell r="B548" t="str">
            <v>Uppal Hotel Account</v>
          </cell>
          <cell r="C548" t="str">
            <v>INR</v>
          </cell>
          <cell r="D548" t="str">
            <v>ASSET</v>
          </cell>
          <cell r="E548" t="str">
            <v>BALANCE SHEET</v>
          </cell>
          <cell r="F548" t="str">
            <v/>
          </cell>
          <cell r="G548" t="str">
            <v/>
          </cell>
          <cell r="H548" t="str">
            <v>CURRENT ASSETS, LOANS AND ADVANCES</v>
          </cell>
          <cell r="I548" t="str">
            <v>LOANS AND ADVANCES</v>
          </cell>
          <cell r="J548" t="str">
            <v>AMOUNT RECOVERABLES</v>
          </cell>
        </row>
        <row r="549">
          <cell r="A549" t="str">
            <v>A602201-008</v>
          </cell>
          <cell r="B549" t="str">
            <v>Wellington Estate Cond. As</v>
          </cell>
          <cell r="C549" t="str">
            <v>INR</v>
          </cell>
          <cell r="D549" t="str">
            <v>ASSET</v>
          </cell>
          <cell r="E549" t="str">
            <v>BALANCE SHEET</v>
          </cell>
          <cell r="F549" t="str">
            <v/>
          </cell>
          <cell r="G549" t="str">
            <v/>
          </cell>
          <cell r="H549" t="str">
            <v>CURRENT ASSETS, LOANS AND ADVANCES</v>
          </cell>
          <cell r="I549" t="str">
            <v>LOANS AND ADVANCES</v>
          </cell>
          <cell r="J549" t="str">
            <v>AMOUNT RECOVERABLES</v>
          </cell>
        </row>
        <row r="550">
          <cell r="A550" t="str">
            <v>A602201-009</v>
          </cell>
          <cell r="B550" t="str">
            <v>Princeton Estate Cond. Ass</v>
          </cell>
          <cell r="C550" t="str">
            <v>INR</v>
          </cell>
          <cell r="D550" t="str">
            <v>ASSET</v>
          </cell>
          <cell r="E550" t="str">
            <v>BALANCE SHEET</v>
          </cell>
          <cell r="F550" t="str">
            <v/>
          </cell>
          <cell r="G550" t="str">
            <v/>
          </cell>
          <cell r="H550" t="str">
            <v>CURRENT ASSETS, LOANS AND ADVANCES</v>
          </cell>
          <cell r="I550" t="str">
            <v>LOANS AND ADVANCES</v>
          </cell>
          <cell r="J550" t="str">
            <v>AMOUNT RECOVERABLES</v>
          </cell>
        </row>
        <row r="551">
          <cell r="A551" t="str">
            <v>A602201-010</v>
          </cell>
          <cell r="B551" t="str">
            <v>H.Court,W.Court &amp; Rp-II Condominium</v>
          </cell>
          <cell r="C551" t="str">
            <v>INR</v>
          </cell>
          <cell r="D551" t="str">
            <v>ASSET</v>
          </cell>
          <cell r="E551" t="str">
            <v>BALANCE SHEET</v>
          </cell>
          <cell r="F551" t="str">
            <v/>
          </cell>
          <cell r="G551" t="str">
            <v/>
          </cell>
          <cell r="H551" t="str">
            <v>CURRENT ASSETS, LOANS AND ADVANCES</v>
          </cell>
          <cell r="I551" t="str">
            <v>LOANS AND ADVANCES</v>
          </cell>
          <cell r="J551" t="str">
            <v>AMOUNT RECOVERABLES</v>
          </cell>
        </row>
        <row r="552">
          <cell r="A552" t="str">
            <v>A602201-011</v>
          </cell>
          <cell r="B552" t="str">
            <v>Carlton Estate Cond. Associatio</v>
          </cell>
          <cell r="C552" t="str">
            <v>INR</v>
          </cell>
          <cell r="D552" t="str">
            <v>ASSET</v>
          </cell>
          <cell r="E552" t="str">
            <v>BALANCE SHEET</v>
          </cell>
          <cell r="F552" t="str">
            <v/>
          </cell>
          <cell r="G552" t="str">
            <v/>
          </cell>
          <cell r="H552" t="str">
            <v>CURRENT ASSETS, LOANS AND ADVANCES</v>
          </cell>
          <cell r="I552" t="str">
            <v>LOANS AND ADVANCES</v>
          </cell>
          <cell r="J552" t="str">
            <v>AMOUNT RECOVERABLES</v>
          </cell>
        </row>
        <row r="553">
          <cell r="A553" t="str">
            <v>A602201-012</v>
          </cell>
          <cell r="B553" t="str">
            <v>Galleria Condominium Association</v>
          </cell>
          <cell r="C553" t="str">
            <v>INR</v>
          </cell>
          <cell r="D553" t="str">
            <v>ASSET</v>
          </cell>
          <cell r="E553" t="str">
            <v>BALANCE SHEET</v>
          </cell>
          <cell r="F553" t="str">
            <v/>
          </cell>
          <cell r="G553" t="str">
            <v/>
          </cell>
          <cell r="H553" t="str">
            <v>CURRENT ASSETS, LOANS AND ADVANCES</v>
          </cell>
          <cell r="I553" t="str">
            <v>LOANS AND ADVANCES</v>
          </cell>
          <cell r="J553" t="str">
            <v>AMOUNT RECOVERABLES</v>
          </cell>
        </row>
        <row r="554">
          <cell r="A554" t="str">
            <v>A602201-013</v>
          </cell>
          <cell r="B554" t="str">
            <v>Richreg Condominium Association</v>
          </cell>
          <cell r="C554" t="str">
            <v>INR</v>
          </cell>
          <cell r="D554" t="str">
            <v>ASSET</v>
          </cell>
          <cell r="E554" t="str">
            <v>BALANCE SHEET</v>
          </cell>
          <cell r="F554" t="str">
            <v/>
          </cell>
          <cell r="G554" t="str">
            <v/>
          </cell>
          <cell r="H554" t="str">
            <v>CURRENT ASSETS, LOANS AND ADVANCES</v>
          </cell>
          <cell r="I554" t="str">
            <v>LOANS AND ADVANCES</v>
          </cell>
          <cell r="J554" t="str">
            <v>AMOUNT RECOVERABLES</v>
          </cell>
        </row>
        <row r="555">
          <cell r="A555" t="str">
            <v>A602201-014</v>
          </cell>
          <cell r="B555" t="str">
            <v>Belvedere Tower Cond. Association</v>
          </cell>
          <cell r="C555" t="str">
            <v>INR</v>
          </cell>
          <cell r="D555" t="str">
            <v>ASSET</v>
          </cell>
          <cell r="E555" t="str">
            <v>BALANCE SHEET</v>
          </cell>
          <cell r="F555" t="str">
            <v/>
          </cell>
          <cell r="G555" t="str">
            <v/>
          </cell>
          <cell r="H555" t="str">
            <v>CURRENT ASSETS, LOANS AND ADVANCES</v>
          </cell>
          <cell r="I555" t="str">
            <v>LOANS AND ADVANCES</v>
          </cell>
          <cell r="J555" t="str">
            <v>AMOUNT RECOVERABLES</v>
          </cell>
        </row>
        <row r="556">
          <cell r="A556" t="str">
            <v>A602201-015</v>
          </cell>
          <cell r="B556" t="str">
            <v>Belvedere Park Cond. Association</v>
          </cell>
          <cell r="C556" t="str">
            <v>INR</v>
          </cell>
          <cell r="D556" t="str">
            <v>ASSET</v>
          </cell>
          <cell r="E556" t="str">
            <v>BALANCE SHEET</v>
          </cell>
          <cell r="F556" t="str">
            <v/>
          </cell>
          <cell r="G556" t="str">
            <v/>
          </cell>
          <cell r="H556" t="str">
            <v>CURRENT ASSETS, LOANS AND ADVANCES</v>
          </cell>
          <cell r="I556" t="str">
            <v>LOANS AND ADVANCES</v>
          </cell>
          <cell r="J556" t="str">
            <v>AMOUNT RECOVERABLES</v>
          </cell>
        </row>
        <row r="557">
          <cell r="A557" t="str">
            <v>A602201-016</v>
          </cell>
          <cell r="B557" t="str">
            <v>Central Arcade Condominium Association</v>
          </cell>
          <cell r="C557" t="str">
            <v>INR</v>
          </cell>
          <cell r="D557" t="str">
            <v>ASSET</v>
          </cell>
          <cell r="E557" t="str">
            <v>BALANCE SHEET</v>
          </cell>
          <cell r="F557" t="str">
            <v/>
          </cell>
          <cell r="G557" t="str">
            <v/>
          </cell>
          <cell r="H557" t="str">
            <v>CURRENT ASSETS, LOANS AND ADVANCES</v>
          </cell>
          <cell r="I557" t="str">
            <v>LOANS AND ADVANCES</v>
          </cell>
          <cell r="J557" t="str">
            <v>AMOUNT RECOVERABLES</v>
          </cell>
        </row>
        <row r="558">
          <cell r="A558" t="str">
            <v>A602201-017</v>
          </cell>
          <cell r="B558" t="str">
            <v>Qutab Plaza Condominium Association</v>
          </cell>
          <cell r="C558" t="str">
            <v>INR</v>
          </cell>
          <cell r="D558" t="str">
            <v>ASSET</v>
          </cell>
          <cell r="E558" t="str">
            <v>BALANCE SHEET</v>
          </cell>
          <cell r="F558" t="str">
            <v/>
          </cell>
          <cell r="G558" t="str">
            <v/>
          </cell>
          <cell r="H558" t="str">
            <v>CURRENT ASSETS, LOANS AND ADVANCES</v>
          </cell>
          <cell r="I558" t="str">
            <v>LOANS AND ADVANCES</v>
          </cell>
          <cell r="J558" t="str">
            <v>AMOUNT RECOVERABLES</v>
          </cell>
        </row>
        <row r="559">
          <cell r="A559" t="str">
            <v>A602201-018</v>
          </cell>
          <cell r="B559" t="str">
            <v>Super Mart Condominium Association</v>
          </cell>
          <cell r="C559" t="str">
            <v>INR</v>
          </cell>
          <cell r="D559" t="str">
            <v>ASSET</v>
          </cell>
          <cell r="E559" t="str">
            <v>BALANCE SHEET</v>
          </cell>
          <cell r="F559" t="str">
            <v/>
          </cell>
          <cell r="G559" t="str">
            <v/>
          </cell>
          <cell r="H559" t="str">
            <v>CURRENT ASSETS, LOANS AND ADVANCES</v>
          </cell>
          <cell r="I559" t="str">
            <v>LOANS AND ADVANCES</v>
          </cell>
          <cell r="J559" t="str">
            <v>AMOUNT RECOVERABLES</v>
          </cell>
        </row>
        <row r="560">
          <cell r="A560" t="str">
            <v>A602201-019</v>
          </cell>
          <cell r="B560" t="str">
            <v>Exclusive Floors Owners Society</v>
          </cell>
          <cell r="C560" t="str">
            <v>INR</v>
          </cell>
          <cell r="D560" t="str">
            <v>ASSET</v>
          </cell>
          <cell r="E560" t="str">
            <v>BALANCE SHEET</v>
          </cell>
          <cell r="F560" t="str">
            <v/>
          </cell>
          <cell r="G560" t="str">
            <v/>
          </cell>
          <cell r="H560" t="str">
            <v>CURRENT ASSETS, LOANS AND ADVANCES</v>
          </cell>
          <cell r="I560" t="str">
            <v>LOANS AND ADVANCES</v>
          </cell>
          <cell r="J560" t="str">
            <v>AMOUNT RECOVERABLES</v>
          </cell>
        </row>
        <row r="561">
          <cell r="A561" t="str">
            <v>A602201-020</v>
          </cell>
          <cell r="B561" t="str">
            <v>Moulsari Arcade</v>
          </cell>
          <cell r="C561" t="str">
            <v>INR</v>
          </cell>
          <cell r="D561" t="str">
            <v>ASSET</v>
          </cell>
          <cell r="E561" t="str">
            <v>BALANCE SHEET</v>
          </cell>
          <cell r="F561" t="str">
            <v/>
          </cell>
          <cell r="G561" t="str">
            <v/>
          </cell>
          <cell r="H561" t="str">
            <v>CURRENT ASSETS, LOANS AND ADVANCES</v>
          </cell>
          <cell r="I561" t="str">
            <v>LOANS AND ADVANCES</v>
          </cell>
          <cell r="J561" t="str">
            <v>AMOUNT RECOVERABLES</v>
          </cell>
        </row>
        <row r="562">
          <cell r="A562" t="str">
            <v>A602301</v>
          </cell>
          <cell r="B562" t="str">
            <v>Prepaid Expenses</v>
          </cell>
          <cell r="C562" t="str">
            <v>INR</v>
          </cell>
          <cell r="D562" t="str">
            <v>ASSET</v>
          </cell>
          <cell r="E562" t="str">
            <v>BALANCE SHEET</v>
          </cell>
          <cell r="F562" t="str">
            <v/>
          </cell>
          <cell r="G562" t="str">
            <v/>
          </cell>
          <cell r="H562" t="str">
            <v>CURRENT ASSETS, LOANS AND ADVANCES</v>
          </cell>
          <cell r="I562" t="str">
            <v>LOANS AND ADVANCES</v>
          </cell>
          <cell r="J562" t="str">
            <v>OTHER ADVANCES</v>
          </cell>
        </row>
        <row r="563">
          <cell r="A563" t="str">
            <v>A602302</v>
          </cell>
          <cell r="B563" t="str">
            <v>Rent paid in advance</v>
          </cell>
          <cell r="C563" t="str">
            <v>INR</v>
          </cell>
          <cell r="D563" t="str">
            <v>ASSET</v>
          </cell>
          <cell r="E563" t="str">
            <v>BALANCE SHEET</v>
          </cell>
          <cell r="F563" t="str">
            <v/>
          </cell>
          <cell r="G563" t="str">
            <v/>
          </cell>
          <cell r="H563" t="str">
            <v>CURRENT ASSETS, LOANS AND ADVANCES</v>
          </cell>
          <cell r="I563" t="str">
            <v>LOANS AND ADVANCES</v>
          </cell>
          <cell r="J563" t="str">
            <v>OTHER ADVANCES</v>
          </cell>
        </row>
        <row r="564">
          <cell r="A564" t="str">
            <v>A602401</v>
          </cell>
          <cell r="B564" t="str">
            <v>HO Branch Current Account- Chennai</v>
          </cell>
          <cell r="C564" t="str">
            <v>INR</v>
          </cell>
          <cell r="D564" t="str">
            <v>ASSET</v>
          </cell>
          <cell r="E564" t="str">
            <v>BALANCE SHEET</v>
          </cell>
          <cell r="F564" t="str">
            <v/>
          </cell>
          <cell r="G564" t="str">
            <v/>
          </cell>
          <cell r="H564" t="str">
            <v>CURRENT ASSETS, LOANS AND ADVANCES</v>
          </cell>
          <cell r="I564" t="str">
            <v>LOANS AND ADVANCES</v>
          </cell>
          <cell r="J564" t="str">
            <v>OTHER ADVANCES</v>
          </cell>
        </row>
        <row r="565">
          <cell r="A565" t="str">
            <v>A602402</v>
          </cell>
          <cell r="B565" t="str">
            <v>HO Branch Current Account- Bangalor</v>
          </cell>
          <cell r="C565" t="str">
            <v>INR</v>
          </cell>
          <cell r="D565" t="str">
            <v>ASSET</v>
          </cell>
          <cell r="E565" t="str">
            <v>BALANCE SHEET</v>
          </cell>
          <cell r="F565" t="str">
            <v/>
          </cell>
          <cell r="G565" t="str">
            <v/>
          </cell>
          <cell r="H565" t="str">
            <v>CURRENT ASSETS, LOANS AND ADVANCES</v>
          </cell>
          <cell r="I565" t="str">
            <v>LOANS AND ADVANCES</v>
          </cell>
          <cell r="J565" t="str">
            <v>OTHER ADVANCES</v>
          </cell>
        </row>
        <row r="566">
          <cell r="A566" t="str">
            <v>A602403</v>
          </cell>
          <cell r="B566" t="str">
            <v>HO Branch Current Account- Mumbai</v>
          </cell>
          <cell r="C566" t="str">
            <v>INR</v>
          </cell>
          <cell r="D566" t="str">
            <v>ASSET</v>
          </cell>
          <cell r="E566" t="str">
            <v>BALANCE SHEET</v>
          </cell>
          <cell r="F566" t="str">
            <v/>
          </cell>
          <cell r="G566" t="str">
            <v/>
          </cell>
          <cell r="H566" t="str">
            <v>CURRENT ASSETS, LOANS AND ADVANCES</v>
          </cell>
          <cell r="I566" t="str">
            <v>LOANS AND ADVANCES</v>
          </cell>
          <cell r="J566" t="str">
            <v>OTHER ADVANCES</v>
          </cell>
        </row>
        <row r="567">
          <cell r="A567" t="str">
            <v>A602404</v>
          </cell>
          <cell r="B567" t="str">
            <v>HO Branch Current Account- Pune</v>
          </cell>
          <cell r="C567" t="str">
            <v>INR</v>
          </cell>
          <cell r="D567" t="str">
            <v>ASSET</v>
          </cell>
          <cell r="E567" t="str">
            <v>BALANCE SHEET</v>
          </cell>
          <cell r="F567" t="str">
            <v/>
          </cell>
          <cell r="G567" t="str">
            <v/>
          </cell>
          <cell r="H567" t="str">
            <v>CURRENT ASSETS, LOANS AND ADVANCES</v>
          </cell>
          <cell r="I567" t="str">
            <v>LOANS AND ADVANCES</v>
          </cell>
          <cell r="J567" t="str">
            <v>OTHER ADVANCES</v>
          </cell>
        </row>
        <row r="568">
          <cell r="A568" t="str">
            <v>A602405</v>
          </cell>
          <cell r="B568" t="str">
            <v>HO Branch Current Account-Kochin</v>
          </cell>
          <cell r="C568" t="str">
            <v>INR</v>
          </cell>
          <cell r="D568" t="str">
            <v>ASSET</v>
          </cell>
          <cell r="E568" t="str">
            <v>BALANCE SHEET</v>
          </cell>
          <cell r="F568" t="str">
            <v/>
          </cell>
          <cell r="G568" t="str">
            <v/>
          </cell>
          <cell r="H568" t="str">
            <v>CURRENT ASSETS, LOANS AND ADVANCES</v>
          </cell>
          <cell r="I568" t="str">
            <v>LOANS AND ADVANCES</v>
          </cell>
          <cell r="J568" t="str">
            <v>OTHER ADVANCES</v>
          </cell>
        </row>
        <row r="569">
          <cell r="A569" t="str">
            <v>A602501-000</v>
          </cell>
          <cell r="B569" t="str">
            <v>Inter Branch Current Account</v>
          </cell>
          <cell r="C569" t="str">
            <v>INR</v>
          </cell>
          <cell r="D569" t="str">
            <v>ASSET</v>
          </cell>
          <cell r="E569" t="str">
            <v>BALANCE SHEET</v>
          </cell>
          <cell r="F569" t="str">
            <v/>
          </cell>
          <cell r="G569" t="str">
            <v/>
          </cell>
          <cell r="H569" t="str">
            <v>CURRENT ASSETS, LOANS AND ADVANCES</v>
          </cell>
          <cell r="I569" t="str">
            <v>LOANS AND ADVANCES</v>
          </cell>
          <cell r="J569" t="str">
            <v>OTHER ADVANCES</v>
          </cell>
        </row>
        <row r="570">
          <cell r="A570" t="str">
            <v>A602501-101</v>
          </cell>
          <cell r="B570" t="str">
            <v>Inter Branch Current Account-DLF LTD</v>
          </cell>
          <cell r="C570" t="str">
            <v>INR</v>
          </cell>
          <cell r="D570" t="str">
            <v>ASSET</v>
          </cell>
          <cell r="E570" t="str">
            <v>BALANCE SHEET</v>
          </cell>
          <cell r="F570" t="str">
            <v/>
          </cell>
          <cell r="G570" t="str">
            <v/>
          </cell>
          <cell r="H570" t="str">
            <v>CURRENT ASSETS, LOANS AND ADVANCES</v>
          </cell>
          <cell r="I570" t="str">
            <v>LOANS AND ADVANCES</v>
          </cell>
          <cell r="J570" t="str">
            <v>OTHER ADVANCES</v>
          </cell>
        </row>
        <row r="571">
          <cell r="A571" t="str">
            <v>A602601</v>
          </cell>
          <cell r="B571" t="str">
            <v>HO contstr div Current A/c</v>
          </cell>
          <cell r="C571" t="str">
            <v>INR</v>
          </cell>
          <cell r="D571" t="str">
            <v>ASSET</v>
          </cell>
          <cell r="E571" t="str">
            <v>BALANCE SHEET</v>
          </cell>
          <cell r="F571" t="str">
            <v/>
          </cell>
          <cell r="G571" t="str">
            <v/>
          </cell>
          <cell r="H571" t="str">
            <v>CURRENT ASSETS, LOANS AND ADVANCES</v>
          </cell>
          <cell r="I571" t="str">
            <v>LOANS AND ADVANCES</v>
          </cell>
          <cell r="J571" t="str">
            <v>OTHER ADVANCES</v>
          </cell>
        </row>
        <row r="572">
          <cell r="A572" t="str">
            <v>A602701</v>
          </cell>
          <cell r="B572" t="str">
            <v>Intr-Project Bank Control A/C</v>
          </cell>
          <cell r="C572" t="str">
            <v>INR</v>
          </cell>
          <cell r="D572" t="str">
            <v>ASSET</v>
          </cell>
          <cell r="E572" t="str">
            <v>BALANCE SHEET</v>
          </cell>
          <cell r="F572" t="str">
            <v/>
          </cell>
          <cell r="G572" t="str">
            <v/>
          </cell>
          <cell r="H572" t="str">
            <v>CURRENT ASSETS, LOANS AND ADVANCES</v>
          </cell>
          <cell r="I572" t="str">
            <v>LOANS AND ADVANCES</v>
          </cell>
          <cell r="J572" t="str">
            <v>OTHER ADVANCES</v>
          </cell>
        </row>
        <row r="573">
          <cell r="A573" t="str">
            <v>A602702-000</v>
          </cell>
          <cell r="B573" t="str">
            <v>Inter Project Control A/C</v>
          </cell>
          <cell r="C573" t="str">
            <v>INR</v>
          </cell>
          <cell r="D573" t="str">
            <v>ASSET</v>
          </cell>
          <cell r="E573" t="str">
            <v>BALANCE SHEET</v>
          </cell>
          <cell r="F573" t="str">
            <v/>
          </cell>
          <cell r="G573" t="str">
            <v/>
          </cell>
          <cell r="H573" t="str">
            <v>CURRENT ASSETS, LOANS AND ADVANCES</v>
          </cell>
          <cell r="I573" t="str">
            <v>LOANS AND ADVANCES</v>
          </cell>
          <cell r="J573" t="str">
            <v>OTHER ADVANCES</v>
          </cell>
        </row>
        <row r="574">
          <cell r="A574" t="str">
            <v>A602702-001</v>
          </cell>
          <cell r="B574" t="str">
            <v>INTER COMPANY CONTROL A/C</v>
          </cell>
          <cell r="C574" t="str">
            <v>INR</v>
          </cell>
          <cell r="D574" t="str">
            <v>ASSET</v>
          </cell>
          <cell r="E574" t="str">
            <v>BALANCE SHEET</v>
          </cell>
          <cell r="F574" t="str">
            <v/>
          </cell>
          <cell r="G574" t="str">
            <v/>
          </cell>
          <cell r="H574" t="str">
            <v>CURRENT ASSETS, LOANS AND ADVANCES</v>
          </cell>
          <cell r="I574" t="str">
            <v>SUNDRY DEBTORS</v>
          </cell>
          <cell r="J574" t="str">
            <v>SUNDRY DEBTORS</v>
          </cell>
        </row>
        <row r="575">
          <cell r="A575" t="str">
            <v>A602702-002</v>
          </cell>
          <cell r="B575" t="str">
            <v>INTER PROJECT CONTROL A/C-MATERIAL</v>
          </cell>
          <cell r="C575" t="str">
            <v>INR</v>
          </cell>
          <cell r="D575" t="str">
            <v>ASSET</v>
          </cell>
          <cell r="E575" t="str">
            <v>BALANCE SHEET</v>
          </cell>
          <cell r="F575" t="str">
            <v/>
          </cell>
          <cell r="G575" t="str">
            <v/>
          </cell>
          <cell r="H575" t="str">
            <v>CURRENT ASSETS, LOANS AND ADVANCES</v>
          </cell>
          <cell r="I575" t="str">
            <v>SUNDRY DEBTORS</v>
          </cell>
          <cell r="J575" t="str">
            <v>SUNDRY DEBTORS</v>
          </cell>
        </row>
        <row r="576">
          <cell r="A576" t="str">
            <v>A602702-003</v>
          </cell>
          <cell r="B576" t="str">
            <v>PROJECT CONTROL A/C-DT Divison</v>
          </cell>
          <cell r="C576" t="str">
            <v>INR</v>
          </cell>
          <cell r="D576" t="str">
            <v>ASSET</v>
          </cell>
          <cell r="E576" t="str">
            <v>BALANCE SHEET</v>
          </cell>
          <cell r="F576" t="str">
            <v/>
          </cell>
          <cell r="G576" t="str">
            <v/>
          </cell>
          <cell r="H576" t="str">
            <v>CURRENT ASSETS, LOANS AND ADVANCES</v>
          </cell>
          <cell r="I576" t="str">
            <v>SUNDRY DEBTORS</v>
          </cell>
          <cell r="J576" t="str">
            <v>SUNDRY DEBTORS</v>
          </cell>
        </row>
        <row r="577">
          <cell r="A577" t="str">
            <v>A602702-004</v>
          </cell>
          <cell r="B577" t="str">
            <v>Project Control A/C-DLF New Ggn Cstr Div</v>
          </cell>
          <cell r="C577" t="str">
            <v>INR</v>
          </cell>
          <cell r="D577" t="str">
            <v>ASSET</v>
          </cell>
          <cell r="E577" t="str">
            <v>BALANCE SHEET</v>
          </cell>
          <cell r="F577" t="str">
            <v/>
          </cell>
          <cell r="G577" t="str">
            <v/>
          </cell>
          <cell r="H577" t="str">
            <v>CURRENT ASSETS, LOANS AND ADVANCES</v>
          </cell>
          <cell r="I577" t="str">
            <v>SUNDRY DEBTORS</v>
          </cell>
          <cell r="J577" t="str">
            <v>SUNDRY DEBTORS</v>
          </cell>
        </row>
        <row r="578">
          <cell r="A578" t="str">
            <v>A602702-005</v>
          </cell>
          <cell r="B578" t="str">
            <v>Pjt Cntr A/C-Chennai Branch &amp; Cnstr Div</v>
          </cell>
          <cell r="C578" t="str">
            <v>INR</v>
          </cell>
          <cell r="D578" t="str">
            <v>ASSET</v>
          </cell>
          <cell r="E578" t="str">
            <v>BALANCE SHEET</v>
          </cell>
          <cell r="F578" t="str">
            <v/>
          </cell>
          <cell r="G578" t="str">
            <v/>
          </cell>
          <cell r="H578" t="str">
            <v>CURRENT ASSETS, LOANS AND ADVANCES</v>
          </cell>
          <cell r="I578" t="str">
            <v>SUNDRY DEBTORS</v>
          </cell>
          <cell r="J578" t="str">
            <v>SUNDRY DEBTORS</v>
          </cell>
        </row>
        <row r="579">
          <cell r="A579" t="str">
            <v>A602702-006</v>
          </cell>
          <cell r="B579" t="str">
            <v>Inter Project Cntrl A/c-Nilgri Power Div</v>
          </cell>
          <cell r="C579" t="str">
            <v>INR</v>
          </cell>
          <cell r="D579" t="str">
            <v>ASSET</v>
          </cell>
          <cell r="E579" t="str">
            <v>BALANCE SHEET</v>
          </cell>
          <cell r="F579" t="str">
            <v/>
          </cell>
          <cell r="G579" t="str">
            <v/>
          </cell>
          <cell r="H579" t="str">
            <v>CURRENT ASSETS, LOANS AND ADVANCES</v>
          </cell>
          <cell r="I579" t="str">
            <v>SUNDRY DEBTORS</v>
          </cell>
          <cell r="J579" t="str">
            <v>SUNDRY DEBTORS</v>
          </cell>
        </row>
        <row r="580">
          <cell r="A580" t="str">
            <v>A602702-007</v>
          </cell>
          <cell r="B580" t="str">
            <v>Pjt Cntr A/C-AYUSHI Buil &amp; Dev Cnstr Div</v>
          </cell>
          <cell r="C580" t="str">
            <v>INR</v>
          </cell>
          <cell r="D580" t="str">
            <v>ASSET</v>
          </cell>
          <cell r="E580" t="str">
            <v>BALANCE SHEET</v>
          </cell>
          <cell r="F580" t="str">
            <v/>
          </cell>
          <cell r="G580" t="str">
            <v/>
          </cell>
          <cell r="H580" t="str">
            <v>CURRENT ASSETS, LOANS AND ADVANCES</v>
          </cell>
          <cell r="I580" t="str">
            <v>SUNDRY DEBTORS</v>
          </cell>
          <cell r="J580" t="str">
            <v>SUNDRY DEBTORS</v>
          </cell>
        </row>
        <row r="581">
          <cell r="A581" t="str">
            <v>A602801</v>
          </cell>
          <cell r="B581" t="str">
            <v>Transfer To Corporate Park</v>
          </cell>
          <cell r="C581" t="str">
            <v>INR</v>
          </cell>
          <cell r="D581" t="str">
            <v>ASSET</v>
          </cell>
          <cell r="E581" t="str">
            <v>BALANCE SHEET</v>
          </cell>
          <cell r="F581" t="str">
            <v/>
          </cell>
          <cell r="G581" t="str">
            <v/>
          </cell>
          <cell r="H581" t="str">
            <v>CURRENT ASSETS, LOANS AND ADVANCES</v>
          </cell>
          <cell r="I581" t="str">
            <v>LOANS AND ADVANCES</v>
          </cell>
          <cell r="J581" t="str">
            <v>OTHER ADVANCES</v>
          </cell>
        </row>
        <row r="582">
          <cell r="A582" t="str">
            <v>A602802</v>
          </cell>
          <cell r="B582" t="str">
            <v>Transfer To Plaza Tower</v>
          </cell>
          <cell r="C582" t="str">
            <v>INR</v>
          </cell>
          <cell r="D582" t="str">
            <v>ASSET</v>
          </cell>
          <cell r="E582" t="str">
            <v>BALANCE SHEET</v>
          </cell>
          <cell r="F582" t="str">
            <v/>
          </cell>
          <cell r="G582" t="str">
            <v/>
          </cell>
          <cell r="H582" t="str">
            <v>CURRENT ASSETS, LOANS AND ADVANCES</v>
          </cell>
          <cell r="I582" t="str">
            <v>LOANS AND ADVANCES</v>
          </cell>
          <cell r="J582" t="str">
            <v>OTHER ADVANCES</v>
          </cell>
        </row>
        <row r="583">
          <cell r="A583" t="str">
            <v>A602803</v>
          </cell>
          <cell r="B583" t="str">
            <v>Transfer To Gateway Tower</v>
          </cell>
          <cell r="C583" t="str">
            <v>INR</v>
          </cell>
          <cell r="D583" t="str">
            <v>ASSET</v>
          </cell>
          <cell r="E583" t="str">
            <v>BALANCE SHEET</v>
          </cell>
          <cell r="F583" t="str">
            <v/>
          </cell>
          <cell r="G583" t="str">
            <v/>
          </cell>
          <cell r="H583" t="str">
            <v>CURRENT ASSETS, LOANS AND ADVANCES</v>
          </cell>
          <cell r="I583" t="str">
            <v>LOANS AND ADVANCES</v>
          </cell>
          <cell r="J583" t="str">
            <v>OTHER ADVANCES</v>
          </cell>
        </row>
        <row r="584">
          <cell r="A584" t="str">
            <v>A602804</v>
          </cell>
          <cell r="B584" t="str">
            <v>Transfer To Dlf Square</v>
          </cell>
          <cell r="C584" t="str">
            <v>INR</v>
          </cell>
          <cell r="D584" t="str">
            <v>ASSET</v>
          </cell>
          <cell r="E584" t="str">
            <v>BALANCE SHEET</v>
          </cell>
          <cell r="F584" t="str">
            <v/>
          </cell>
          <cell r="G584" t="str">
            <v/>
          </cell>
          <cell r="H584" t="str">
            <v>CURRENT ASSETS, LOANS AND ADVANCES</v>
          </cell>
          <cell r="I584" t="str">
            <v>LOANS AND ADVANCES</v>
          </cell>
          <cell r="J584" t="str">
            <v>OTHER ADVANCES</v>
          </cell>
        </row>
        <row r="585">
          <cell r="A585" t="str">
            <v>A602805</v>
          </cell>
          <cell r="B585" t="str">
            <v>Transfer To Other Buildings</v>
          </cell>
          <cell r="C585" t="str">
            <v>INR</v>
          </cell>
          <cell r="D585" t="str">
            <v>ASSET</v>
          </cell>
          <cell r="E585" t="str">
            <v>BALANCE SHEET</v>
          </cell>
          <cell r="F585" t="str">
            <v/>
          </cell>
          <cell r="G585" t="str">
            <v/>
          </cell>
          <cell r="H585" t="str">
            <v>CURRENT ASSETS, LOANS AND ADVANCES</v>
          </cell>
          <cell r="I585" t="str">
            <v>LOANS AND ADVANCES</v>
          </cell>
          <cell r="J585" t="str">
            <v>OTHER ADVANCES</v>
          </cell>
        </row>
        <row r="586">
          <cell r="A586" t="str">
            <v>A603001</v>
          </cell>
          <cell r="B586" t="str">
            <v>Advance Tax-UPST</v>
          </cell>
          <cell r="C586" t="str">
            <v>INR</v>
          </cell>
          <cell r="D586" t="str">
            <v>ASSET</v>
          </cell>
          <cell r="E586" t="str">
            <v>BALANCE SHEET</v>
          </cell>
          <cell r="F586" t="str">
            <v/>
          </cell>
          <cell r="G586" t="str">
            <v/>
          </cell>
          <cell r="H586" t="str">
            <v>CURRENT ASSETS, LOANS AND ADVANCES</v>
          </cell>
          <cell r="I586" t="str">
            <v>LOANS AND ADVANCES</v>
          </cell>
          <cell r="J586" t="str">
            <v>OTHER ADVANCES</v>
          </cell>
        </row>
        <row r="587">
          <cell r="A587" t="str">
            <v>A603002</v>
          </cell>
          <cell r="B587" t="str">
            <v>Advance Tax-HST</v>
          </cell>
          <cell r="C587" t="str">
            <v>INR</v>
          </cell>
          <cell r="D587" t="str">
            <v>ASSET</v>
          </cell>
          <cell r="E587" t="str">
            <v>BALANCE SHEET</v>
          </cell>
          <cell r="F587" t="str">
            <v/>
          </cell>
          <cell r="G587" t="str">
            <v/>
          </cell>
          <cell r="H587" t="str">
            <v>CURRENT ASSETS, LOANS AND ADVANCES</v>
          </cell>
          <cell r="I587" t="str">
            <v>LOANS AND ADVANCES</v>
          </cell>
          <cell r="J587" t="str">
            <v>OTHER ADVANCES</v>
          </cell>
        </row>
        <row r="588">
          <cell r="A588" t="str">
            <v>A603003</v>
          </cell>
          <cell r="B588" t="str">
            <v>Advance Tax - Local Area Dev. Tax</v>
          </cell>
          <cell r="C588" t="str">
            <v>INR</v>
          </cell>
          <cell r="D588" t="str">
            <v>ASSET</v>
          </cell>
          <cell r="E588" t="str">
            <v>BALANCE SHEET</v>
          </cell>
          <cell r="F588" t="str">
            <v/>
          </cell>
          <cell r="G588" t="str">
            <v/>
          </cell>
          <cell r="H588" t="str">
            <v>CURRENT ASSETS, LOANS AND ADVANCES</v>
          </cell>
          <cell r="I588" t="str">
            <v>LOANS AND ADVANCES</v>
          </cell>
          <cell r="J588" t="str">
            <v>OTHER ADVANCES</v>
          </cell>
        </row>
        <row r="589">
          <cell r="A589" t="str">
            <v>A603004</v>
          </cell>
          <cell r="B589" t="str">
            <v>Advance Tax-Karnataka</v>
          </cell>
          <cell r="C589" t="str">
            <v>INR</v>
          </cell>
          <cell r="D589" t="str">
            <v>ASSET</v>
          </cell>
          <cell r="E589" t="str">
            <v>BALANCE SHEET</v>
          </cell>
          <cell r="F589" t="str">
            <v/>
          </cell>
          <cell r="G589" t="str">
            <v/>
          </cell>
          <cell r="H589" t="str">
            <v>CURRENT ASSETS, LOANS AND ADVANCES</v>
          </cell>
          <cell r="I589" t="str">
            <v>LOANS AND ADVANCES</v>
          </cell>
          <cell r="J589" t="str">
            <v>OTHER ADVANCES</v>
          </cell>
        </row>
        <row r="590">
          <cell r="A590" t="str">
            <v>A603005</v>
          </cell>
          <cell r="B590" t="str">
            <v>Sales Tax Recoverable</v>
          </cell>
          <cell r="C590" t="str">
            <v>INR</v>
          </cell>
          <cell r="D590" t="str">
            <v>ASSET</v>
          </cell>
          <cell r="E590" t="str">
            <v>BALANCE SHEET</v>
          </cell>
          <cell r="F590" t="str">
            <v/>
          </cell>
          <cell r="G590" t="str">
            <v/>
          </cell>
          <cell r="H590" t="str">
            <v>CURRENT ASSETS, LOANS AND ADVANCES</v>
          </cell>
          <cell r="I590" t="str">
            <v>LOANS AND ADVANCES</v>
          </cell>
          <cell r="J590" t="str">
            <v>OTHER ADVANCES</v>
          </cell>
        </row>
        <row r="591">
          <cell r="A591" t="str">
            <v>A603006</v>
          </cell>
          <cell r="B591" t="str">
            <v>Advance Tax-Others</v>
          </cell>
          <cell r="C591" t="str">
            <v>INR</v>
          </cell>
          <cell r="D591" t="str">
            <v>ASSET</v>
          </cell>
          <cell r="E591" t="str">
            <v>BALANCE SHEET</v>
          </cell>
          <cell r="F591" t="str">
            <v/>
          </cell>
          <cell r="G591" t="str">
            <v/>
          </cell>
          <cell r="H591" t="str">
            <v>CURRENT ASSETS, LOANS AND ADVANCES</v>
          </cell>
          <cell r="I591" t="str">
            <v>LOANS AND ADVANCES</v>
          </cell>
          <cell r="J591" t="str">
            <v>OTHER ADVANCES</v>
          </cell>
        </row>
        <row r="592">
          <cell r="A592" t="str">
            <v>A603007</v>
          </cell>
          <cell r="B592" t="str">
            <v>Entertainment Tax Paid in Advance</v>
          </cell>
          <cell r="C592" t="str">
            <v>INR</v>
          </cell>
          <cell r="D592" t="str">
            <v>ASSET</v>
          </cell>
          <cell r="E592" t="str">
            <v>BALANCE SHEET</v>
          </cell>
          <cell r="F592" t="str">
            <v/>
          </cell>
          <cell r="G592" t="str">
            <v/>
          </cell>
          <cell r="H592" t="str">
            <v>CURRENT ASSETS, LOANS AND ADVANCES</v>
          </cell>
          <cell r="I592" t="str">
            <v>LOANS AND ADVANCES</v>
          </cell>
          <cell r="J592" t="str">
            <v>OTHER ADVANCES</v>
          </cell>
        </row>
        <row r="593">
          <cell r="A593" t="str">
            <v>A603008</v>
          </cell>
          <cell r="B593" t="str">
            <v>Advance E.Tax (Pending Approval)</v>
          </cell>
          <cell r="C593" t="str">
            <v>INR</v>
          </cell>
          <cell r="D593" t="str">
            <v>ASSET</v>
          </cell>
          <cell r="E593" t="str">
            <v>BALANCE SHEET</v>
          </cell>
          <cell r="F593" t="str">
            <v/>
          </cell>
          <cell r="G593" t="str">
            <v/>
          </cell>
          <cell r="H593" t="str">
            <v>CURRENT ASSETS, LOANS AND ADVANCES</v>
          </cell>
          <cell r="I593" t="str">
            <v>LOANS AND ADVANCES</v>
          </cell>
          <cell r="J593" t="str">
            <v>OTHER ADVANCES</v>
          </cell>
        </row>
        <row r="594">
          <cell r="A594" t="str">
            <v>A603100</v>
          </cell>
          <cell r="B594" t="str">
            <v>Advance FBT</v>
          </cell>
          <cell r="C594" t="str">
            <v>INR</v>
          </cell>
          <cell r="D594" t="str">
            <v>ASSET</v>
          </cell>
          <cell r="E594" t="str">
            <v>BALANCE SHEET</v>
          </cell>
          <cell r="F594" t="str">
            <v/>
          </cell>
          <cell r="G594" t="str">
            <v/>
          </cell>
          <cell r="H594" t="str">
            <v>CURRENT ASSETS, LOANS AND ADVANCES</v>
          </cell>
          <cell r="I594" t="str">
            <v>LOANS AND ADVANCES</v>
          </cell>
          <cell r="J594" t="str">
            <v>OTHER ADVANCES</v>
          </cell>
        </row>
        <row r="595">
          <cell r="A595" t="str">
            <v>A604001</v>
          </cell>
          <cell r="B595" t="str">
            <v>Deposits / Bal. with Govt. Authorities</v>
          </cell>
          <cell r="C595" t="str">
            <v>INR</v>
          </cell>
          <cell r="D595" t="str">
            <v>ASSET</v>
          </cell>
          <cell r="E595" t="str">
            <v>BALANCE SHEET</v>
          </cell>
          <cell r="F595" t="str">
            <v/>
          </cell>
          <cell r="G595" t="str">
            <v/>
          </cell>
          <cell r="H595" t="str">
            <v>CURRENT ASSETS, LOANS AND ADVANCES</v>
          </cell>
          <cell r="I595" t="str">
            <v>LOANS AND ADVANCES</v>
          </cell>
          <cell r="J595" t="str">
            <v>SECURITY DEPOSITS (ASSETS)</v>
          </cell>
        </row>
        <row r="596">
          <cell r="A596" t="str">
            <v>A604002</v>
          </cell>
          <cell r="B596" t="str">
            <v>Security Paid Ledger Control</v>
          </cell>
          <cell r="C596" t="str">
            <v>INR</v>
          </cell>
          <cell r="D596" t="str">
            <v>ASSET</v>
          </cell>
          <cell r="E596" t="str">
            <v>BALANCE SHEET</v>
          </cell>
          <cell r="F596" t="str">
            <v/>
          </cell>
          <cell r="G596" t="str">
            <v/>
          </cell>
          <cell r="H596" t="str">
            <v>CURRENT ASSETS, LOANS AND ADVANCES</v>
          </cell>
          <cell r="I596" t="str">
            <v>LOANS AND ADVANCES</v>
          </cell>
          <cell r="J596" t="str">
            <v>SECURITY DEPOSITS (ASSETS)</v>
          </cell>
        </row>
        <row r="597">
          <cell r="A597" t="str">
            <v>A604003</v>
          </cell>
          <cell r="B597" t="str">
            <v>Security Paid Ledger Control-HSEB</v>
          </cell>
          <cell r="C597" t="str">
            <v>INR</v>
          </cell>
          <cell r="D597" t="str">
            <v>ASSET</v>
          </cell>
          <cell r="E597" t="str">
            <v>BALANCE SHEET</v>
          </cell>
          <cell r="F597" t="str">
            <v/>
          </cell>
          <cell r="G597" t="str">
            <v/>
          </cell>
          <cell r="H597" t="str">
            <v>CURRENT ASSETS, LOANS AND ADVANCES</v>
          </cell>
          <cell r="I597" t="str">
            <v>LOANS AND ADVANCES</v>
          </cell>
          <cell r="J597" t="str">
            <v>SECURITY DEPOSITS (ASSETS)</v>
          </cell>
        </row>
        <row r="598">
          <cell r="A598" t="str">
            <v>A604004</v>
          </cell>
          <cell r="B598" t="str">
            <v>Security - Lease Rent</v>
          </cell>
          <cell r="C598" t="str">
            <v>INR</v>
          </cell>
          <cell r="D598" t="str">
            <v>ASSET</v>
          </cell>
          <cell r="E598" t="str">
            <v>BALANCE SHEET</v>
          </cell>
          <cell r="F598" t="str">
            <v/>
          </cell>
          <cell r="G598" t="str">
            <v/>
          </cell>
          <cell r="H598" t="str">
            <v>CURRENT ASSETS, LOANS AND ADVANCES</v>
          </cell>
          <cell r="I598" t="str">
            <v>LOANS AND ADVANCES</v>
          </cell>
          <cell r="J598" t="str">
            <v>SECURITY DEPOSITS (ASSETS)</v>
          </cell>
        </row>
        <row r="599">
          <cell r="A599" t="str">
            <v>A604005</v>
          </cell>
          <cell r="B599" t="str">
            <v>Community Centre-Security</v>
          </cell>
          <cell r="C599" t="str">
            <v>INR</v>
          </cell>
          <cell r="D599" t="str">
            <v>ASSET</v>
          </cell>
          <cell r="E599" t="str">
            <v>BALANCE SHEET</v>
          </cell>
          <cell r="F599" t="str">
            <v/>
          </cell>
          <cell r="G599" t="str">
            <v/>
          </cell>
          <cell r="H599" t="str">
            <v>CURRENT ASSETS, LOANS AND ADVANCES</v>
          </cell>
          <cell r="I599" t="str">
            <v>LOANS AND ADVANCES</v>
          </cell>
          <cell r="J599" t="str">
            <v>SECURITY DEPOSITS (ASSETS)</v>
          </cell>
        </row>
        <row r="600">
          <cell r="A600" t="str">
            <v>A604006</v>
          </cell>
          <cell r="B600" t="str">
            <v>Security Deposit Refundable</v>
          </cell>
          <cell r="C600" t="str">
            <v>INR</v>
          </cell>
          <cell r="D600" t="str">
            <v>ASSET</v>
          </cell>
          <cell r="E600" t="str">
            <v>BALANCE SHEET</v>
          </cell>
          <cell r="F600" t="str">
            <v/>
          </cell>
          <cell r="G600" t="str">
            <v/>
          </cell>
          <cell r="H600" t="str">
            <v>CURRENT ASSETS, LOANS AND ADVANCES</v>
          </cell>
          <cell r="I600" t="str">
            <v>LOANS AND ADVANCES</v>
          </cell>
          <cell r="J600" t="str">
            <v>SECURITY DEPOSITS (ASSETS)</v>
          </cell>
        </row>
        <row r="601">
          <cell r="A601" t="str">
            <v>A604007</v>
          </cell>
          <cell r="B601" t="str">
            <v>SECURITY PAID-EMPLOYEE'S RESIDENCE</v>
          </cell>
          <cell r="C601" t="str">
            <v>INR</v>
          </cell>
          <cell r="D601" t="str">
            <v>ASSET</v>
          </cell>
          <cell r="E601" t="str">
            <v>BALANCE SHEET</v>
          </cell>
          <cell r="F601" t="str">
            <v/>
          </cell>
          <cell r="G601" t="str">
            <v/>
          </cell>
          <cell r="H601" t="str">
            <v>CURRENT ASSETS, LOANS AND ADVANCES</v>
          </cell>
          <cell r="I601" t="str">
            <v>LOANS AND ADVANCES</v>
          </cell>
          <cell r="J601" t="str">
            <v>SECURITY DEPOSITS (ASSETS)</v>
          </cell>
        </row>
        <row r="602">
          <cell r="A602" t="str">
            <v>A604008</v>
          </cell>
          <cell r="B602" t="str">
            <v>SECURITYPAID-OFFICE</v>
          </cell>
          <cell r="C602" t="str">
            <v>INR</v>
          </cell>
          <cell r="D602" t="str">
            <v>ASSET</v>
          </cell>
          <cell r="E602" t="str">
            <v>BALANCE SHEET</v>
          </cell>
          <cell r="F602" t="str">
            <v/>
          </cell>
          <cell r="G602" t="str">
            <v/>
          </cell>
          <cell r="H602" t="str">
            <v>CURRENT ASSETS, LOANS AND ADVANCES</v>
          </cell>
          <cell r="I602" t="str">
            <v>LOANS AND ADVANCES</v>
          </cell>
          <cell r="J602" t="str">
            <v>SECURITY DEPOSITS (ASSETS)</v>
          </cell>
        </row>
        <row r="603">
          <cell r="A603" t="str">
            <v>A604009</v>
          </cell>
          <cell r="B603" t="str">
            <v>SECURITY PAID-VEHICLES</v>
          </cell>
          <cell r="C603" t="str">
            <v>INR</v>
          </cell>
          <cell r="D603" t="str">
            <v>ASSET</v>
          </cell>
          <cell r="E603" t="str">
            <v>BALANCE SHEET</v>
          </cell>
          <cell r="F603" t="str">
            <v/>
          </cell>
          <cell r="G603" t="str">
            <v/>
          </cell>
          <cell r="H603" t="str">
            <v>CURRENT ASSETS, LOANS AND ADVANCES</v>
          </cell>
          <cell r="I603" t="str">
            <v>LOANS AND ADVANCES</v>
          </cell>
          <cell r="J603" t="str">
            <v>SECURITY DEPOSITS (ASSETS)</v>
          </cell>
        </row>
        <row r="604">
          <cell r="A604" t="str">
            <v>A604010</v>
          </cell>
          <cell r="B604" t="str">
            <v>SECURITY PAID-OTHERS</v>
          </cell>
          <cell r="C604" t="str">
            <v>INR</v>
          </cell>
          <cell r="D604" t="str">
            <v>ASSET</v>
          </cell>
          <cell r="E604" t="str">
            <v>BALANCE SHEET</v>
          </cell>
          <cell r="F604" t="str">
            <v/>
          </cell>
          <cell r="G604" t="str">
            <v/>
          </cell>
          <cell r="H604" t="str">
            <v>CURRENT ASSETS, LOANS AND ADVANCES</v>
          </cell>
          <cell r="I604" t="str">
            <v>LOANS AND ADVANCES</v>
          </cell>
          <cell r="J604" t="str">
            <v>SECURITY DEPOSITS (ASSETS)</v>
          </cell>
        </row>
        <row r="605">
          <cell r="A605" t="str">
            <v>A604011</v>
          </cell>
          <cell r="B605" t="str">
            <v>Security Deposit (Suppliers)</v>
          </cell>
          <cell r="C605" t="str">
            <v>INR</v>
          </cell>
          <cell r="D605" t="str">
            <v>ASSET</v>
          </cell>
          <cell r="E605" t="str">
            <v>BALANCE SHEET</v>
          </cell>
          <cell r="F605" t="str">
            <v>SUPPLIER DEPOSIT A/C</v>
          </cell>
          <cell r="G605" t="str">
            <v/>
          </cell>
          <cell r="H605" t="str">
            <v>CURRENT ASSETS, LOANS AND ADVANCES</v>
          </cell>
          <cell r="I605" t="str">
            <v>LOANS AND ADVANCES</v>
          </cell>
          <cell r="J605" t="str">
            <v>SECURITY DEPOSITS (ASSETS)</v>
          </cell>
        </row>
        <row r="606">
          <cell r="A606" t="str">
            <v>A604012</v>
          </cell>
          <cell r="B606" t="str">
            <v>SECURITY DEPOSIT - SUPP</v>
          </cell>
          <cell r="C606" t="str">
            <v>INR</v>
          </cell>
          <cell r="D606" t="str">
            <v>ASSET</v>
          </cell>
          <cell r="E606" t="str">
            <v>BALANCE SHEET</v>
          </cell>
          <cell r="F606" t="str">
            <v/>
          </cell>
          <cell r="G606" t="str">
            <v/>
          </cell>
          <cell r="H606" t="str">
            <v>CURRENT ASSETS, LOANS AND ADVANCES</v>
          </cell>
          <cell r="I606" t="str">
            <v>LOANS AND ADVANCES</v>
          </cell>
          <cell r="J606" t="str">
            <v>SECURITY DEPOSITS (ASSETS)</v>
          </cell>
        </row>
        <row r="607">
          <cell r="A607" t="str">
            <v>A604013</v>
          </cell>
          <cell r="B607" t="str">
            <v>Security Deposit-Water</v>
          </cell>
          <cell r="C607" t="str">
            <v>INR</v>
          </cell>
          <cell r="D607" t="str">
            <v>ASSET</v>
          </cell>
          <cell r="E607" t="str">
            <v>BALANCE SHEET</v>
          </cell>
          <cell r="F607" t="str">
            <v/>
          </cell>
          <cell r="G607" t="str">
            <v/>
          </cell>
          <cell r="H607" t="str">
            <v>CURRENT ASSETS, LOANS AND ADVANCES</v>
          </cell>
          <cell r="I607" t="str">
            <v>LOANS AND ADVANCES</v>
          </cell>
          <cell r="J607" t="str">
            <v>SECURITY DEPOSITS (ASSETS)</v>
          </cell>
        </row>
        <row r="608">
          <cell r="A608" t="str">
            <v>A604014</v>
          </cell>
          <cell r="B608" t="str">
            <v>Security Deposit-Sewer</v>
          </cell>
          <cell r="C608" t="str">
            <v>INR</v>
          </cell>
          <cell r="D608" t="str">
            <v>ASSET</v>
          </cell>
          <cell r="E608" t="str">
            <v>BALANCE SHEET</v>
          </cell>
          <cell r="F608" t="str">
            <v/>
          </cell>
          <cell r="G608" t="str">
            <v/>
          </cell>
          <cell r="H608" t="str">
            <v>CURRENT ASSETS, LOANS AND ADVANCES</v>
          </cell>
          <cell r="I608" t="str">
            <v>LOANS AND ADVANCES</v>
          </cell>
          <cell r="J608" t="str">
            <v>SECURITY DEPOSITS (ASSETS)</v>
          </cell>
        </row>
        <row r="609">
          <cell r="A609" t="str">
            <v>A604015</v>
          </cell>
          <cell r="B609" t="str">
            <v>Advance Rent Deposit</v>
          </cell>
          <cell r="C609" t="str">
            <v>INR</v>
          </cell>
          <cell r="D609" t="str">
            <v>ASSET</v>
          </cell>
          <cell r="E609" t="str">
            <v>BALANCE SHEET</v>
          </cell>
          <cell r="F609" t="str">
            <v/>
          </cell>
          <cell r="G609" t="str">
            <v/>
          </cell>
          <cell r="H609" t="str">
            <v>CURRENT ASSETS, LOANS AND ADVANCES</v>
          </cell>
          <cell r="I609" t="str">
            <v>LOANS AND ADVANCES</v>
          </cell>
          <cell r="J609" t="str">
            <v>SECURITY DEPOSITS (ASSETS)</v>
          </cell>
        </row>
        <row r="610">
          <cell r="A610" t="str">
            <v>A604016</v>
          </cell>
          <cell r="B610" t="str">
            <v>Security Deposit- E.Tax</v>
          </cell>
          <cell r="C610" t="str">
            <v>INR</v>
          </cell>
          <cell r="D610" t="str">
            <v>ASSET</v>
          </cell>
          <cell r="E610" t="str">
            <v>BALANCE SHEET</v>
          </cell>
          <cell r="F610" t="str">
            <v/>
          </cell>
          <cell r="G610" t="str">
            <v/>
          </cell>
          <cell r="H610" t="str">
            <v>CURRENT ASSETS, LOANS AND ADVANCES</v>
          </cell>
          <cell r="I610" t="str">
            <v>LOANS AND ADVANCES</v>
          </cell>
          <cell r="J610" t="str">
            <v>SECURITY DEPOSITS (ASSETS)</v>
          </cell>
        </row>
        <row r="611">
          <cell r="A611" t="str">
            <v>A604017</v>
          </cell>
          <cell r="B611" t="str">
            <v>Security Deposit- Lease Rent</v>
          </cell>
          <cell r="C611" t="str">
            <v>INR</v>
          </cell>
          <cell r="D611" t="str">
            <v>ASSET</v>
          </cell>
          <cell r="E611" t="str">
            <v>BALANCE SHEET</v>
          </cell>
          <cell r="F611" t="str">
            <v>SUPPLIER DEPOSIT A/C</v>
          </cell>
          <cell r="G611" t="str">
            <v/>
          </cell>
          <cell r="H611" t="str">
            <v>CURRENT ASSETS, LOANS AND ADVANCES</v>
          </cell>
          <cell r="I611" t="str">
            <v>LOANS AND ADVANCES</v>
          </cell>
          <cell r="J611" t="str">
            <v>SECURITY DEPOSITS (ASSETS)</v>
          </cell>
        </row>
        <row r="612">
          <cell r="A612" t="str">
            <v>A604018</v>
          </cell>
          <cell r="B612" t="str">
            <v>Advance Rent Deposit (Supplier)</v>
          </cell>
          <cell r="C612" t="str">
            <v>INR</v>
          </cell>
          <cell r="D612" t="str">
            <v>ASSET</v>
          </cell>
          <cell r="E612" t="str">
            <v>BALANCE SHEET</v>
          </cell>
          <cell r="F612" t="str">
            <v>SUPPLIER PREPAYMENT A/C</v>
          </cell>
          <cell r="G612" t="str">
            <v/>
          </cell>
          <cell r="H612" t="str">
            <v>CURRENT ASSETS, LOANS AND ADVANCES</v>
          </cell>
          <cell r="I612" t="str">
            <v>LOANS AND ADVANCES</v>
          </cell>
          <cell r="J612" t="str">
            <v>SECURITY DEPOSITS (ASSETS)</v>
          </cell>
        </row>
        <row r="613">
          <cell r="A613" t="str">
            <v>A604019</v>
          </cell>
          <cell r="B613" t="str">
            <v>EARNEST MONEY DEPOSIT</v>
          </cell>
          <cell r="C613" t="str">
            <v>INR</v>
          </cell>
          <cell r="D613" t="str">
            <v>ASSET</v>
          </cell>
          <cell r="E613" t="str">
            <v>BALANCE SHEET</v>
          </cell>
          <cell r="F613" t="str">
            <v>SUPPLIER DEPOSIT A/C</v>
          </cell>
          <cell r="G613" t="str">
            <v/>
          </cell>
          <cell r="H613" t="str">
            <v>CURRENT ASSETS, LOANS AND ADVANCES</v>
          </cell>
          <cell r="I613" t="str">
            <v>LOANS AND ADVANCES</v>
          </cell>
          <cell r="J613" t="str">
            <v>SECURITY DEPOSITS (ASSETS)</v>
          </cell>
        </row>
        <row r="614">
          <cell r="A614" t="str">
            <v>A605001</v>
          </cell>
          <cell r="B614" t="str">
            <v>Income Tax Paid</v>
          </cell>
          <cell r="C614" t="str">
            <v>INR</v>
          </cell>
          <cell r="D614" t="str">
            <v>ASSET</v>
          </cell>
          <cell r="E614" t="str">
            <v>BALANCE SHEET</v>
          </cell>
          <cell r="F614" t="str">
            <v>TDSRECEIVABLE</v>
          </cell>
          <cell r="G614" t="str">
            <v/>
          </cell>
          <cell r="H614" t="str">
            <v>CURRENT ASSETS, LOANS AND ADVANCES</v>
          </cell>
          <cell r="I614" t="str">
            <v>LOANS AND ADVANCES</v>
          </cell>
          <cell r="J614" t="str">
            <v>ADVANCE INCOME TAX</v>
          </cell>
        </row>
        <row r="615">
          <cell r="A615" t="str">
            <v>A605002</v>
          </cell>
          <cell r="B615" t="str">
            <v>Income Tax Paid (TDS on Interest)</v>
          </cell>
          <cell r="C615" t="str">
            <v>INR</v>
          </cell>
          <cell r="D615" t="str">
            <v>ASSET</v>
          </cell>
          <cell r="E615" t="str">
            <v>BALANCE SHEET</v>
          </cell>
          <cell r="F615" t="str">
            <v>TDSRECEIVABLE</v>
          </cell>
          <cell r="G615" t="str">
            <v/>
          </cell>
          <cell r="H615" t="str">
            <v>CURRENT ASSETS, LOANS AND ADVANCES</v>
          </cell>
          <cell r="I615" t="str">
            <v>LOANS AND ADVANCES</v>
          </cell>
          <cell r="J615" t="str">
            <v>ADVANCE INCOME TAX</v>
          </cell>
        </row>
        <row r="616">
          <cell r="A616" t="str">
            <v>A605003</v>
          </cell>
          <cell r="B616" t="str">
            <v>Income Tax Paid (TDS Rent Received)</v>
          </cell>
          <cell r="C616" t="str">
            <v>INR</v>
          </cell>
          <cell r="D616" t="str">
            <v>ASSET</v>
          </cell>
          <cell r="E616" t="str">
            <v>BALANCE SHEET</v>
          </cell>
          <cell r="F616" t="str">
            <v>TDSRECEIVABLE</v>
          </cell>
          <cell r="G616" t="str">
            <v/>
          </cell>
          <cell r="H616" t="str">
            <v>CURRENT ASSETS, LOANS AND ADVANCES</v>
          </cell>
          <cell r="I616" t="str">
            <v>LOANS AND ADVANCES</v>
          </cell>
          <cell r="J616" t="str">
            <v>ADVANCE INCOME TAX</v>
          </cell>
        </row>
        <row r="617">
          <cell r="A617" t="str">
            <v>A605004</v>
          </cell>
          <cell r="B617" t="str">
            <v>Amount Recoverable from Income tax</v>
          </cell>
          <cell r="C617" t="str">
            <v>INR</v>
          </cell>
          <cell r="D617" t="str">
            <v>ASSET</v>
          </cell>
          <cell r="E617" t="str">
            <v>BALANCE SHEET</v>
          </cell>
          <cell r="F617" t="str">
            <v/>
          </cell>
          <cell r="G617" t="str">
            <v/>
          </cell>
          <cell r="H617" t="str">
            <v>CURRENT ASSETS, LOANS AND ADVANCES</v>
          </cell>
          <cell r="I617" t="str">
            <v>LOANS AND ADVANCES</v>
          </cell>
          <cell r="J617" t="str">
            <v>ADVANCE INCOME TAX</v>
          </cell>
        </row>
        <row r="618">
          <cell r="A618" t="str">
            <v>A605005</v>
          </cell>
          <cell r="B618" t="str">
            <v>I T Certificates Recoverable A\C</v>
          </cell>
          <cell r="C618" t="str">
            <v>INR</v>
          </cell>
          <cell r="D618" t="str">
            <v>ASSET</v>
          </cell>
          <cell r="E618" t="str">
            <v>BALANCE SHEET</v>
          </cell>
          <cell r="F618" t="str">
            <v/>
          </cell>
          <cell r="G618" t="str">
            <v/>
          </cell>
          <cell r="H618" t="str">
            <v>CURRENT ASSETS, LOANS AND ADVANCES</v>
          </cell>
          <cell r="I618" t="str">
            <v>LOANS AND ADVANCES</v>
          </cell>
          <cell r="J618" t="str">
            <v>ADVANCE INCOME TAX</v>
          </cell>
        </row>
        <row r="619">
          <cell r="A619" t="str">
            <v>A605006</v>
          </cell>
          <cell r="B619" t="str">
            <v>TDS Receivable on Interest</v>
          </cell>
          <cell r="C619" t="str">
            <v>INR</v>
          </cell>
          <cell r="D619" t="str">
            <v>ASSET</v>
          </cell>
          <cell r="E619" t="str">
            <v>BALANCE SHEET</v>
          </cell>
          <cell r="F619" t="str">
            <v/>
          </cell>
          <cell r="G619" t="str">
            <v/>
          </cell>
          <cell r="H619" t="str">
            <v>CURRENT ASSETS, LOANS AND ADVANCES</v>
          </cell>
          <cell r="I619" t="str">
            <v>LOANS AND ADVANCES</v>
          </cell>
          <cell r="J619" t="str">
            <v>ADVANCE INCOME TAX</v>
          </cell>
        </row>
        <row r="620">
          <cell r="A620" t="str">
            <v>A605007</v>
          </cell>
          <cell r="B620" t="str">
            <v>TDS INTEREST</v>
          </cell>
          <cell r="C620" t="str">
            <v>INR</v>
          </cell>
          <cell r="D620" t="str">
            <v>ASSET</v>
          </cell>
          <cell r="E620" t="str">
            <v>BALANCE SHEET</v>
          </cell>
          <cell r="F620" t="str">
            <v/>
          </cell>
          <cell r="G620" t="str">
            <v/>
          </cell>
          <cell r="H620" t="str">
            <v>CURRENT ASSETS, LOANS AND ADVANCES</v>
          </cell>
          <cell r="I620" t="str">
            <v>LOANS AND ADVANCES</v>
          </cell>
          <cell r="J620" t="str">
            <v>ADVANCE INCOME TAX</v>
          </cell>
        </row>
        <row r="621">
          <cell r="A621" t="str">
            <v>A605008</v>
          </cell>
          <cell r="B621" t="str">
            <v>Income Tax Paid as Contract</v>
          </cell>
          <cell r="C621" t="str">
            <v>INR</v>
          </cell>
          <cell r="D621" t="str">
            <v>ASSET</v>
          </cell>
          <cell r="E621" t="str">
            <v>BALANCE SHEET</v>
          </cell>
          <cell r="F621" t="str">
            <v/>
          </cell>
          <cell r="G621" t="str">
            <v/>
          </cell>
          <cell r="H621" t="str">
            <v>CURRENT ASSETS, LOANS AND ADVANCES</v>
          </cell>
          <cell r="I621" t="str">
            <v>LOANS AND ADVANCES</v>
          </cell>
          <cell r="J621" t="str">
            <v>ADVANCE INCOME TAX</v>
          </cell>
        </row>
        <row r="622">
          <cell r="A622" t="str">
            <v>A605009</v>
          </cell>
          <cell r="B622" t="str">
            <v>Advance Income Tax</v>
          </cell>
          <cell r="C622" t="str">
            <v>INR</v>
          </cell>
          <cell r="D622" t="str">
            <v>ASSET</v>
          </cell>
          <cell r="E622" t="str">
            <v>BALANCE SHEET</v>
          </cell>
          <cell r="F622" t="str">
            <v/>
          </cell>
          <cell r="G622" t="str">
            <v/>
          </cell>
          <cell r="H622" t="str">
            <v>CURRENT ASSETS, LOANS AND ADVANCES</v>
          </cell>
          <cell r="I622" t="str">
            <v>LOANS AND ADVANCES</v>
          </cell>
          <cell r="J622" t="str">
            <v>ADVANCE INCOME TAX</v>
          </cell>
        </row>
        <row r="623">
          <cell r="A623" t="str">
            <v>A605010</v>
          </cell>
          <cell r="B623" t="str">
            <v>TDS Recoverable</v>
          </cell>
          <cell r="C623" t="str">
            <v>INR</v>
          </cell>
          <cell r="D623" t="str">
            <v>ASSET</v>
          </cell>
          <cell r="E623" t="str">
            <v>BALANCE SHEET</v>
          </cell>
          <cell r="F623" t="str">
            <v/>
          </cell>
          <cell r="G623" t="str">
            <v/>
          </cell>
          <cell r="H623" t="str">
            <v>CURRENT ASSETS, LOANS AND ADVANCES</v>
          </cell>
          <cell r="I623" t="str">
            <v>LOANS AND ADVANCES</v>
          </cell>
          <cell r="J623" t="str">
            <v>ADVANCE INCOME TAX</v>
          </cell>
        </row>
        <row r="624">
          <cell r="A624" t="str">
            <v>A605011</v>
          </cell>
          <cell r="B624" t="str">
            <v>CENVAT CLAIM RECOVERABLE A/C</v>
          </cell>
          <cell r="C624" t="str">
            <v>INR</v>
          </cell>
          <cell r="D624" t="str">
            <v>ASSET</v>
          </cell>
          <cell r="E624" t="str">
            <v>BALANCE SHEET</v>
          </cell>
          <cell r="F624" t="str">
            <v/>
          </cell>
          <cell r="G624" t="str">
            <v/>
          </cell>
          <cell r="H624" t="str">
            <v>CURRENT ASSETS, LOANS AND ADVANCES</v>
          </cell>
          <cell r="I624" t="str">
            <v>LOANS AND ADVANCES</v>
          </cell>
          <cell r="J624" t="str">
            <v>ADVANCE INCOME TAX</v>
          </cell>
        </row>
        <row r="625">
          <cell r="A625" t="str">
            <v>A605012</v>
          </cell>
          <cell r="B625" t="str">
            <v>ADVANCE VAT</v>
          </cell>
          <cell r="C625" t="str">
            <v>INR</v>
          </cell>
          <cell r="D625" t="str">
            <v>ASSET</v>
          </cell>
          <cell r="E625" t="str">
            <v>BALANCE SHEET</v>
          </cell>
          <cell r="F625" t="str">
            <v/>
          </cell>
          <cell r="G625" t="str">
            <v/>
          </cell>
          <cell r="H625" t="str">
            <v>CURRENT ASSETS, LOANS AND ADVANCES</v>
          </cell>
          <cell r="I625" t="str">
            <v>LOANS AND ADVANCES</v>
          </cell>
          <cell r="J625" t="str">
            <v>ADVANCE INCOME TAX</v>
          </cell>
        </row>
        <row r="626">
          <cell r="A626" t="str">
            <v>A701001</v>
          </cell>
          <cell r="B626" t="str">
            <v>Cash in Hand</v>
          </cell>
          <cell r="C626" t="str">
            <v>INR</v>
          </cell>
          <cell r="D626" t="str">
            <v>ASSET</v>
          </cell>
          <cell r="E626" t="str">
            <v>BALANCE SHEET</v>
          </cell>
          <cell r="F626" t="str">
            <v>BANK CASH PTT A/C</v>
          </cell>
          <cell r="G626" t="str">
            <v/>
          </cell>
          <cell r="H626" t="str">
            <v>CURRENT ASSETS, LOANS AND ADVANCES</v>
          </cell>
          <cell r="I626" t="str">
            <v>CASH AND BANK BALANCES</v>
          </cell>
          <cell r="J626" t="str">
            <v>CASH/CHEQUE IN HAND</v>
          </cell>
        </row>
        <row r="627">
          <cell r="A627" t="str">
            <v>A701002</v>
          </cell>
          <cell r="B627" t="str">
            <v>Foreign Currency in Hand</v>
          </cell>
          <cell r="C627" t="str">
            <v>INR</v>
          </cell>
          <cell r="D627" t="str">
            <v>ASSET</v>
          </cell>
          <cell r="E627" t="str">
            <v>BALANCE SHEET</v>
          </cell>
          <cell r="F627" t="str">
            <v/>
          </cell>
          <cell r="G627" t="str">
            <v/>
          </cell>
          <cell r="H627" t="str">
            <v>CURRENT ASSETS, LOANS AND ADVANCES</v>
          </cell>
          <cell r="I627" t="str">
            <v>CASH AND BANK BALANCES</v>
          </cell>
          <cell r="J627" t="str">
            <v>CASH/CHEQUE IN HAND</v>
          </cell>
        </row>
        <row r="628">
          <cell r="A628" t="str">
            <v>A701003</v>
          </cell>
          <cell r="B628" t="str">
            <v>Gold</v>
          </cell>
          <cell r="C628" t="str">
            <v>INR</v>
          </cell>
          <cell r="D628" t="str">
            <v>ASSET</v>
          </cell>
          <cell r="E628" t="str">
            <v>BALANCE SHEET</v>
          </cell>
          <cell r="F628" t="str">
            <v/>
          </cell>
          <cell r="G628" t="str">
            <v/>
          </cell>
          <cell r="H628" t="str">
            <v>CURRENT ASSETS, LOANS AND ADVANCES</v>
          </cell>
          <cell r="I628" t="str">
            <v>CASH AND BANK BALANCES</v>
          </cell>
          <cell r="J628" t="str">
            <v>CASH/CHEQUE IN HAND</v>
          </cell>
        </row>
        <row r="629">
          <cell r="A629" t="str">
            <v>A701004</v>
          </cell>
          <cell r="B629" t="str">
            <v>Cheques in hand</v>
          </cell>
          <cell r="C629" t="str">
            <v>INR</v>
          </cell>
          <cell r="D629" t="str">
            <v>ASSET</v>
          </cell>
          <cell r="E629" t="str">
            <v>BALANCE SHEET</v>
          </cell>
          <cell r="F629" t="str">
            <v/>
          </cell>
          <cell r="G629" t="str">
            <v/>
          </cell>
          <cell r="H629" t="str">
            <v>CURRENT ASSETS, LOANS AND ADVANCES</v>
          </cell>
          <cell r="I629" t="str">
            <v>CASH AND BANK BALANCES</v>
          </cell>
          <cell r="J629" t="str">
            <v>CASH/CHEQUE IN HAND</v>
          </cell>
        </row>
        <row r="630">
          <cell r="A630" t="str">
            <v>A701005</v>
          </cell>
          <cell r="B630" t="str">
            <v>Drafts In Hand</v>
          </cell>
          <cell r="C630" t="str">
            <v>INR</v>
          </cell>
          <cell r="D630" t="str">
            <v>ASSET</v>
          </cell>
          <cell r="E630" t="str">
            <v>BALANCE SHEET</v>
          </cell>
          <cell r="F630" t="str">
            <v/>
          </cell>
          <cell r="G630" t="str">
            <v/>
          </cell>
          <cell r="H630" t="str">
            <v>CURRENT ASSETS, LOANS AND ADVANCES</v>
          </cell>
          <cell r="I630" t="str">
            <v>CASH AND BANK BALANCES</v>
          </cell>
          <cell r="J630" t="str">
            <v>CASH/CHEQUE IN HAND</v>
          </cell>
        </row>
        <row r="631">
          <cell r="A631" t="str">
            <v>A701006</v>
          </cell>
          <cell r="B631" t="str">
            <v>Postage stamps in hand</v>
          </cell>
          <cell r="C631" t="str">
            <v>INR</v>
          </cell>
          <cell r="D631" t="str">
            <v>ASSET</v>
          </cell>
          <cell r="E631" t="str">
            <v>BALANCE SHEET</v>
          </cell>
          <cell r="F631" t="str">
            <v/>
          </cell>
          <cell r="G631" t="str">
            <v/>
          </cell>
          <cell r="H631" t="str">
            <v>CURRENT ASSETS, LOANS AND ADVANCES</v>
          </cell>
          <cell r="I631" t="str">
            <v>CASH AND BANK BALANCES</v>
          </cell>
          <cell r="J631" t="str">
            <v>CASH/CHEQUE IN HAND</v>
          </cell>
        </row>
        <row r="632">
          <cell r="A632" t="str">
            <v>A701007</v>
          </cell>
          <cell r="B632" t="str">
            <v>Franking Machine</v>
          </cell>
          <cell r="C632" t="str">
            <v>INR</v>
          </cell>
          <cell r="D632" t="str">
            <v>ASSET</v>
          </cell>
          <cell r="E632" t="str">
            <v>BALANCE SHEET</v>
          </cell>
          <cell r="F632" t="str">
            <v/>
          </cell>
          <cell r="G632" t="str">
            <v/>
          </cell>
          <cell r="H632" t="str">
            <v>CURRENT ASSETS, LOANS AND ADVANCES</v>
          </cell>
          <cell r="I632" t="str">
            <v>CASH AND BANK BALANCES</v>
          </cell>
          <cell r="J632" t="str">
            <v>CASH/CHEQUE IN HAND</v>
          </cell>
        </row>
        <row r="633">
          <cell r="A633" t="str">
            <v>A701008</v>
          </cell>
          <cell r="B633" t="str">
            <v>Contra To Bank/Cash</v>
          </cell>
          <cell r="C633" t="str">
            <v>INR</v>
          </cell>
          <cell r="D633" t="str">
            <v>ASSET</v>
          </cell>
          <cell r="E633" t="str">
            <v>BALANCE SHEET</v>
          </cell>
          <cell r="F633" t="str">
            <v/>
          </cell>
          <cell r="G633" t="str">
            <v/>
          </cell>
          <cell r="H633" t="str">
            <v>CURRENT ASSETS, LOANS AND ADVANCES</v>
          </cell>
          <cell r="I633" t="str">
            <v>CASH AND BANK BALANCES</v>
          </cell>
          <cell r="J633" t="str">
            <v>CASH/CHEQUE IN HAND</v>
          </cell>
        </row>
        <row r="634">
          <cell r="A634" t="str">
            <v>A701009</v>
          </cell>
          <cell r="B634" t="str">
            <v>Cash-Collections</v>
          </cell>
          <cell r="C634" t="str">
            <v>INR</v>
          </cell>
          <cell r="D634" t="str">
            <v>ASSET</v>
          </cell>
          <cell r="E634" t="str">
            <v>BALANCE SHEET</v>
          </cell>
          <cell r="F634" t="str">
            <v>BANK CASH PTT A/C</v>
          </cell>
          <cell r="G634" t="str">
            <v/>
          </cell>
          <cell r="H634" t="str">
            <v>CURRENT ASSETS, LOANS AND ADVANCES</v>
          </cell>
          <cell r="I634" t="str">
            <v>CASH AND BANK BALANCES</v>
          </cell>
          <cell r="J634" t="str">
            <v>CASH/CHEQUE IN HAND</v>
          </cell>
        </row>
        <row r="635">
          <cell r="A635" t="str">
            <v>A702001</v>
          </cell>
          <cell r="B635" t="str">
            <v>Amex Bank CP</v>
          </cell>
          <cell r="C635" t="str">
            <v>INR</v>
          </cell>
          <cell r="D635" t="str">
            <v>ASSET</v>
          </cell>
          <cell r="E635" t="str">
            <v>BALANCE SHEET</v>
          </cell>
          <cell r="F635" t="str">
            <v>BANK CASH PTT A/C</v>
          </cell>
          <cell r="G635" t="str">
            <v/>
          </cell>
          <cell r="H635" t="str">
            <v>CURRENT ASSETS, LOANS AND ADVANCES</v>
          </cell>
          <cell r="I635" t="str">
            <v>CASH AND BANK BALANCES</v>
          </cell>
          <cell r="J635" t="str">
            <v>BANK ACCOUNTS- CURRENT</v>
          </cell>
        </row>
        <row r="636">
          <cell r="A636" t="str">
            <v>A702002</v>
          </cell>
          <cell r="B636" t="str">
            <v>ABN AMRO Bank MG Road Gurgaon</v>
          </cell>
          <cell r="C636" t="str">
            <v>INR</v>
          </cell>
          <cell r="D636" t="str">
            <v>ASSET</v>
          </cell>
          <cell r="E636" t="str">
            <v>BALANCE SHEET</v>
          </cell>
          <cell r="F636" t="str">
            <v>BANK CASH PTT A/C</v>
          </cell>
          <cell r="G636" t="str">
            <v/>
          </cell>
          <cell r="H636" t="str">
            <v>CURRENT ASSETS, LOANS AND ADVANCES</v>
          </cell>
          <cell r="I636" t="str">
            <v>CASH AND BANK BALANCES</v>
          </cell>
          <cell r="J636" t="str">
            <v>BANK ACCOUNTS- CURRENT</v>
          </cell>
        </row>
        <row r="637">
          <cell r="A637" t="str">
            <v>A702003</v>
          </cell>
          <cell r="B637" t="str">
            <v>ABN AMRO Bank Barakhamba Road</v>
          </cell>
          <cell r="C637" t="str">
            <v>INR</v>
          </cell>
          <cell r="D637" t="str">
            <v>ASSET</v>
          </cell>
          <cell r="E637" t="str">
            <v>BALANCE SHEET</v>
          </cell>
          <cell r="F637" t="str">
            <v>BANK CASH PTT A/C</v>
          </cell>
          <cell r="G637" t="str">
            <v/>
          </cell>
          <cell r="H637" t="str">
            <v>CURRENT ASSETS, LOANS AND ADVANCES</v>
          </cell>
          <cell r="I637" t="str">
            <v>CASH AND BANK BALANCES</v>
          </cell>
          <cell r="J637" t="str">
            <v>BANK ACCOUNTS- CURRENT</v>
          </cell>
        </row>
        <row r="638">
          <cell r="A638" t="str">
            <v>A702004</v>
          </cell>
          <cell r="B638" t="str">
            <v>ABN Escro A/C Barakhamba Road</v>
          </cell>
          <cell r="C638" t="str">
            <v>INR</v>
          </cell>
          <cell r="D638" t="str">
            <v>ASSET</v>
          </cell>
          <cell r="E638" t="str">
            <v>BALANCE SHEET</v>
          </cell>
          <cell r="F638" t="str">
            <v>BANK CASH PTT A/C</v>
          </cell>
          <cell r="G638" t="str">
            <v/>
          </cell>
          <cell r="H638" t="str">
            <v>CURRENT ASSETS, LOANS AND ADVANCES</v>
          </cell>
          <cell r="I638" t="str">
            <v>CASH AND BANK BALANCES</v>
          </cell>
          <cell r="J638" t="str">
            <v>BANK ACCOUNTS- CURRENT</v>
          </cell>
        </row>
        <row r="639">
          <cell r="A639" t="str">
            <v>A702005</v>
          </cell>
          <cell r="B639" t="str">
            <v>Allahbad Bank Barakhamba Road</v>
          </cell>
          <cell r="C639" t="str">
            <v>INR</v>
          </cell>
          <cell r="D639" t="str">
            <v>ASSET</v>
          </cell>
          <cell r="E639" t="str">
            <v>BALANCE SHEET</v>
          </cell>
          <cell r="F639" t="str">
            <v>BANK CASH PTT A/C</v>
          </cell>
          <cell r="G639" t="str">
            <v/>
          </cell>
          <cell r="H639" t="str">
            <v>CURRENT ASSETS, LOANS AND ADVANCES</v>
          </cell>
          <cell r="I639" t="str">
            <v>CASH AND BANK BALANCES</v>
          </cell>
          <cell r="J639" t="str">
            <v>BANK ACCOUNTS- CURRENT</v>
          </cell>
        </row>
        <row r="640">
          <cell r="A640" t="str">
            <v>A702006</v>
          </cell>
          <cell r="B640" t="str">
            <v>Bank Of Baroda Parliament Street</v>
          </cell>
          <cell r="C640" t="str">
            <v>INR</v>
          </cell>
          <cell r="D640" t="str">
            <v>ASSET</v>
          </cell>
          <cell r="E640" t="str">
            <v>BALANCE SHEET</v>
          </cell>
          <cell r="F640" t="str">
            <v>BANK CASH PTT A/C</v>
          </cell>
          <cell r="G640" t="str">
            <v/>
          </cell>
          <cell r="H640" t="str">
            <v>CURRENT ASSETS, LOANS AND ADVANCES</v>
          </cell>
          <cell r="I640" t="str">
            <v>CASH AND BANK BALANCES</v>
          </cell>
          <cell r="J640" t="str">
            <v>BANK ACCOUNTS- CURRENT</v>
          </cell>
        </row>
        <row r="641">
          <cell r="A641" t="str">
            <v>A702007</v>
          </cell>
          <cell r="B641" t="str">
            <v>Bank of Baroda Khan Market</v>
          </cell>
          <cell r="C641" t="str">
            <v>INR</v>
          </cell>
          <cell r="D641" t="str">
            <v>ASSET</v>
          </cell>
          <cell r="E641" t="str">
            <v>BALANCE SHEET</v>
          </cell>
          <cell r="F641" t="str">
            <v>BANK CASH PTT A/C</v>
          </cell>
          <cell r="G641" t="str">
            <v/>
          </cell>
          <cell r="H641" t="str">
            <v>CURRENT ASSETS, LOANS AND ADVANCES</v>
          </cell>
          <cell r="I641" t="str">
            <v>CASH AND BANK BALANCES</v>
          </cell>
          <cell r="J641" t="str">
            <v>BANK ACCOUNTS- CURRENT</v>
          </cell>
        </row>
        <row r="642">
          <cell r="A642" t="str">
            <v>A702008</v>
          </cell>
          <cell r="B642" t="str">
            <v>Bharat Overseas Bank Shopping Mall Gurg.</v>
          </cell>
          <cell r="C642" t="str">
            <v>INR</v>
          </cell>
          <cell r="D642" t="str">
            <v>ASSET</v>
          </cell>
          <cell r="E642" t="str">
            <v>BALANCE SHEET</v>
          </cell>
          <cell r="F642" t="str">
            <v>BANK CASH PTT A/C</v>
          </cell>
          <cell r="G642" t="str">
            <v/>
          </cell>
          <cell r="H642" t="str">
            <v>CURRENT ASSETS, LOANS AND ADVANCES</v>
          </cell>
          <cell r="I642" t="str">
            <v>CASH AND BANK BALANCES</v>
          </cell>
          <cell r="J642" t="str">
            <v>BANK ACCOUNTS- CURRENT</v>
          </cell>
        </row>
        <row r="643">
          <cell r="A643" t="str">
            <v>A702009</v>
          </cell>
          <cell r="B643" t="str">
            <v>Central Bank of India JeevanTara Parliam</v>
          </cell>
          <cell r="C643" t="str">
            <v>INR</v>
          </cell>
          <cell r="D643" t="str">
            <v>ASSET</v>
          </cell>
          <cell r="E643" t="str">
            <v>BALANCE SHEET</v>
          </cell>
          <cell r="F643" t="str">
            <v>BANK CASH PTT A/C</v>
          </cell>
          <cell r="G643" t="str">
            <v/>
          </cell>
          <cell r="H643" t="str">
            <v>CURRENT ASSETS, LOANS AND ADVANCES</v>
          </cell>
          <cell r="I643" t="str">
            <v>CASH AND BANK BALANCES</v>
          </cell>
          <cell r="J643" t="str">
            <v>BANK ACCOUNTS- CURRENT</v>
          </cell>
        </row>
        <row r="644">
          <cell r="A644" t="str">
            <v>A702010</v>
          </cell>
          <cell r="B644" t="str">
            <v>Central Bank of India Silchar Assam</v>
          </cell>
          <cell r="C644" t="str">
            <v>INR</v>
          </cell>
          <cell r="D644" t="str">
            <v>ASSET</v>
          </cell>
          <cell r="E644" t="str">
            <v>BALANCE SHEET</v>
          </cell>
          <cell r="F644" t="str">
            <v>BANK CASH PTT A/C</v>
          </cell>
          <cell r="G644" t="str">
            <v/>
          </cell>
          <cell r="H644" t="str">
            <v>CURRENT ASSETS, LOANS AND ADVANCES</v>
          </cell>
          <cell r="I644" t="str">
            <v>CASH AND BANK BALANCES</v>
          </cell>
          <cell r="J644" t="str">
            <v>BANK ACCOUNTS- CURRENT</v>
          </cell>
        </row>
        <row r="645">
          <cell r="A645" t="str">
            <v>A702011</v>
          </cell>
          <cell r="B645" t="str">
            <v>Central Bank of India Hazaribagh Bihar</v>
          </cell>
          <cell r="C645" t="str">
            <v>INR</v>
          </cell>
          <cell r="D645" t="str">
            <v>ASSET</v>
          </cell>
          <cell r="E645" t="str">
            <v>BALANCE SHEET</v>
          </cell>
          <cell r="F645" t="str">
            <v>BANK CASH PTT A/C</v>
          </cell>
          <cell r="G645" t="str">
            <v/>
          </cell>
          <cell r="H645" t="str">
            <v>CURRENT ASSETS, LOANS AND ADVANCES</v>
          </cell>
          <cell r="I645" t="str">
            <v>CASH AND BANK BALANCES</v>
          </cell>
          <cell r="J645" t="str">
            <v>BANK ACCOUNTS- CURRENT</v>
          </cell>
        </row>
        <row r="646">
          <cell r="A646" t="str">
            <v>A702012</v>
          </cell>
          <cell r="B646" t="str">
            <v>Citi Bank Jeevan Bharti CP</v>
          </cell>
          <cell r="C646" t="str">
            <v>INR</v>
          </cell>
          <cell r="D646" t="str">
            <v>ASSET</v>
          </cell>
          <cell r="E646" t="str">
            <v>BALANCE SHEET</v>
          </cell>
          <cell r="F646" t="str">
            <v>BANK CASH PTT A/C</v>
          </cell>
          <cell r="G646" t="str">
            <v/>
          </cell>
          <cell r="H646" t="str">
            <v>CURRENT ASSETS, LOANS AND ADVANCES</v>
          </cell>
          <cell r="I646" t="str">
            <v>CASH AND BANK BALANCES</v>
          </cell>
          <cell r="J646" t="str">
            <v>BANK ACCOUNTS- CURRENT</v>
          </cell>
        </row>
        <row r="647">
          <cell r="A647" t="str">
            <v>A702013</v>
          </cell>
          <cell r="B647" t="str">
            <v>Citi Bank DLF Square Gurgaon</v>
          </cell>
          <cell r="C647" t="str">
            <v>INR</v>
          </cell>
          <cell r="D647" t="str">
            <v>ASSET</v>
          </cell>
          <cell r="E647" t="str">
            <v>BALANCE SHEET</v>
          </cell>
          <cell r="F647" t="str">
            <v>BANK CASH PTT A/C</v>
          </cell>
          <cell r="G647" t="str">
            <v/>
          </cell>
          <cell r="H647" t="str">
            <v>CURRENT ASSETS, LOANS AND ADVANCES</v>
          </cell>
          <cell r="I647" t="str">
            <v>CASH AND BANK BALANCES</v>
          </cell>
          <cell r="J647" t="str">
            <v>BANK ACCOUNTS- CURRENT</v>
          </cell>
        </row>
        <row r="648">
          <cell r="A648" t="str">
            <v>A702014</v>
          </cell>
          <cell r="B648" t="str">
            <v>Citi Bank Annasalai Chennai</v>
          </cell>
          <cell r="C648" t="str">
            <v>INR</v>
          </cell>
          <cell r="D648" t="str">
            <v>ASSET</v>
          </cell>
          <cell r="E648" t="str">
            <v>BALANCE SHEET</v>
          </cell>
          <cell r="F648" t="str">
            <v>BANK CASH PTT A/C</v>
          </cell>
          <cell r="G648" t="str">
            <v/>
          </cell>
          <cell r="H648" t="str">
            <v>CURRENT ASSETS, LOANS AND ADVANCES</v>
          </cell>
          <cell r="I648" t="str">
            <v>CASH AND BANK BALANCES</v>
          </cell>
          <cell r="J648" t="str">
            <v>BANK ACCOUNTS- CURRENT</v>
          </cell>
        </row>
        <row r="649">
          <cell r="A649" t="str">
            <v>A702015</v>
          </cell>
          <cell r="B649" t="str">
            <v>Citi Bank custodian account CP</v>
          </cell>
          <cell r="C649" t="str">
            <v>INR</v>
          </cell>
          <cell r="D649" t="str">
            <v>ASSET</v>
          </cell>
          <cell r="E649" t="str">
            <v>BALANCE SHEET</v>
          </cell>
          <cell r="F649" t="str">
            <v>BANK CASH PTT A/C</v>
          </cell>
          <cell r="G649" t="str">
            <v/>
          </cell>
          <cell r="H649" t="str">
            <v>CURRENT ASSETS, LOANS AND ADVANCES</v>
          </cell>
          <cell r="I649" t="str">
            <v>CASH AND BANK BALANCES</v>
          </cell>
          <cell r="J649" t="str">
            <v>BANK ACCOUNTS- CURRENT</v>
          </cell>
        </row>
        <row r="650">
          <cell r="A650" t="str">
            <v>A702016</v>
          </cell>
          <cell r="B650" t="str">
            <v>Citi Bank Jeevan Bharti CP</v>
          </cell>
          <cell r="C650" t="str">
            <v>INR</v>
          </cell>
          <cell r="D650" t="str">
            <v>ASSET</v>
          </cell>
          <cell r="E650" t="str">
            <v>BALANCE SHEET</v>
          </cell>
          <cell r="F650" t="str">
            <v>BANK CASH PTT A/C</v>
          </cell>
          <cell r="G650" t="str">
            <v/>
          </cell>
          <cell r="H650" t="str">
            <v>CURRENT ASSETS, LOANS AND ADVANCES</v>
          </cell>
          <cell r="I650" t="str">
            <v>CASH AND BANK BALANCES</v>
          </cell>
          <cell r="J650" t="str">
            <v>BANK ACCOUNTS- CURRENT</v>
          </cell>
        </row>
        <row r="651">
          <cell r="A651" t="str">
            <v>A702017</v>
          </cell>
          <cell r="B651" t="str">
            <v>Citi Bank Jeevan Bharti CP</v>
          </cell>
          <cell r="C651" t="str">
            <v>INR</v>
          </cell>
          <cell r="D651" t="str">
            <v>ASSET</v>
          </cell>
          <cell r="E651" t="str">
            <v>BALANCE SHEET</v>
          </cell>
          <cell r="F651" t="str">
            <v>BANK CASH PTT A/C</v>
          </cell>
          <cell r="G651" t="str">
            <v/>
          </cell>
          <cell r="H651" t="str">
            <v>CURRENT ASSETS, LOANS AND ADVANCES</v>
          </cell>
          <cell r="I651" t="str">
            <v>CASH AND BANK BALANCES</v>
          </cell>
          <cell r="J651" t="str">
            <v>BANK ACCOUNTS- CURRENT</v>
          </cell>
        </row>
        <row r="652">
          <cell r="A652" t="str">
            <v>A702018</v>
          </cell>
          <cell r="B652" t="str">
            <v>Citi Bank ESCRO Jeevan Bharti CP</v>
          </cell>
          <cell r="C652" t="str">
            <v>INR</v>
          </cell>
          <cell r="D652" t="str">
            <v>ASSET</v>
          </cell>
          <cell r="E652" t="str">
            <v>BALANCE SHEET</v>
          </cell>
          <cell r="F652" t="str">
            <v>BANK CASH PTT A/C</v>
          </cell>
          <cell r="G652" t="str">
            <v/>
          </cell>
          <cell r="H652" t="str">
            <v>CURRENT ASSETS, LOANS AND ADVANCES</v>
          </cell>
          <cell r="I652" t="str">
            <v>CASH AND BANK BALANCES</v>
          </cell>
          <cell r="J652" t="str">
            <v>BANK ACCOUNTS- CURRENT</v>
          </cell>
        </row>
        <row r="653">
          <cell r="A653" t="str">
            <v>A702019</v>
          </cell>
          <cell r="B653" t="str">
            <v>Corporatio Bank Karol Bagh</v>
          </cell>
          <cell r="C653" t="str">
            <v>INR</v>
          </cell>
          <cell r="D653" t="str">
            <v>ASSET</v>
          </cell>
          <cell r="E653" t="str">
            <v>BALANCE SHEET</v>
          </cell>
          <cell r="F653" t="str">
            <v>BANK CASH PTT A/C</v>
          </cell>
          <cell r="G653" t="str">
            <v/>
          </cell>
          <cell r="H653" t="str">
            <v>CURRENT ASSETS, LOANS AND ADVANCES</v>
          </cell>
          <cell r="I653" t="str">
            <v>CASH AND BANK BALANCES</v>
          </cell>
          <cell r="J653" t="str">
            <v>BANK ACCOUNTS- CURRENT</v>
          </cell>
        </row>
        <row r="654">
          <cell r="A654" t="str">
            <v>A702020</v>
          </cell>
          <cell r="B654" t="str">
            <v>Corporation Bank KG Marg</v>
          </cell>
          <cell r="C654" t="str">
            <v>INR</v>
          </cell>
          <cell r="D654" t="str">
            <v>ASSET</v>
          </cell>
          <cell r="E654" t="str">
            <v>BALANCE SHEET</v>
          </cell>
          <cell r="F654" t="str">
            <v>BANK CASH PTT A/C</v>
          </cell>
          <cell r="G654" t="str">
            <v/>
          </cell>
          <cell r="H654" t="str">
            <v>CURRENT ASSETS, LOANS AND ADVANCES</v>
          </cell>
          <cell r="I654" t="str">
            <v>CASH AND BANK BALANCES</v>
          </cell>
          <cell r="J654" t="str">
            <v>BANK ACCOUNTS- CURRENT</v>
          </cell>
        </row>
        <row r="655">
          <cell r="A655" t="str">
            <v>A702021</v>
          </cell>
          <cell r="B655" t="str">
            <v>Corporation Bank Sec 14 Gurgaon</v>
          </cell>
          <cell r="C655" t="str">
            <v>INR</v>
          </cell>
          <cell r="D655" t="str">
            <v>ASSET</v>
          </cell>
          <cell r="E655" t="str">
            <v>BALANCE SHEET</v>
          </cell>
          <cell r="F655" t="str">
            <v>BANK CASH PTT A/C</v>
          </cell>
          <cell r="G655" t="str">
            <v/>
          </cell>
          <cell r="H655" t="str">
            <v>CURRENT ASSETS, LOANS AND ADVANCES</v>
          </cell>
          <cell r="I655" t="str">
            <v>CASH AND BANK BALANCES</v>
          </cell>
          <cell r="J655" t="str">
            <v>BANK ACCOUNTS- CURRENT</v>
          </cell>
        </row>
        <row r="656">
          <cell r="A656" t="str">
            <v>A702022</v>
          </cell>
          <cell r="B656" t="str">
            <v>Corporation Bank Phase I Gurgaon</v>
          </cell>
          <cell r="C656" t="str">
            <v>INR</v>
          </cell>
          <cell r="D656" t="str">
            <v>ASSET</v>
          </cell>
          <cell r="E656" t="str">
            <v>BALANCE SHEET</v>
          </cell>
          <cell r="F656" t="str">
            <v>BANK CASH PTT A/C</v>
          </cell>
          <cell r="G656" t="str">
            <v/>
          </cell>
          <cell r="H656" t="str">
            <v>CURRENT ASSETS, LOANS AND ADVANCES</v>
          </cell>
          <cell r="I656" t="str">
            <v>CASH AND BANK BALANCES</v>
          </cell>
          <cell r="J656" t="str">
            <v>BANK ACCOUNTS- CURRENT</v>
          </cell>
        </row>
        <row r="657">
          <cell r="A657" t="str">
            <v>A702023</v>
          </cell>
          <cell r="B657" t="str">
            <v>Corporation Bank Sikandarpur Gurgaon</v>
          </cell>
          <cell r="C657" t="str">
            <v>INR</v>
          </cell>
          <cell r="D657" t="str">
            <v>ASSET</v>
          </cell>
          <cell r="E657" t="str">
            <v>BALANCE SHEET</v>
          </cell>
          <cell r="F657" t="str">
            <v>BANK CASH PTT A/C</v>
          </cell>
          <cell r="G657" t="str">
            <v/>
          </cell>
          <cell r="H657" t="str">
            <v>CURRENT ASSETS, LOANS AND ADVANCES</v>
          </cell>
          <cell r="I657" t="str">
            <v>CASH AND BANK BALANCES</v>
          </cell>
          <cell r="J657" t="str">
            <v>BANK ACCOUNTS- CURRENT</v>
          </cell>
        </row>
        <row r="658">
          <cell r="A658" t="str">
            <v>A702024</v>
          </cell>
          <cell r="B658" t="str">
            <v>DBS Bank Barakhamba Road</v>
          </cell>
          <cell r="C658" t="str">
            <v>INR</v>
          </cell>
          <cell r="D658" t="str">
            <v>ASSET</v>
          </cell>
          <cell r="E658" t="str">
            <v>BALANCE SHEET</v>
          </cell>
          <cell r="F658" t="str">
            <v>BANK CASH PTT A/C</v>
          </cell>
          <cell r="G658" t="str">
            <v/>
          </cell>
          <cell r="H658" t="str">
            <v>CURRENT ASSETS, LOANS AND ADVANCES</v>
          </cell>
          <cell r="I658" t="str">
            <v>CASH AND BANK BALANCES</v>
          </cell>
          <cell r="J658" t="str">
            <v>BANK ACCOUNTS- CURRENT</v>
          </cell>
        </row>
        <row r="659">
          <cell r="A659" t="str">
            <v>A702025</v>
          </cell>
          <cell r="B659" t="str">
            <v>Deutsche Bank KG Marg</v>
          </cell>
          <cell r="C659" t="str">
            <v>INR</v>
          </cell>
          <cell r="D659" t="str">
            <v>ASSET</v>
          </cell>
          <cell r="E659" t="str">
            <v>BALANCE SHEET</v>
          </cell>
          <cell r="F659" t="str">
            <v>BANK CASH PTT A/C</v>
          </cell>
          <cell r="G659" t="str">
            <v/>
          </cell>
          <cell r="H659" t="str">
            <v>CURRENT ASSETS, LOANS AND ADVANCES</v>
          </cell>
          <cell r="I659" t="str">
            <v>CASH AND BANK BALANCES</v>
          </cell>
          <cell r="J659" t="str">
            <v>BANK ACCOUNTS- CURRENT</v>
          </cell>
        </row>
        <row r="660">
          <cell r="A660" t="str">
            <v>A702026</v>
          </cell>
          <cell r="B660" t="str">
            <v>HDFC Bank KG Marg</v>
          </cell>
          <cell r="C660" t="str">
            <v>INR</v>
          </cell>
          <cell r="D660" t="str">
            <v>ASSET</v>
          </cell>
          <cell r="E660" t="str">
            <v>BALANCE SHEET</v>
          </cell>
          <cell r="F660" t="str">
            <v>BANK CASH PTT A/C</v>
          </cell>
          <cell r="G660" t="str">
            <v/>
          </cell>
          <cell r="H660" t="str">
            <v>CURRENT ASSETS, LOANS AND ADVANCES</v>
          </cell>
          <cell r="I660" t="str">
            <v>CASH AND BANK BALANCES</v>
          </cell>
          <cell r="J660" t="str">
            <v>BANK ACCOUNTS- CURRENT</v>
          </cell>
        </row>
        <row r="661">
          <cell r="A661" t="str">
            <v>A702027</v>
          </cell>
          <cell r="B661" t="str">
            <v>HDFC Bank HT House</v>
          </cell>
          <cell r="C661" t="str">
            <v>INR</v>
          </cell>
          <cell r="D661" t="str">
            <v>ASSET</v>
          </cell>
          <cell r="E661" t="str">
            <v>BALANCE SHEET</v>
          </cell>
          <cell r="F661" t="str">
            <v>BANK CASH PTT A/C</v>
          </cell>
          <cell r="G661" t="str">
            <v/>
          </cell>
          <cell r="H661" t="str">
            <v>CURRENT ASSETS, LOANS AND ADVANCES</v>
          </cell>
          <cell r="I661" t="str">
            <v>CASH AND BANK BALANCES</v>
          </cell>
          <cell r="J661" t="str">
            <v>BANK ACCOUNTS- CURRENT</v>
          </cell>
        </row>
        <row r="662">
          <cell r="A662" t="str">
            <v>A702028</v>
          </cell>
          <cell r="B662" t="str">
            <v>HDFC Bank Kasturba Road Bangalore</v>
          </cell>
          <cell r="C662" t="str">
            <v>INR</v>
          </cell>
          <cell r="D662" t="str">
            <v>ASSET</v>
          </cell>
          <cell r="E662" t="str">
            <v>BALANCE SHEET</v>
          </cell>
          <cell r="F662" t="str">
            <v>BANK CASH PTT A/C</v>
          </cell>
          <cell r="G662" t="str">
            <v/>
          </cell>
          <cell r="H662" t="str">
            <v>CURRENT ASSETS, LOANS AND ADVANCES</v>
          </cell>
          <cell r="I662" t="str">
            <v>CASH AND BANK BALANCES</v>
          </cell>
          <cell r="J662" t="str">
            <v>BANK ACCOUNTS- CURRENT</v>
          </cell>
        </row>
        <row r="663">
          <cell r="A663" t="str">
            <v>A702029</v>
          </cell>
          <cell r="B663" t="str">
            <v>HDFC Bank Shopping Mall Gurgaon</v>
          </cell>
          <cell r="C663" t="str">
            <v>INR</v>
          </cell>
          <cell r="D663" t="str">
            <v>ASSET</v>
          </cell>
          <cell r="E663" t="str">
            <v>BALANCE SHEET</v>
          </cell>
          <cell r="F663" t="str">
            <v>BANK CASH PTT A/C</v>
          </cell>
          <cell r="G663" t="str">
            <v/>
          </cell>
          <cell r="H663" t="str">
            <v>CURRENT ASSETS, LOANS AND ADVANCES</v>
          </cell>
          <cell r="I663" t="str">
            <v>CASH AND BANK BALANCES</v>
          </cell>
          <cell r="J663" t="str">
            <v>BANK ACCOUNTS- CURRENT</v>
          </cell>
        </row>
        <row r="664">
          <cell r="A664" t="str">
            <v>A702030</v>
          </cell>
          <cell r="B664" t="str">
            <v>HDFC Bank ESCRO Acc KG Marg</v>
          </cell>
          <cell r="C664" t="str">
            <v>INR</v>
          </cell>
          <cell r="D664" t="str">
            <v>ASSET</v>
          </cell>
          <cell r="E664" t="str">
            <v>BALANCE SHEET</v>
          </cell>
          <cell r="F664" t="str">
            <v>BANK CASH PTT A/C</v>
          </cell>
          <cell r="G664" t="str">
            <v/>
          </cell>
          <cell r="H664" t="str">
            <v>CURRENT ASSETS, LOANS AND ADVANCES</v>
          </cell>
          <cell r="I664" t="str">
            <v>CASH AND BANK BALANCES</v>
          </cell>
          <cell r="J664" t="str">
            <v>BANK ACCOUNTS- CURRENT</v>
          </cell>
        </row>
        <row r="665">
          <cell r="A665" t="str">
            <v>A702031</v>
          </cell>
          <cell r="B665" t="str">
            <v>HSBC Bank Barakhamba Road</v>
          </cell>
          <cell r="C665" t="str">
            <v>INR</v>
          </cell>
          <cell r="D665" t="str">
            <v>ASSET</v>
          </cell>
          <cell r="E665" t="str">
            <v>BALANCE SHEET</v>
          </cell>
          <cell r="F665" t="str">
            <v>BANK CASH PTT A/C</v>
          </cell>
          <cell r="G665" t="str">
            <v/>
          </cell>
          <cell r="H665" t="str">
            <v>CURRENT ASSETS, LOANS AND ADVANCES</v>
          </cell>
          <cell r="I665" t="str">
            <v>CASH AND BANK BALANCES</v>
          </cell>
          <cell r="J665" t="str">
            <v>BANK ACCOUNTS- CURRENT</v>
          </cell>
        </row>
        <row r="666">
          <cell r="A666" t="str">
            <v>A702032</v>
          </cell>
          <cell r="B666" t="str">
            <v>HSBC Bank Barakhamba Road</v>
          </cell>
          <cell r="C666" t="str">
            <v>INR</v>
          </cell>
          <cell r="D666" t="str">
            <v>ASSET</v>
          </cell>
          <cell r="E666" t="str">
            <v>BALANCE SHEET</v>
          </cell>
          <cell r="F666" t="str">
            <v>BANK CASH PTT A/C</v>
          </cell>
          <cell r="G666" t="str">
            <v/>
          </cell>
          <cell r="H666" t="str">
            <v>CURRENT ASSETS, LOANS AND ADVANCES</v>
          </cell>
          <cell r="I666" t="str">
            <v>CASH AND BANK BALANCES</v>
          </cell>
          <cell r="J666" t="str">
            <v>BANK ACCOUNTS- CURRENT</v>
          </cell>
        </row>
        <row r="667">
          <cell r="A667" t="str">
            <v>A702033</v>
          </cell>
          <cell r="B667" t="str">
            <v>HSBC Bank Central Arcade Gurgaon</v>
          </cell>
          <cell r="C667" t="str">
            <v>INR</v>
          </cell>
          <cell r="D667" t="str">
            <v>ASSET</v>
          </cell>
          <cell r="E667" t="str">
            <v>BALANCE SHEET</v>
          </cell>
          <cell r="F667" t="str">
            <v>BANK CASH PTT A/C</v>
          </cell>
          <cell r="G667" t="str">
            <v/>
          </cell>
          <cell r="H667" t="str">
            <v>CURRENT ASSETS, LOANS AND ADVANCES</v>
          </cell>
          <cell r="I667" t="str">
            <v>CASH AND BANK BALANCES</v>
          </cell>
          <cell r="J667" t="str">
            <v>BANK ACCOUNTS- CURRENT</v>
          </cell>
        </row>
        <row r="668">
          <cell r="A668" t="str">
            <v>A702034</v>
          </cell>
          <cell r="B668" t="str">
            <v>HSBC Bank London</v>
          </cell>
          <cell r="C668" t="str">
            <v>INR</v>
          </cell>
          <cell r="D668" t="str">
            <v>ASSET</v>
          </cell>
          <cell r="E668" t="str">
            <v>BALANCE SHEET</v>
          </cell>
          <cell r="F668" t="str">
            <v>BANK CASH PTT A/C</v>
          </cell>
          <cell r="G668" t="str">
            <v/>
          </cell>
          <cell r="H668" t="str">
            <v>CURRENT ASSETS, LOANS AND ADVANCES</v>
          </cell>
          <cell r="I668" t="str">
            <v>CASH AND BANK BALANCES</v>
          </cell>
          <cell r="J668" t="str">
            <v>BANK ACCOUNTS- CURRENT</v>
          </cell>
        </row>
        <row r="669">
          <cell r="A669" t="str">
            <v>A702035</v>
          </cell>
          <cell r="B669" t="str">
            <v>ICICI Bank HUDA Shopping Complex Gurgaon</v>
          </cell>
          <cell r="C669" t="str">
            <v>INR</v>
          </cell>
          <cell r="D669" t="str">
            <v>ASSET</v>
          </cell>
          <cell r="E669" t="str">
            <v>BALANCE SHEET</v>
          </cell>
          <cell r="F669" t="str">
            <v>BANK CASH PTT A/C</v>
          </cell>
          <cell r="G669" t="str">
            <v/>
          </cell>
          <cell r="H669" t="str">
            <v>CURRENT ASSETS, LOANS AND ADVANCES</v>
          </cell>
          <cell r="I669" t="str">
            <v>CASH AND BANK BALANCES</v>
          </cell>
          <cell r="J669" t="str">
            <v>BANK ACCOUNTS- CURRENT</v>
          </cell>
        </row>
        <row r="670">
          <cell r="A670" t="str">
            <v>A702036</v>
          </cell>
          <cell r="B670" t="str">
            <v>ICICI Bank HUDA Shopping Complex Gurgaon</v>
          </cell>
          <cell r="C670" t="str">
            <v>INR</v>
          </cell>
          <cell r="D670" t="str">
            <v>ASSET</v>
          </cell>
          <cell r="E670" t="str">
            <v>BALANCE SHEET</v>
          </cell>
          <cell r="F670" t="str">
            <v>BANK CASH PTT A/C</v>
          </cell>
          <cell r="G670" t="str">
            <v/>
          </cell>
          <cell r="H670" t="str">
            <v>CURRENT ASSETS, LOANS AND ADVANCES</v>
          </cell>
          <cell r="I670" t="str">
            <v>CASH AND BANK BALANCES</v>
          </cell>
          <cell r="J670" t="str">
            <v>BANK ACCOUNTS- CURRENT</v>
          </cell>
        </row>
        <row r="671">
          <cell r="A671" t="str">
            <v>A702037</v>
          </cell>
          <cell r="B671" t="str">
            <v>ICICI Bank Shastri Nagar Dhanbad</v>
          </cell>
          <cell r="C671" t="str">
            <v>INR</v>
          </cell>
          <cell r="D671" t="str">
            <v>ASSET</v>
          </cell>
          <cell r="E671" t="str">
            <v>BALANCE SHEET</v>
          </cell>
          <cell r="F671" t="str">
            <v>BANK CASH PTT A/C</v>
          </cell>
          <cell r="G671" t="str">
            <v/>
          </cell>
          <cell r="H671" t="str">
            <v>CURRENT ASSETS, LOANS AND ADVANCES</v>
          </cell>
          <cell r="I671" t="str">
            <v>CASH AND BANK BALANCES</v>
          </cell>
          <cell r="J671" t="str">
            <v>BANK ACCOUNTS- CURRENT</v>
          </cell>
        </row>
        <row r="672">
          <cell r="A672" t="str">
            <v>A702038</v>
          </cell>
          <cell r="B672" t="str">
            <v>ICICI Bank 9A CP</v>
          </cell>
          <cell r="C672" t="str">
            <v>INR</v>
          </cell>
          <cell r="D672" t="str">
            <v>ASSET</v>
          </cell>
          <cell r="E672" t="str">
            <v>BALANCE SHEET</v>
          </cell>
          <cell r="F672" t="str">
            <v>BANK CASH PTT A/C</v>
          </cell>
          <cell r="G672" t="str">
            <v/>
          </cell>
          <cell r="H672" t="str">
            <v>CURRENT ASSETS, LOANS AND ADVANCES</v>
          </cell>
          <cell r="I672" t="str">
            <v>CASH AND BANK BALANCES</v>
          </cell>
          <cell r="J672" t="str">
            <v>BANK ACCOUNTS- CURRENT</v>
          </cell>
        </row>
        <row r="673">
          <cell r="A673" t="str">
            <v>A702039</v>
          </cell>
          <cell r="B673" t="str">
            <v>ICICI Bank Qutab Plaza Ph1 Gurgaon</v>
          </cell>
          <cell r="C673" t="str">
            <v>INR</v>
          </cell>
          <cell r="D673" t="str">
            <v>ASSET</v>
          </cell>
          <cell r="E673" t="str">
            <v>BALANCE SHEET</v>
          </cell>
          <cell r="F673" t="str">
            <v>BANK CASH PTT A/C</v>
          </cell>
          <cell r="G673" t="str">
            <v/>
          </cell>
          <cell r="H673" t="str">
            <v>CURRENT ASSETS, LOANS AND ADVANCES</v>
          </cell>
          <cell r="I673" t="str">
            <v>CASH AND BANK BALANCES</v>
          </cell>
          <cell r="J673" t="str">
            <v>BANK ACCOUNTS- CURRENT</v>
          </cell>
        </row>
        <row r="674">
          <cell r="A674" t="str">
            <v>A702040</v>
          </cell>
          <cell r="B674" t="str">
            <v>ICICI Bank Qutab Plaza Ph1 Gurgaon</v>
          </cell>
          <cell r="C674" t="str">
            <v>INR</v>
          </cell>
          <cell r="D674" t="str">
            <v>ASSET</v>
          </cell>
          <cell r="E674" t="str">
            <v>BALANCE SHEET</v>
          </cell>
          <cell r="F674" t="str">
            <v>BANK CASH PTT A/C</v>
          </cell>
          <cell r="G674" t="str">
            <v/>
          </cell>
          <cell r="H674" t="str">
            <v>CURRENT ASSETS, LOANS AND ADVANCES</v>
          </cell>
          <cell r="I674" t="str">
            <v>CASH AND BANK BALANCES</v>
          </cell>
          <cell r="J674" t="str">
            <v>BANK ACCOUNTS- CURRENT</v>
          </cell>
        </row>
        <row r="675">
          <cell r="A675" t="str">
            <v>A702041</v>
          </cell>
          <cell r="B675" t="str">
            <v>ICICI Bank Saket</v>
          </cell>
          <cell r="C675" t="str">
            <v>INR</v>
          </cell>
          <cell r="D675" t="str">
            <v>ASSET</v>
          </cell>
          <cell r="E675" t="str">
            <v>BALANCE SHEET</v>
          </cell>
          <cell r="F675" t="str">
            <v>BANK CASH PTT A/C</v>
          </cell>
          <cell r="G675" t="str">
            <v/>
          </cell>
          <cell r="H675" t="str">
            <v>CURRENT ASSETS, LOANS AND ADVANCES</v>
          </cell>
          <cell r="I675" t="str">
            <v>CASH AND BANK BALANCES</v>
          </cell>
          <cell r="J675" t="str">
            <v>BANK ACCOUNTS- CURRENT</v>
          </cell>
        </row>
        <row r="676">
          <cell r="A676" t="str">
            <v>A702042</v>
          </cell>
          <cell r="B676" t="str">
            <v>ICICI Bank Sushant Lok Ph1</v>
          </cell>
          <cell r="C676" t="str">
            <v>INR</v>
          </cell>
          <cell r="D676" t="str">
            <v>ASSET</v>
          </cell>
          <cell r="E676" t="str">
            <v>BALANCE SHEET</v>
          </cell>
          <cell r="F676" t="str">
            <v>BANK CASH PTT A/C</v>
          </cell>
          <cell r="G676" t="str">
            <v/>
          </cell>
          <cell r="H676" t="str">
            <v>CURRENT ASSETS, LOANS AND ADVANCES</v>
          </cell>
          <cell r="I676" t="str">
            <v>CASH AND BANK BALANCES</v>
          </cell>
          <cell r="J676" t="str">
            <v>BANK ACCOUNTS- CURRENT</v>
          </cell>
        </row>
        <row r="677">
          <cell r="A677" t="str">
            <v>A702043</v>
          </cell>
          <cell r="B677" t="str">
            <v>ICICI Bank Nariman Pt Mumbai</v>
          </cell>
          <cell r="C677" t="str">
            <v>INR</v>
          </cell>
          <cell r="D677" t="str">
            <v>ASSET</v>
          </cell>
          <cell r="E677" t="str">
            <v>BALANCE SHEET</v>
          </cell>
          <cell r="F677" t="str">
            <v>BANK CASH PTT A/C</v>
          </cell>
          <cell r="G677" t="str">
            <v/>
          </cell>
          <cell r="H677" t="str">
            <v>CURRENT ASSETS, LOANS AND ADVANCES</v>
          </cell>
          <cell r="I677" t="str">
            <v>CASH AND BANK BALANCES</v>
          </cell>
          <cell r="J677" t="str">
            <v>BANK ACCOUNTS- CURRENT</v>
          </cell>
        </row>
        <row r="678">
          <cell r="A678" t="str">
            <v>A702044</v>
          </cell>
          <cell r="B678" t="str">
            <v>ICICI Bank Deccan GymKhana Pune</v>
          </cell>
          <cell r="C678" t="str">
            <v>INR</v>
          </cell>
          <cell r="D678" t="str">
            <v>ASSET</v>
          </cell>
          <cell r="E678" t="str">
            <v>BALANCE SHEET</v>
          </cell>
          <cell r="F678" t="str">
            <v>BANK CASH PTT A/C</v>
          </cell>
          <cell r="G678" t="str">
            <v/>
          </cell>
          <cell r="H678" t="str">
            <v>CURRENT ASSETS, LOANS AND ADVANCES</v>
          </cell>
          <cell r="I678" t="str">
            <v>CASH AND BANK BALANCES</v>
          </cell>
          <cell r="J678" t="str">
            <v>BANK ACCOUNTS- CURRENT</v>
          </cell>
        </row>
        <row r="679">
          <cell r="A679" t="str">
            <v>A702045</v>
          </cell>
          <cell r="B679" t="str">
            <v>ICICI Bank Langford Road Bangalore</v>
          </cell>
          <cell r="C679" t="str">
            <v>INR</v>
          </cell>
          <cell r="D679" t="str">
            <v>ASSET</v>
          </cell>
          <cell r="E679" t="str">
            <v>BALANCE SHEET</v>
          </cell>
          <cell r="F679" t="str">
            <v>BANK CASH PTT A/C</v>
          </cell>
          <cell r="G679" t="str">
            <v/>
          </cell>
          <cell r="H679" t="str">
            <v>CURRENT ASSETS, LOANS AND ADVANCES</v>
          </cell>
          <cell r="I679" t="str">
            <v>CASH AND BANK BALANCES</v>
          </cell>
          <cell r="J679" t="str">
            <v>BANK ACCOUNTS- CURRENT</v>
          </cell>
        </row>
        <row r="680">
          <cell r="A680" t="str">
            <v>A702046</v>
          </cell>
          <cell r="B680" t="str">
            <v>ICICI Bank Bombay Samachar Marg fort Mum</v>
          </cell>
          <cell r="C680" t="str">
            <v>INR</v>
          </cell>
          <cell r="D680" t="str">
            <v>ASSET</v>
          </cell>
          <cell r="E680" t="str">
            <v>BALANCE SHEET</v>
          </cell>
          <cell r="F680" t="str">
            <v>BANK CASH PTT A/C</v>
          </cell>
          <cell r="G680" t="str">
            <v/>
          </cell>
          <cell r="H680" t="str">
            <v>CURRENT ASSETS, LOANS AND ADVANCES</v>
          </cell>
          <cell r="I680" t="str">
            <v>CASH AND BANK BALANCES</v>
          </cell>
          <cell r="J680" t="str">
            <v>BANK ACCOUNTS- CURRENT</v>
          </cell>
        </row>
        <row r="681">
          <cell r="A681" t="str">
            <v>A702047</v>
          </cell>
          <cell r="B681" t="str">
            <v>ICICI Bank Cenotaph Road Chennai</v>
          </cell>
          <cell r="C681" t="str">
            <v>INR</v>
          </cell>
          <cell r="D681" t="str">
            <v>ASSET</v>
          </cell>
          <cell r="E681" t="str">
            <v>BALANCE SHEET</v>
          </cell>
          <cell r="F681" t="str">
            <v>BANK CASH PTT A/C</v>
          </cell>
          <cell r="G681" t="str">
            <v/>
          </cell>
          <cell r="H681" t="str">
            <v>CURRENT ASSETS, LOANS AND ADVANCES</v>
          </cell>
          <cell r="I681" t="str">
            <v>CASH AND BANK BALANCES</v>
          </cell>
          <cell r="J681" t="str">
            <v>BANK ACCOUNTS- CURRENT</v>
          </cell>
        </row>
        <row r="682">
          <cell r="A682" t="str">
            <v>A702048</v>
          </cell>
          <cell r="B682" t="str">
            <v>ICICI Dividend Acc 00-01 9A CP</v>
          </cell>
          <cell r="C682" t="str">
            <v>INR</v>
          </cell>
          <cell r="D682" t="str">
            <v>ASSET</v>
          </cell>
          <cell r="E682" t="str">
            <v>BALANCE SHEET</v>
          </cell>
          <cell r="F682" t="str">
            <v>BANK CASH PTT A/C</v>
          </cell>
          <cell r="G682" t="str">
            <v/>
          </cell>
          <cell r="H682" t="str">
            <v>CURRENT ASSETS, LOANS AND ADVANCES</v>
          </cell>
          <cell r="I682" t="str">
            <v>CASH AND BANK BALANCES</v>
          </cell>
          <cell r="J682" t="str">
            <v>BANK ACCOUNTS- CURRENT</v>
          </cell>
        </row>
        <row r="683">
          <cell r="A683" t="str">
            <v>A702049</v>
          </cell>
          <cell r="B683" t="str">
            <v>ICICI Dividend Acc 2002 9A CP</v>
          </cell>
          <cell r="C683" t="str">
            <v>INR</v>
          </cell>
          <cell r="D683" t="str">
            <v>ASSET</v>
          </cell>
          <cell r="E683" t="str">
            <v>BALANCE SHEET</v>
          </cell>
          <cell r="F683" t="str">
            <v>BANK CASH PTT A/C</v>
          </cell>
          <cell r="G683" t="str">
            <v/>
          </cell>
          <cell r="H683" t="str">
            <v>CURRENT ASSETS, LOANS AND ADVANCES</v>
          </cell>
          <cell r="I683" t="str">
            <v>CASH AND BANK BALANCES</v>
          </cell>
          <cell r="J683" t="str">
            <v>BANK ACCOUNTS- CURRENT</v>
          </cell>
        </row>
        <row r="684">
          <cell r="A684" t="str">
            <v>A702050</v>
          </cell>
          <cell r="B684" t="str">
            <v>ICICI Dividend Acc 2003 9A CP</v>
          </cell>
          <cell r="C684" t="str">
            <v>INR</v>
          </cell>
          <cell r="D684" t="str">
            <v>ASSET</v>
          </cell>
          <cell r="E684" t="str">
            <v>BALANCE SHEET</v>
          </cell>
          <cell r="F684" t="str">
            <v>BANK CASH PTT A/C</v>
          </cell>
          <cell r="G684" t="str">
            <v/>
          </cell>
          <cell r="H684" t="str">
            <v>CURRENT ASSETS, LOANS AND ADVANCES</v>
          </cell>
          <cell r="I684" t="str">
            <v>CASH AND BANK BALANCES</v>
          </cell>
          <cell r="J684" t="str">
            <v>BANK ACCOUNTS- CURRENT</v>
          </cell>
        </row>
        <row r="685">
          <cell r="A685" t="str">
            <v>A702051</v>
          </cell>
          <cell r="B685" t="str">
            <v>ICICI Dividend Acc 2004 9A CP</v>
          </cell>
          <cell r="C685" t="str">
            <v>INR</v>
          </cell>
          <cell r="D685" t="str">
            <v>ASSET</v>
          </cell>
          <cell r="E685" t="str">
            <v>BALANCE SHEET</v>
          </cell>
          <cell r="F685" t="str">
            <v>BANK CASH PTT A/C</v>
          </cell>
          <cell r="G685" t="str">
            <v/>
          </cell>
          <cell r="H685" t="str">
            <v>CURRENT ASSETS, LOANS AND ADVANCES</v>
          </cell>
          <cell r="I685" t="str">
            <v>CASH AND BANK BALANCES</v>
          </cell>
          <cell r="J685" t="str">
            <v>BANK ACCOUNTS- CURRENT</v>
          </cell>
        </row>
        <row r="686">
          <cell r="A686" t="str">
            <v>A702052</v>
          </cell>
          <cell r="B686" t="str">
            <v>ICICI Dividend Acc 2005 9A CP</v>
          </cell>
          <cell r="C686" t="str">
            <v>INR</v>
          </cell>
          <cell r="D686" t="str">
            <v>ASSET</v>
          </cell>
          <cell r="E686" t="str">
            <v>BALANCE SHEET</v>
          </cell>
          <cell r="F686" t="str">
            <v>BANK CASH PTT A/C</v>
          </cell>
          <cell r="G686" t="str">
            <v/>
          </cell>
          <cell r="H686" t="str">
            <v>CURRENT ASSETS, LOANS AND ADVANCES</v>
          </cell>
          <cell r="I686" t="str">
            <v>CASH AND BANK BALANCES</v>
          </cell>
          <cell r="J686" t="str">
            <v>BANK ACCOUNTS- CURRENT</v>
          </cell>
        </row>
        <row r="687">
          <cell r="A687" t="str">
            <v>A702053</v>
          </cell>
          <cell r="B687" t="str">
            <v>ICICI Dividend Acc 2006 9A CP</v>
          </cell>
          <cell r="C687" t="str">
            <v>INR</v>
          </cell>
          <cell r="D687" t="str">
            <v>ASSET</v>
          </cell>
          <cell r="E687" t="str">
            <v>BALANCE SHEET</v>
          </cell>
          <cell r="F687" t="str">
            <v>BANK CASH PTT A/C</v>
          </cell>
          <cell r="G687" t="str">
            <v/>
          </cell>
          <cell r="H687" t="str">
            <v>CURRENT ASSETS, LOANS AND ADVANCES</v>
          </cell>
          <cell r="I687" t="str">
            <v>CASH AND BANK BALANCES</v>
          </cell>
          <cell r="J687" t="str">
            <v>BANK ACCOUNTS- CURRENT</v>
          </cell>
        </row>
        <row r="688">
          <cell r="A688" t="str">
            <v>A702054</v>
          </cell>
          <cell r="B688" t="str">
            <v>ICICI ESCRO Account</v>
          </cell>
          <cell r="C688" t="str">
            <v>INR</v>
          </cell>
          <cell r="D688" t="str">
            <v>ASSET</v>
          </cell>
          <cell r="E688" t="str">
            <v>BALANCE SHEET</v>
          </cell>
          <cell r="F688" t="str">
            <v>BANK CASH PTT A/C</v>
          </cell>
          <cell r="G688" t="str">
            <v/>
          </cell>
          <cell r="H688" t="str">
            <v>CURRENT ASSETS, LOANS AND ADVANCES</v>
          </cell>
          <cell r="I688" t="str">
            <v>CASH AND BANK BALANCES</v>
          </cell>
          <cell r="J688" t="str">
            <v>BANK ACCOUNTS- CURRENT</v>
          </cell>
        </row>
        <row r="689">
          <cell r="A689" t="str">
            <v>A702055</v>
          </cell>
          <cell r="B689" t="str">
            <v>ICICI Mumbai Account</v>
          </cell>
          <cell r="C689" t="str">
            <v>INR</v>
          </cell>
          <cell r="D689" t="str">
            <v>ASSET</v>
          </cell>
          <cell r="E689" t="str">
            <v>BALANCE SHEET</v>
          </cell>
          <cell r="F689" t="str">
            <v>BANK CASH PTT A/C</v>
          </cell>
          <cell r="G689" t="str">
            <v/>
          </cell>
          <cell r="H689" t="str">
            <v>CURRENT ASSETS, LOANS AND ADVANCES</v>
          </cell>
          <cell r="I689" t="str">
            <v>CASH AND BANK BALANCES</v>
          </cell>
          <cell r="J689" t="str">
            <v>BANK ACCOUNTS- CURRENT</v>
          </cell>
        </row>
        <row r="690">
          <cell r="A690" t="str">
            <v>A702056</v>
          </cell>
          <cell r="B690" t="str">
            <v>ICICI PH 1,2, 3 Dev Acc 9A CP</v>
          </cell>
          <cell r="C690" t="str">
            <v>INR</v>
          </cell>
          <cell r="D690" t="str">
            <v>ASSET</v>
          </cell>
          <cell r="E690" t="str">
            <v>BALANCE SHEET</v>
          </cell>
          <cell r="F690" t="str">
            <v>BANK CASH PTT A/C</v>
          </cell>
          <cell r="G690" t="str">
            <v/>
          </cell>
          <cell r="H690" t="str">
            <v>CURRENT ASSETS, LOANS AND ADVANCES</v>
          </cell>
          <cell r="I690" t="str">
            <v>CASH AND BANK BALANCES</v>
          </cell>
          <cell r="J690" t="str">
            <v>BANK ACCOUNTS- CURRENT</v>
          </cell>
        </row>
        <row r="691">
          <cell r="A691" t="str">
            <v>A702057</v>
          </cell>
          <cell r="B691" t="str">
            <v>ICICI PH 4 Dev Acc 9A CP</v>
          </cell>
          <cell r="C691" t="str">
            <v>INR</v>
          </cell>
          <cell r="D691" t="str">
            <v>ASSET</v>
          </cell>
          <cell r="E691" t="str">
            <v>BALANCE SHEET</v>
          </cell>
          <cell r="F691" t="str">
            <v>BANK CASH PTT A/C</v>
          </cell>
          <cell r="G691" t="str">
            <v/>
          </cell>
          <cell r="H691" t="str">
            <v>CURRENT ASSETS, LOANS AND ADVANCES</v>
          </cell>
          <cell r="I691" t="str">
            <v>CASH AND BANK BALANCES</v>
          </cell>
          <cell r="J691" t="str">
            <v>BANK ACCOUNTS- CURRENT</v>
          </cell>
        </row>
        <row r="692">
          <cell r="A692" t="str">
            <v>A702058</v>
          </cell>
          <cell r="B692" t="str">
            <v>ICICI PH 5 Dev Acc 9A CP</v>
          </cell>
          <cell r="C692" t="str">
            <v>INR</v>
          </cell>
          <cell r="D692" t="str">
            <v>ASSET</v>
          </cell>
          <cell r="E692" t="str">
            <v>BALANCE SHEET</v>
          </cell>
          <cell r="F692" t="str">
            <v>BANK CASH PTT A/C</v>
          </cell>
          <cell r="G692" t="str">
            <v/>
          </cell>
          <cell r="H692" t="str">
            <v>CURRENT ASSETS, LOANS AND ADVANCES</v>
          </cell>
          <cell r="I692" t="str">
            <v>CASH AND BANK BALANCES</v>
          </cell>
          <cell r="J692" t="str">
            <v>BANK ACCOUNTS- CURRENT</v>
          </cell>
        </row>
        <row r="693">
          <cell r="A693" t="str">
            <v>A702059</v>
          </cell>
          <cell r="B693" t="str">
            <v>ICICI PH 5 Dev Acc 9A CP</v>
          </cell>
          <cell r="C693" t="str">
            <v>INR</v>
          </cell>
          <cell r="D693" t="str">
            <v>ASSET</v>
          </cell>
          <cell r="E693" t="str">
            <v>BALANCE SHEET</v>
          </cell>
          <cell r="F693" t="str">
            <v>BANK CASH PTT A/C</v>
          </cell>
          <cell r="G693" t="str">
            <v/>
          </cell>
          <cell r="H693" t="str">
            <v>CURRENT ASSETS, LOANS AND ADVANCES</v>
          </cell>
          <cell r="I693" t="str">
            <v>CASH AND BANK BALANCES</v>
          </cell>
          <cell r="J693" t="str">
            <v>BANK ACCOUNTS- CURRENT</v>
          </cell>
        </row>
        <row r="694">
          <cell r="A694" t="str">
            <v>A702060</v>
          </cell>
          <cell r="B694" t="str">
            <v>IDBI Bank Surya Kiran KG Marg</v>
          </cell>
          <cell r="C694" t="str">
            <v>INR</v>
          </cell>
          <cell r="D694" t="str">
            <v>ASSET</v>
          </cell>
          <cell r="E694" t="str">
            <v>BALANCE SHEET</v>
          </cell>
          <cell r="F694" t="str">
            <v>BANK CASH PTT A/C</v>
          </cell>
          <cell r="G694" t="str">
            <v/>
          </cell>
          <cell r="H694" t="str">
            <v>CURRENT ASSETS, LOANS AND ADVANCES</v>
          </cell>
          <cell r="I694" t="str">
            <v>CASH AND BANK BALANCES</v>
          </cell>
          <cell r="J694" t="str">
            <v>BANK ACCOUNTS- CURRENT</v>
          </cell>
        </row>
        <row r="695">
          <cell r="A695" t="str">
            <v>A702061</v>
          </cell>
          <cell r="B695" t="str">
            <v>IDBI Bank Surya Kiran KG Marg</v>
          </cell>
          <cell r="C695" t="str">
            <v>INR</v>
          </cell>
          <cell r="D695" t="str">
            <v>ASSET</v>
          </cell>
          <cell r="E695" t="str">
            <v>BALANCE SHEET</v>
          </cell>
          <cell r="F695" t="str">
            <v>BANK CASH PTT A/C</v>
          </cell>
          <cell r="G695" t="str">
            <v/>
          </cell>
          <cell r="H695" t="str">
            <v>CURRENT ASSETS, LOANS AND ADVANCES</v>
          </cell>
          <cell r="I695" t="str">
            <v>CASH AND BANK BALANCES</v>
          </cell>
          <cell r="J695" t="str">
            <v>BANK ACCOUNTS- CURRENT</v>
          </cell>
        </row>
        <row r="696">
          <cell r="A696" t="str">
            <v>A702062</v>
          </cell>
          <cell r="B696" t="str">
            <v>Indian Bank CP</v>
          </cell>
          <cell r="C696" t="str">
            <v>INR</v>
          </cell>
          <cell r="D696" t="str">
            <v>ASSET</v>
          </cell>
          <cell r="E696" t="str">
            <v>BALANCE SHEET</v>
          </cell>
          <cell r="F696" t="str">
            <v>BANK CASH PTT A/C</v>
          </cell>
          <cell r="G696" t="str">
            <v/>
          </cell>
          <cell r="H696" t="str">
            <v>CURRENT ASSETS, LOANS AND ADVANCES</v>
          </cell>
          <cell r="I696" t="str">
            <v>CASH AND BANK BALANCES</v>
          </cell>
          <cell r="J696" t="str">
            <v>BANK ACCOUNTS- CURRENT</v>
          </cell>
        </row>
        <row r="697">
          <cell r="A697" t="str">
            <v>A702063</v>
          </cell>
          <cell r="B697" t="str">
            <v>ING VYSYA Bank West Patel Ngr</v>
          </cell>
          <cell r="C697" t="str">
            <v>INR</v>
          </cell>
          <cell r="D697" t="str">
            <v>ASSET</v>
          </cell>
          <cell r="E697" t="str">
            <v>BALANCE SHEET</v>
          </cell>
          <cell r="F697" t="str">
            <v>BANK CASH PTT A/C</v>
          </cell>
          <cell r="G697" t="str">
            <v/>
          </cell>
          <cell r="H697" t="str">
            <v>CURRENT ASSETS, LOANS AND ADVANCES</v>
          </cell>
          <cell r="I697" t="str">
            <v>CASH AND BANK BALANCES</v>
          </cell>
          <cell r="J697" t="str">
            <v>BANK ACCOUNTS- CURRENT</v>
          </cell>
        </row>
        <row r="698">
          <cell r="A698" t="str">
            <v>A702064</v>
          </cell>
          <cell r="B698" t="str">
            <v>ING VYSYA Bank Barakhamba Rd</v>
          </cell>
          <cell r="C698" t="str">
            <v>INR</v>
          </cell>
          <cell r="D698" t="str">
            <v>ASSET</v>
          </cell>
          <cell r="E698" t="str">
            <v>BALANCE SHEET</v>
          </cell>
          <cell r="F698" t="str">
            <v>BANK CASH PTT A/C</v>
          </cell>
          <cell r="G698" t="str">
            <v/>
          </cell>
          <cell r="H698" t="str">
            <v>CURRENT ASSETS, LOANS AND ADVANCES</v>
          </cell>
          <cell r="I698" t="str">
            <v>CASH AND BANK BALANCES</v>
          </cell>
          <cell r="J698" t="str">
            <v>BANK ACCOUNTS- CURRENT</v>
          </cell>
        </row>
        <row r="699">
          <cell r="A699" t="str">
            <v>A702065</v>
          </cell>
          <cell r="B699" t="str">
            <v>J&amp;K Bank Shopping Mall Gurgaon</v>
          </cell>
          <cell r="C699" t="str">
            <v>INR</v>
          </cell>
          <cell r="D699" t="str">
            <v>ASSET</v>
          </cell>
          <cell r="E699" t="str">
            <v>BALANCE SHEET</v>
          </cell>
          <cell r="F699" t="str">
            <v>BANK CASH PTT A/C</v>
          </cell>
          <cell r="G699" t="str">
            <v/>
          </cell>
          <cell r="H699" t="str">
            <v>CURRENT ASSETS, LOANS AND ADVANCES</v>
          </cell>
          <cell r="I699" t="str">
            <v>CASH AND BANK BALANCES</v>
          </cell>
          <cell r="J699" t="str">
            <v>BANK ACCOUNTS- CURRENT</v>
          </cell>
        </row>
        <row r="700">
          <cell r="A700" t="str">
            <v>A702066</v>
          </cell>
          <cell r="B700" t="str">
            <v>Kotak Mahindra Bank Ambadeep KG Marg</v>
          </cell>
          <cell r="C700" t="str">
            <v>INR</v>
          </cell>
          <cell r="D700" t="str">
            <v>ASSET</v>
          </cell>
          <cell r="E700" t="str">
            <v>BALANCE SHEET</v>
          </cell>
          <cell r="F700" t="str">
            <v>BANK CASH PTT A/C</v>
          </cell>
          <cell r="G700" t="str">
            <v/>
          </cell>
          <cell r="H700" t="str">
            <v>CURRENT ASSETS, LOANS AND ADVANCES</v>
          </cell>
          <cell r="I700" t="str">
            <v>CASH AND BANK BALANCES</v>
          </cell>
          <cell r="J700" t="str">
            <v>BANK ACCOUNTS- CURRENT</v>
          </cell>
        </row>
        <row r="701">
          <cell r="A701" t="str">
            <v>A702067</v>
          </cell>
          <cell r="B701" t="str">
            <v>OBC Sec 17 Gurgaon</v>
          </cell>
          <cell r="C701" t="str">
            <v>INR</v>
          </cell>
          <cell r="D701" t="str">
            <v>ASSET</v>
          </cell>
          <cell r="E701" t="str">
            <v>BALANCE SHEET</v>
          </cell>
          <cell r="F701" t="str">
            <v>BANK CASH PTT A/C</v>
          </cell>
          <cell r="G701" t="str">
            <v/>
          </cell>
          <cell r="H701" t="str">
            <v>CURRENT ASSETS, LOANS AND ADVANCES</v>
          </cell>
          <cell r="I701" t="str">
            <v>CASH AND BANK BALANCES</v>
          </cell>
          <cell r="J701" t="str">
            <v>BANK ACCOUNTS- CURRENT</v>
          </cell>
        </row>
        <row r="702">
          <cell r="A702" t="str">
            <v>A702068</v>
          </cell>
          <cell r="B702" t="str">
            <v>PNB Dividend Acc 99-00</v>
          </cell>
          <cell r="C702" t="str">
            <v>INR</v>
          </cell>
          <cell r="D702" t="str">
            <v>ASSET</v>
          </cell>
          <cell r="E702" t="str">
            <v>BALANCE SHEET</v>
          </cell>
          <cell r="F702" t="str">
            <v>BANK CASH PTT A/C</v>
          </cell>
          <cell r="G702" t="str">
            <v/>
          </cell>
          <cell r="H702" t="str">
            <v>CURRENT ASSETS, LOANS AND ADVANCES</v>
          </cell>
          <cell r="I702" t="str">
            <v>CASH AND BANK BALANCES</v>
          </cell>
          <cell r="J702" t="str">
            <v>BANK ACCOUNTS- CURRENT</v>
          </cell>
        </row>
        <row r="703">
          <cell r="A703" t="str">
            <v>A702069</v>
          </cell>
          <cell r="B703" t="str">
            <v>PNB Fountain Chowk Gurgaon</v>
          </cell>
          <cell r="C703" t="str">
            <v>INR</v>
          </cell>
          <cell r="D703" t="str">
            <v>ASSET</v>
          </cell>
          <cell r="E703" t="str">
            <v>BALANCE SHEET</v>
          </cell>
          <cell r="F703" t="str">
            <v>BANK CASH PTT A/C</v>
          </cell>
          <cell r="G703" t="str">
            <v/>
          </cell>
          <cell r="H703" t="str">
            <v>CURRENT ASSETS, LOANS AND ADVANCES</v>
          </cell>
          <cell r="I703" t="str">
            <v>CASH AND BANK BALANCES</v>
          </cell>
          <cell r="J703" t="str">
            <v>BANK ACCOUNTS- CURRENT</v>
          </cell>
        </row>
        <row r="704">
          <cell r="A704" t="str">
            <v>A702070</v>
          </cell>
          <cell r="B704" t="str">
            <v>PNB Hazaribagh Jharkhand</v>
          </cell>
          <cell r="C704" t="str">
            <v>INR</v>
          </cell>
          <cell r="D704" t="str">
            <v>ASSET</v>
          </cell>
          <cell r="E704" t="str">
            <v>BALANCE SHEET</v>
          </cell>
          <cell r="F704" t="str">
            <v>BANK CASH PTT A/C</v>
          </cell>
          <cell r="G704" t="str">
            <v/>
          </cell>
          <cell r="H704" t="str">
            <v>CURRENT ASSETS, LOANS AND ADVANCES</v>
          </cell>
          <cell r="I704" t="str">
            <v>CASH AND BANK BALANCES</v>
          </cell>
          <cell r="J704" t="str">
            <v>BANK ACCOUNTS- CURRENT</v>
          </cell>
        </row>
        <row r="705">
          <cell r="A705" t="str">
            <v>A702071</v>
          </cell>
          <cell r="B705" t="str">
            <v>PNB L block CP</v>
          </cell>
          <cell r="C705" t="str">
            <v>INR</v>
          </cell>
          <cell r="D705" t="str">
            <v>ASSET</v>
          </cell>
          <cell r="E705" t="str">
            <v>BALANCE SHEET</v>
          </cell>
          <cell r="F705" t="str">
            <v>BANK CASH PTT A/C</v>
          </cell>
          <cell r="G705" t="str">
            <v/>
          </cell>
          <cell r="H705" t="str">
            <v>CURRENT ASSETS, LOANS AND ADVANCES</v>
          </cell>
          <cell r="I705" t="str">
            <v>CASH AND BANK BALANCES</v>
          </cell>
          <cell r="J705" t="str">
            <v>BANK ACCOUNTS- CURRENT</v>
          </cell>
        </row>
        <row r="706">
          <cell r="A706" t="str">
            <v>A702072</v>
          </cell>
          <cell r="B706" t="str">
            <v>SBI ESCRO Account STC Building</v>
          </cell>
          <cell r="C706" t="str">
            <v>INR</v>
          </cell>
          <cell r="D706" t="str">
            <v>ASSET</v>
          </cell>
          <cell r="E706" t="str">
            <v>BALANCE SHEET</v>
          </cell>
          <cell r="F706" t="str">
            <v>BANK CASH PTT A/C</v>
          </cell>
          <cell r="G706" t="str">
            <v/>
          </cell>
          <cell r="H706" t="str">
            <v>CURRENT ASSETS, LOANS AND ADVANCES</v>
          </cell>
          <cell r="I706" t="str">
            <v>CASH AND BANK BALANCES</v>
          </cell>
          <cell r="J706" t="str">
            <v>BANK ACCOUNTS- CURRENT</v>
          </cell>
        </row>
        <row r="707">
          <cell r="A707" t="str">
            <v>A702073</v>
          </cell>
          <cell r="B707" t="str">
            <v>SBI STC Building</v>
          </cell>
          <cell r="C707" t="str">
            <v>INR</v>
          </cell>
          <cell r="D707" t="str">
            <v>ASSET</v>
          </cell>
          <cell r="E707" t="str">
            <v>BALANCE SHEET</v>
          </cell>
          <cell r="F707" t="str">
            <v>BANK CASH PTT A/C</v>
          </cell>
          <cell r="G707" t="str">
            <v/>
          </cell>
          <cell r="H707" t="str">
            <v>CURRENT ASSETS, LOANS AND ADVANCES</v>
          </cell>
          <cell r="I707" t="str">
            <v>CASH AND BANK BALANCES</v>
          </cell>
          <cell r="J707" t="str">
            <v>BANK ACCOUNTS- CURRENT</v>
          </cell>
        </row>
        <row r="708">
          <cell r="A708" t="str">
            <v>A702074</v>
          </cell>
          <cell r="B708" t="str">
            <v>SBI MG Road Gurgaon</v>
          </cell>
          <cell r="C708" t="str">
            <v>INR</v>
          </cell>
          <cell r="D708" t="str">
            <v>ASSET</v>
          </cell>
          <cell r="E708" t="str">
            <v>BALANCE SHEET</v>
          </cell>
          <cell r="F708" t="str">
            <v>BANK CASH PTT A/C</v>
          </cell>
          <cell r="G708" t="str">
            <v/>
          </cell>
          <cell r="H708" t="str">
            <v>CURRENT ASSETS, LOANS AND ADVANCES</v>
          </cell>
          <cell r="I708" t="str">
            <v>CASH AND BANK BALANCES</v>
          </cell>
          <cell r="J708" t="str">
            <v>BANK ACCOUNTS- CURRENT</v>
          </cell>
        </row>
        <row r="709">
          <cell r="A709" t="str">
            <v>A702075</v>
          </cell>
          <cell r="B709" t="str">
            <v>SBI Palm Court Gurgaon</v>
          </cell>
          <cell r="C709" t="str">
            <v>INR</v>
          </cell>
          <cell r="D709" t="str">
            <v>ASSET</v>
          </cell>
          <cell r="E709" t="str">
            <v>BALANCE SHEET</v>
          </cell>
          <cell r="F709" t="str">
            <v>BANK CASH PTT A/C</v>
          </cell>
          <cell r="G709" t="str">
            <v/>
          </cell>
          <cell r="H709" t="str">
            <v>CURRENT ASSETS, LOANS AND ADVANCES</v>
          </cell>
          <cell r="I709" t="str">
            <v>CASH AND BANK BALANCES</v>
          </cell>
          <cell r="J709" t="str">
            <v>BANK ACCOUNTS- CURRENT</v>
          </cell>
        </row>
        <row r="710">
          <cell r="A710" t="str">
            <v>A702076</v>
          </cell>
          <cell r="B710" t="str">
            <v>SBI New Guwahati</v>
          </cell>
          <cell r="C710" t="str">
            <v>INR</v>
          </cell>
          <cell r="D710" t="str">
            <v>ASSET</v>
          </cell>
          <cell r="E710" t="str">
            <v>BALANCE SHEET</v>
          </cell>
          <cell r="F710" t="str">
            <v>BANK CASH PTT A/C</v>
          </cell>
          <cell r="G710" t="str">
            <v/>
          </cell>
          <cell r="H710" t="str">
            <v>CURRENT ASSETS, LOANS AND ADVANCES</v>
          </cell>
          <cell r="I710" t="str">
            <v>CASH AND BANK BALANCES</v>
          </cell>
          <cell r="J710" t="str">
            <v>BANK ACCOUNTS- CURRENT</v>
          </cell>
        </row>
        <row r="711">
          <cell r="A711" t="str">
            <v>A702077</v>
          </cell>
          <cell r="B711" t="str">
            <v>SBI Dhanbad</v>
          </cell>
          <cell r="C711" t="str">
            <v>INR</v>
          </cell>
          <cell r="D711" t="str">
            <v>ASSET</v>
          </cell>
          <cell r="E711" t="str">
            <v>BALANCE SHEET</v>
          </cell>
          <cell r="F711" t="str">
            <v>BANK CASH PTT A/C</v>
          </cell>
          <cell r="G711" t="str">
            <v/>
          </cell>
          <cell r="H711" t="str">
            <v>CURRENT ASSETS, LOANS AND ADVANCES</v>
          </cell>
          <cell r="I711" t="str">
            <v>CASH AND BANK BALANCES</v>
          </cell>
          <cell r="J711" t="str">
            <v>BANK ACCOUNTS- CURRENT</v>
          </cell>
        </row>
        <row r="712">
          <cell r="A712" t="str">
            <v>A702078</v>
          </cell>
          <cell r="B712" t="str">
            <v>Standard Chartered Bank Barakhamba Road</v>
          </cell>
          <cell r="C712" t="str">
            <v>INR</v>
          </cell>
          <cell r="D712" t="str">
            <v>ASSET</v>
          </cell>
          <cell r="E712" t="str">
            <v>BALANCE SHEET</v>
          </cell>
          <cell r="F712" t="str">
            <v>BANK CASH PTT A/C</v>
          </cell>
          <cell r="G712" t="str">
            <v/>
          </cell>
          <cell r="H712" t="str">
            <v>CURRENT ASSETS, LOANS AND ADVANCES</v>
          </cell>
          <cell r="I712" t="str">
            <v>CASH AND BANK BALANCES</v>
          </cell>
          <cell r="J712" t="str">
            <v>BANK ACCOUNTS- CURRENT</v>
          </cell>
        </row>
        <row r="713">
          <cell r="A713" t="str">
            <v>A702079</v>
          </cell>
          <cell r="B713" t="str">
            <v>Syndicate Bank Khan Market</v>
          </cell>
          <cell r="C713" t="str">
            <v>INR</v>
          </cell>
          <cell r="D713" t="str">
            <v>ASSET</v>
          </cell>
          <cell r="E713" t="str">
            <v>BALANCE SHEET</v>
          </cell>
          <cell r="F713" t="str">
            <v>BANK CASH PTT A/C</v>
          </cell>
          <cell r="G713" t="str">
            <v/>
          </cell>
          <cell r="H713" t="str">
            <v>CURRENT ASSETS, LOANS AND ADVANCES</v>
          </cell>
          <cell r="I713" t="str">
            <v>CASH AND BANK BALANCES</v>
          </cell>
          <cell r="J713" t="str">
            <v>BANK ACCOUNTS- CURRENT</v>
          </cell>
        </row>
        <row r="714">
          <cell r="A714" t="str">
            <v>A702080</v>
          </cell>
          <cell r="B714" t="str">
            <v>The Laxmi Vilas Bank Karol Bagh</v>
          </cell>
          <cell r="C714" t="str">
            <v>INR</v>
          </cell>
          <cell r="D714" t="str">
            <v>ASSET</v>
          </cell>
          <cell r="E714" t="str">
            <v>BALANCE SHEET</v>
          </cell>
          <cell r="F714" t="str">
            <v>BANK CASH PTT A/C</v>
          </cell>
          <cell r="G714" t="str">
            <v/>
          </cell>
          <cell r="H714" t="str">
            <v>CURRENT ASSETS, LOANS AND ADVANCES</v>
          </cell>
          <cell r="I714" t="str">
            <v>CASH AND BANK BALANCES</v>
          </cell>
          <cell r="J714" t="str">
            <v>BANK ACCOUNTS- CURRENT</v>
          </cell>
        </row>
        <row r="715">
          <cell r="A715" t="str">
            <v>A702081</v>
          </cell>
          <cell r="B715" t="str">
            <v>United Bank of India Nehru Place</v>
          </cell>
          <cell r="C715" t="str">
            <v>INR</v>
          </cell>
          <cell r="D715" t="str">
            <v>ASSET</v>
          </cell>
          <cell r="E715" t="str">
            <v>BALANCE SHEET</v>
          </cell>
          <cell r="F715" t="str">
            <v>BANK CASH PTT A/C</v>
          </cell>
          <cell r="G715" t="str">
            <v/>
          </cell>
          <cell r="H715" t="str">
            <v>CURRENT ASSETS, LOANS AND ADVANCES</v>
          </cell>
          <cell r="I715" t="str">
            <v>CASH AND BANK BALANCES</v>
          </cell>
          <cell r="J715" t="str">
            <v>BANK ACCOUNTS- CURRENT</v>
          </cell>
        </row>
        <row r="716">
          <cell r="A716" t="str">
            <v>A702082</v>
          </cell>
          <cell r="B716" t="str">
            <v>UTI Bank Ltd Barakhamba Road</v>
          </cell>
          <cell r="C716" t="str">
            <v>INR</v>
          </cell>
          <cell r="D716" t="str">
            <v>ASSET</v>
          </cell>
          <cell r="E716" t="str">
            <v>BALANCE SHEET</v>
          </cell>
          <cell r="F716" t="str">
            <v>BANK CASH PTT A/C</v>
          </cell>
          <cell r="G716" t="str">
            <v/>
          </cell>
          <cell r="H716" t="str">
            <v>CURRENT ASSETS, LOANS AND ADVANCES</v>
          </cell>
          <cell r="I716" t="str">
            <v>CASH AND BANK BALANCES</v>
          </cell>
          <cell r="J716" t="str">
            <v>BANK ACCOUNTS- CURRENT</v>
          </cell>
        </row>
        <row r="717">
          <cell r="A717" t="str">
            <v>A702083</v>
          </cell>
          <cell r="B717" t="str">
            <v>UTI Bank Ltd Galleria Shopping Mall Gurg</v>
          </cell>
          <cell r="C717" t="str">
            <v>INR</v>
          </cell>
          <cell r="D717" t="str">
            <v>ASSET</v>
          </cell>
          <cell r="E717" t="str">
            <v>BALANCE SHEET</v>
          </cell>
          <cell r="F717" t="str">
            <v>BANK CASH PTT A/C</v>
          </cell>
          <cell r="G717" t="str">
            <v/>
          </cell>
          <cell r="H717" t="str">
            <v>CURRENT ASSETS, LOANS AND ADVANCES</v>
          </cell>
          <cell r="I717" t="str">
            <v>CASH AND BANK BALANCES</v>
          </cell>
          <cell r="J717" t="str">
            <v>BANK ACCOUNTS- CURRENT</v>
          </cell>
        </row>
        <row r="718">
          <cell r="A718" t="str">
            <v>A702084</v>
          </cell>
          <cell r="B718" t="str">
            <v>Canara Bank Bangalore</v>
          </cell>
          <cell r="C718" t="str">
            <v>INR</v>
          </cell>
          <cell r="D718" t="str">
            <v>ASSET</v>
          </cell>
          <cell r="E718" t="str">
            <v>BALANCE SHEET</v>
          </cell>
          <cell r="F718" t="str">
            <v>BANK CASH PTT A/C</v>
          </cell>
          <cell r="G718" t="str">
            <v/>
          </cell>
          <cell r="H718" t="str">
            <v>CURRENT ASSETS, LOANS AND ADVANCES</v>
          </cell>
          <cell r="I718" t="str">
            <v>CASH AND BANK BALANCES</v>
          </cell>
          <cell r="J718" t="str">
            <v>BANK ACCOUNTS- CURRENT</v>
          </cell>
        </row>
        <row r="719">
          <cell r="A719" t="str">
            <v>A702085</v>
          </cell>
          <cell r="B719" t="str">
            <v>Hong Kong Bank New Delhi</v>
          </cell>
          <cell r="C719" t="str">
            <v>INR</v>
          </cell>
          <cell r="D719" t="str">
            <v>ASSET</v>
          </cell>
          <cell r="E719" t="str">
            <v>BALANCE SHEET</v>
          </cell>
          <cell r="F719" t="str">
            <v>BANK CASH PTT A/C</v>
          </cell>
          <cell r="G719" t="str">
            <v/>
          </cell>
          <cell r="H719" t="str">
            <v>CURRENT ASSETS, LOANS AND ADVANCES</v>
          </cell>
          <cell r="I719" t="str">
            <v>CASH AND BANK BALANCES</v>
          </cell>
          <cell r="J719" t="str">
            <v>BANK ACCOUNTS- CURRENT</v>
          </cell>
        </row>
        <row r="720">
          <cell r="A720" t="str">
            <v>A702086</v>
          </cell>
          <cell r="B720" t="str">
            <v>SBI Opp Plaza Gurgaon</v>
          </cell>
          <cell r="C720" t="str">
            <v>INR</v>
          </cell>
          <cell r="D720" t="str">
            <v>ASSET</v>
          </cell>
          <cell r="E720" t="str">
            <v>BALANCE SHEET</v>
          </cell>
          <cell r="F720" t="str">
            <v>BANK CASH PTT A/C</v>
          </cell>
          <cell r="G720" t="str">
            <v/>
          </cell>
          <cell r="H720" t="str">
            <v>CURRENT ASSETS, LOANS AND ADVANCES</v>
          </cell>
          <cell r="I720" t="str">
            <v>CASH AND BANK BALANCES</v>
          </cell>
          <cell r="J720" t="str">
            <v>BANK ACCOUNTS- CURRENT</v>
          </cell>
        </row>
        <row r="721">
          <cell r="A721" t="str">
            <v>A702087</v>
          </cell>
          <cell r="B721" t="str">
            <v>UTI Bank Chennai</v>
          </cell>
          <cell r="C721" t="str">
            <v>INR</v>
          </cell>
          <cell r="D721" t="str">
            <v>ASSET</v>
          </cell>
          <cell r="E721" t="str">
            <v>BALANCE SHEET</v>
          </cell>
          <cell r="F721" t="str">
            <v>BANK CASH PTT A/C</v>
          </cell>
          <cell r="G721" t="str">
            <v/>
          </cell>
          <cell r="H721" t="str">
            <v>CURRENT ASSETS, LOANS AND ADVANCES</v>
          </cell>
          <cell r="I721" t="str">
            <v>CASH AND BANK BALANCES</v>
          </cell>
          <cell r="J721" t="str">
            <v>BANK ACCOUNTS- CURRENT</v>
          </cell>
        </row>
        <row r="722">
          <cell r="A722" t="str">
            <v>A702088</v>
          </cell>
          <cell r="B722" t="str">
            <v>SBI Qutab Plaza  Ph-1</v>
          </cell>
          <cell r="C722" t="str">
            <v>INR</v>
          </cell>
          <cell r="D722" t="str">
            <v>ASSET</v>
          </cell>
          <cell r="E722" t="str">
            <v>BALANCE SHEET</v>
          </cell>
          <cell r="F722" t="str">
            <v>BANK CASH PTT A/C</v>
          </cell>
          <cell r="G722" t="str">
            <v/>
          </cell>
          <cell r="H722" t="str">
            <v>CURRENT ASSETS, LOANS AND ADVANCES</v>
          </cell>
          <cell r="I722" t="str">
            <v>CASH AND BANK BALANCES</v>
          </cell>
          <cell r="J722" t="str">
            <v>BANK ACCOUNTS- CURRENT</v>
          </cell>
        </row>
        <row r="723">
          <cell r="A723" t="str">
            <v>A702089</v>
          </cell>
          <cell r="B723" t="str">
            <v>ABN Amro Haddows Rd Chennai</v>
          </cell>
          <cell r="C723" t="str">
            <v>INR</v>
          </cell>
          <cell r="D723" t="str">
            <v>ASSET</v>
          </cell>
          <cell r="E723" t="str">
            <v>BALANCE SHEET</v>
          </cell>
          <cell r="F723" t="str">
            <v>BANK CASH PTT A/C</v>
          </cell>
          <cell r="G723" t="str">
            <v/>
          </cell>
          <cell r="H723" t="str">
            <v>CURRENT ASSETS, LOANS AND ADVANCES</v>
          </cell>
          <cell r="I723" t="str">
            <v>CASH AND BANK BALANCES</v>
          </cell>
          <cell r="J723" t="str">
            <v>BANK ACCOUNTS- CURRENT</v>
          </cell>
        </row>
        <row r="724">
          <cell r="A724" t="str">
            <v>A702090</v>
          </cell>
          <cell r="B724" t="str">
            <v>SBI South Ext-1</v>
          </cell>
          <cell r="C724" t="str">
            <v>INR</v>
          </cell>
          <cell r="D724" t="str">
            <v>ASSET</v>
          </cell>
          <cell r="E724" t="str">
            <v>BALANCE SHEET</v>
          </cell>
          <cell r="F724" t="str">
            <v>BANK CASH PTT A/C</v>
          </cell>
          <cell r="G724" t="str">
            <v/>
          </cell>
          <cell r="H724" t="str">
            <v>CURRENT ASSETS, LOANS AND ADVANCES</v>
          </cell>
          <cell r="I724" t="str">
            <v>CASH AND BANK BALANCES</v>
          </cell>
          <cell r="J724" t="str">
            <v>BANK ACCOUNTS- CURRENT</v>
          </cell>
        </row>
        <row r="725">
          <cell r="A725" t="str">
            <v>A702091</v>
          </cell>
          <cell r="B725" t="str">
            <v>UBI Nungambakkam Chennai</v>
          </cell>
          <cell r="C725" t="str">
            <v>INR</v>
          </cell>
          <cell r="D725" t="str">
            <v>ASSET</v>
          </cell>
          <cell r="E725" t="str">
            <v>BALANCE SHEET</v>
          </cell>
          <cell r="F725" t="str">
            <v>BANK CASH PTT A/C</v>
          </cell>
          <cell r="G725" t="str">
            <v/>
          </cell>
          <cell r="H725" t="str">
            <v>CURRENT ASSETS, LOANS AND ADVANCES</v>
          </cell>
          <cell r="I725" t="str">
            <v>CASH AND BANK BALANCES</v>
          </cell>
          <cell r="J725" t="str">
            <v>BANK ACCOUNTS- CURRENT</v>
          </cell>
        </row>
        <row r="726">
          <cell r="A726" t="str">
            <v>A702092</v>
          </cell>
          <cell r="B726" t="str">
            <v>Corporation Bank Sikandarpur Gurgaon</v>
          </cell>
          <cell r="C726" t="str">
            <v>INR</v>
          </cell>
          <cell r="D726" t="str">
            <v>ASSET</v>
          </cell>
          <cell r="E726" t="str">
            <v>BALANCE SHEET</v>
          </cell>
          <cell r="F726" t="str">
            <v>BANK CASH PTT A/C</v>
          </cell>
          <cell r="G726" t="str">
            <v/>
          </cell>
          <cell r="H726" t="str">
            <v>CURRENT ASSETS, LOANS AND ADVANCES</v>
          </cell>
          <cell r="I726" t="str">
            <v>CASH AND BANK BALANCES</v>
          </cell>
          <cell r="J726" t="str">
            <v>BANK ACCOUNTS- CURRENT</v>
          </cell>
        </row>
        <row r="727">
          <cell r="A727" t="str">
            <v>A702093</v>
          </cell>
          <cell r="B727" t="str">
            <v>Corporation Bank Sikandarpur Gurgaon</v>
          </cell>
          <cell r="C727" t="str">
            <v>INR</v>
          </cell>
          <cell r="D727" t="str">
            <v>ASSET</v>
          </cell>
          <cell r="E727" t="str">
            <v>BALANCE SHEET</v>
          </cell>
          <cell r="F727" t="str">
            <v>BANK CASH PTT A/C</v>
          </cell>
          <cell r="G727" t="str">
            <v/>
          </cell>
          <cell r="H727" t="str">
            <v>CURRENT ASSETS, LOANS AND ADVANCES</v>
          </cell>
          <cell r="I727" t="str">
            <v>CASH AND BANK BALANCES</v>
          </cell>
          <cell r="J727" t="str">
            <v>BANK ACCOUNTS- CURRENT</v>
          </cell>
        </row>
        <row r="728">
          <cell r="A728" t="str">
            <v>A702094</v>
          </cell>
          <cell r="B728" t="str">
            <v>Corporation Bank Sikandarpur Gurgaon</v>
          </cell>
          <cell r="C728" t="str">
            <v>INR</v>
          </cell>
          <cell r="D728" t="str">
            <v>ASSET</v>
          </cell>
          <cell r="E728" t="str">
            <v>BALANCE SHEET</v>
          </cell>
          <cell r="F728" t="str">
            <v>BANK CASH PTT A/C</v>
          </cell>
          <cell r="G728" t="str">
            <v/>
          </cell>
          <cell r="H728" t="str">
            <v>CURRENT ASSETS, LOANS AND ADVANCES</v>
          </cell>
          <cell r="I728" t="str">
            <v>CASH AND BANK BALANCES</v>
          </cell>
          <cell r="J728" t="str">
            <v>BANK ACCOUNTS- CURRENT</v>
          </cell>
        </row>
        <row r="729">
          <cell r="A729" t="str">
            <v>A702095</v>
          </cell>
          <cell r="B729" t="str">
            <v>Corporation Bank Sikandarpur Gurgaon</v>
          </cell>
          <cell r="C729" t="str">
            <v>INR</v>
          </cell>
          <cell r="D729" t="str">
            <v>ASSET</v>
          </cell>
          <cell r="E729" t="str">
            <v>BALANCE SHEET</v>
          </cell>
          <cell r="F729" t="str">
            <v>BANK CASH PTT A/C</v>
          </cell>
          <cell r="G729" t="str">
            <v/>
          </cell>
          <cell r="H729" t="str">
            <v>CURRENT ASSETS, LOANS AND ADVANCES</v>
          </cell>
          <cell r="I729" t="str">
            <v>CASH AND BANK BALANCES</v>
          </cell>
          <cell r="J729" t="str">
            <v>BANK ACCOUNTS- CURRENT</v>
          </cell>
        </row>
        <row r="730">
          <cell r="A730" t="str">
            <v>A702096</v>
          </cell>
          <cell r="B730" t="str">
            <v>Bharat Overseas Bank Shopping Mall Gurg.</v>
          </cell>
          <cell r="C730" t="str">
            <v>INR</v>
          </cell>
          <cell r="D730" t="str">
            <v>ASSET</v>
          </cell>
          <cell r="E730" t="str">
            <v>BALANCE SHEET</v>
          </cell>
          <cell r="F730" t="str">
            <v>BANK CASH PTT A/C</v>
          </cell>
          <cell r="G730" t="str">
            <v/>
          </cell>
          <cell r="H730" t="str">
            <v>CURRENT ASSETS, LOANS AND ADVANCES</v>
          </cell>
          <cell r="I730" t="str">
            <v>CASH AND BANK BALANCES</v>
          </cell>
          <cell r="J730" t="str">
            <v>BANK ACCOUNTS- CURRENT</v>
          </cell>
        </row>
        <row r="731">
          <cell r="A731" t="str">
            <v>A702097</v>
          </cell>
          <cell r="B731" t="str">
            <v>HDFC Bank Shopping Mall Gurgaon</v>
          </cell>
          <cell r="C731" t="str">
            <v>INR</v>
          </cell>
          <cell r="D731" t="str">
            <v>ASSET</v>
          </cell>
          <cell r="E731" t="str">
            <v>BALANCE SHEET</v>
          </cell>
          <cell r="F731" t="str">
            <v>BANK CASH PTT A/C</v>
          </cell>
          <cell r="G731" t="str">
            <v/>
          </cell>
          <cell r="H731" t="str">
            <v>CURRENT ASSETS, LOANS AND ADVANCES</v>
          </cell>
          <cell r="I731" t="str">
            <v>CASH AND BANK BALANCES</v>
          </cell>
          <cell r="J731" t="str">
            <v>BANK ACCOUNTS- CURRENT</v>
          </cell>
        </row>
        <row r="732">
          <cell r="A732" t="str">
            <v>A702098</v>
          </cell>
          <cell r="B732" t="str">
            <v>SBI Sikandarpur Gurgaon</v>
          </cell>
          <cell r="C732" t="str">
            <v>INR</v>
          </cell>
          <cell r="D732" t="str">
            <v>ASSET</v>
          </cell>
          <cell r="E732" t="str">
            <v>BALANCE SHEET</v>
          </cell>
          <cell r="F732" t="str">
            <v>BANK CASH PTT A/C</v>
          </cell>
          <cell r="G732" t="str">
            <v/>
          </cell>
          <cell r="H732" t="str">
            <v>CURRENT ASSETS, LOANS AND ADVANCES</v>
          </cell>
          <cell r="I732" t="str">
            <v>CASH AND BANK BALANCES</v>
          </cell>
          <cell r="J732" t="str">
            <v>BANK ACCOUNTS- CURRENT</v>
          </cell>
        </row>
        <row r="733">
          <cell r="A733" t="str">
            <v>A702099</v>
          </cell>
          <cell r="B733" t="str">
            <v>BANK INTERIM ACCOUNT</v>
          </cell>
          <cell r="C733" t="str">
            <v>INR</v>
          </cell>
          <cell r="D733" t="str">
            <v>ASSET</v>
          </cell>
          <cell r="E733" t="str">
            <v>BALANCE SHEET</v>
          </cell>
          <cell r="F733" t="str">
            <v>BANK CASH PTT A/C</v>
          </cell>
          <cell r="G733" t="str">
            <v/>
          </cell>
          <cell r="H733" t="str">
            <v>CURRENT ASSETS, LOANS AND ADVANCES</v>
          </cell>
          <cell r="I733" t="str">
            <v>CASH AND BANK BALANCES</v>
          </cell>
          <cell r="J733" t="str">
            <v>BANK ACCOUNTS- CURRENT</v>
          </cell>
        </row>
        <row r="734">
          <cell r="A734" t="str">
            <v>A702100</v>
          </cell>
          <cell r="B734" t="str">
            <v>UTI Bank Hyderabad</v>
          </cell>
          <cell r="C734" t="str">
            <v>INR</v>
          </cell>
          <cell r="D734" t="str">
            <v>ASSET</v>
          </cell>
          <cell r="E734" t="str">
            <v>BALANCE SHEET</v>
          </cell>
          <cell r="F734" t="str">
            <v>BANK CASH PTT A/C</v>
          </cell>
          <cell r="G734" t="str">
            <v/>
          </cell>
          <cell r="H734" t="str">
            <v>CURRENT ASSETS, LOANS AND ADVANCES</v>
          </cell>
          <cell r="I734" t="str">
            <v>CASH AND BANK BALANCES</v>
          </cell>
          <cell r="J734" t="str">
            <v>BANK ACCOUNTS- CURRENT</v>
          </cell>
        </row>
        <row r="735">
          <cell r="A735" t="str">
            <v>A702101</v>
          </cell>
          <cell r="B735" t="str">
            <v>UTI Bank Bangalore</v>
          </cell>
          <cell r="C735" t="str">
            <v>INR</v>
          </cell>
          <cell r="D735" t="str">
            <v>ASSET</v>
          </cell>
          <cell r="E735" t="str">
            <v>BALANCE SHEET</v>
          </cell>
          <cell r="F735" t="str">
            <v>BANK CASH PTT A/C</v>
          </cell>
          <cell r="G735" t="str">
            <v/>
          </cell>
          <cell r="H735" t="str">
            <v>CURRENT ASSETS, LOANS AND ADVANCES</v>
          </cell>
          <cell r="I735" t="str">
            <v>CASH AND BANK BALANCES</v>
          </cell>
          <cell r="J735" t="str">
            <v>BANK ACCOUNTS- CURRENT</v>
          </cell>
        </row>
        <row r="736">
          <cell r="A736" t="str">
            <v>A702102</v>
          </cell>
          <cell r="B736" t="str">
            <v>Corporation Bank Sikandarpur Gurgaon</v>
          </cell>
          <cell r="C736" t="str">
            <v>INR</v>
          </cell>
          <cell r="D736" t="str">
            <v>ASSET</v>
          </cell>
          <cell r="E736" t="str">
            <v>BALANCE SHEET</v>
          </cell>
          <cell r="F736" t="str">
            <v>BANK CASH PTT A/C</v>
          </cell>
          <cell r="G736" t="str">
            <v/>
          </cell>
          <cell r="H736" t="str">
            <v>CURRENT ASSETS, LOANS AND ADVANCES</v>
          </cell>
          <cell r="I736" t="str">
            <v>CASH AND BANK BALANCES</v>
          </cell>
          <cell r="J736" t="str">
            <v>BANK ACCOUNTS- CURRENT</v>
          </cell>
        </row>
        <row r="737">
          <cell r="A737" t="str">
            <v>A702103</v>
          </cell>
          <cell r="B737" t="str">
            <v>Corporation Bank Sikandarpur Gurgaon</v>
          </cell>
          <cell r="C737" t="str">
            <v>INR</v>
          </cell>
          <cell r="D737" t="str">
            <v>ASSET</v>
          </cell>
          <cell r="E737" t="str">
            <v>BALANCE SHEET</v>
          </cell>
          <cell r="F737" t="str">
            <v>BANK CASH PTT A/C</v>
          </cell>
          <cell r="G737" t="str">
            <v/>
          </cell>
          <cell r="H737" t="str">
            <v>CURRENT ASSETS, LOANS AND ADVANCES</v>
          </cell>
          <cell r="I737" t="str">
            <v>CASH AND BANK BALANCES</v>
          </cell>
          <cell r="J737" t="str">
            <v>BANK ACCOUNTS- CURRENT</v>
          </cell>
        </row>
        <row r="738">
          <cell r="A738" t="str">
            <v>A702104</v>
          </cell>
          <cell r="B738" t="str">
            <v>Corporation Bank Sikandarpur Gurgaon</v>
          </cell>
          <cell r="C738" t="str">
            <v>INR</v>
          </cell>
          <cell r="D738" t="str">
            <v>ASSET</v>
          </cell>
          <cell r="E738" t="str">
            <v>BALANCE SHEET</v>
          </cell>
          <cell r="F738" t="str">
            <v>BANK CASH PTT A/C</v>
          </cell>
          <cell r="G738" t="str">
            <v/>
          </cell>
          <cell r="H738" t="str">
            <v>CURRENT ASSETS, LOANS AND ADVANCES</v>
          </cell>
          <cell r="I738" t="str">
            <v>CASH AND BANK BALANCES</v>
          </cell>
          <cell r="J738" t="str">
            <v>BANK ACCOUNTS- CURRENT</v>
          </cell>
        </row>
        <row r="739">
          <cell r="A739" t="str">
            <v>A702105</v>
          </cell>
          <cell r="B739" t="str">
            <v>Corporation Bank Sikandarpur Gurgaon</v>
          </cell>
          <cell r="C739" t="str">
            <v>INR</v>
          </cell>
          <cell r="D739" t="str">
            <v>ASSET</v>
          </cell>
          <cell r="E739" t="str">
            <v>BALANCE SHEET</v>
          </cell>
          <cell r="F739" t="str">
            <v>BANK CASH PTT A/C</v>
          </cell>
          <cell r="G739" t="str">
            <v/>
          </cell>
          <cell r="H739" t="str">
            <v>CURRENT ASSETS, LOANS AND ADVANCES</v>
          </cell>
          <cell r="I739" t="str">
            <v>CASH AND BANK BALANCES</v>
          </cell>
          <cell r="J739" t="str">
            <v>BANK ACCOUNTS- CURRENT</v>
          </cell>
        </row>
        <row r="740">
          <cell r="A740" t="str">
            <v>A702106</v>
          </cell>
          <cell r="B740" t="str">
            <v>Corporation Bank Sikandarpur Gurgaon</v>
          </cell>
          <cell r="C740" t="str">
            <v>INR</v>
          </cell>
          <cell r="D740" t="str">
            <v>ASSET</v>
          </cell>
          <cell r="E740" t="str">
            <v>BALANCE SHEET</v>
          </cell>
          <cell r="F740" t="str">
            <v>BANK CASH PTT A/C</v>
          </cell>
          <cell r="G740" t="str">
            <v/>
          </cell>
          <cell r="H740" t="str">
            <v>CURRENT ASSETS, LOANS AND ADVANCES</v>
          </cell>
          <cell r="I740" t="str">
            <v>CASH AND BANK BALANCES</v>
          </cell>
          <cell r="J740" t="str">
            <v>BANK ACCOUNTS- CURRENT</v>
          </cell>
        </row>
        <row r="741">
          <cell r="A741" t="str">
            <v>A702107</v>
          </cell>
          <cell r="B741" t="str">
            <v>Corporation Bank Sikandarpur Gurgaon</v>
          </cell>
          <cell r="C741" t="str">
            <v>INR</v>
          </cell>
          <cell r="D741" t="str">
            <v>ASSET</v>
          </cell>
          <cell r="E741" t="str">
            <v>BALANCE SHEET</v>
          </cell>
          <cell r="F741" t="str">
            <v>BANK CASH PTT A/C</v>
          </cell>
          <cell r="G741" t="str">
            <v/>
          </cell>
          <cell r="H741" t="str">
            <v>CURRENT ASSETS, LOANS AND ADVANCES</v>
          </cell>
          <cell r="I741" t="str">
            <v>CASH AND BANK BALANCES</v>
          </cell>
          <cell r="J741" t="str">
            <v>BANK ACCOUNTS- CURRENT</v>
          </cell>
        </row>
        <row r="742">
          <cell r="A742" t="str">
            <v>A702108</v>
          </cell>
          <cell r="B742" t="str">
            <v>Corporation Bank Sikandarpur Gurgaon</v>
          </cell>
          <cell r="C742" t="str">
            <v>INR</v>
          </cell>
          <cell r="D742" t="str">
            <v>ASSET</v>
          </cell>
          <cell r="E742" t="str">
            <v>BALANCE SHEET</v>
          </cell>
          <cell r="F742" t="str">
            <v>BANK CASH PTT A/C</v>
          </cell>
          <cell r="G742" t="str">
            <v/>
          </cell>
          <cell r="H742" t="str">
            <v>CURRENT ASSETS, LOANS AND ADVANCES</v>
          </cell>
          <cell r="I742" t="str">
            <v>CASH AND BANK BALANCES</v>
          </cell>
          <cell r="J742" t="str">
            <v>BANK ACCOUNTS- CURRENT</v>
          </cell>
        </row>
        <row r="743">
          <cell r="A743" t="str">
            <v>A702109</v>
          </cell>
          <cell r="B743" t="str">
            <v>Corporation Bank Sikandarpur Gurgaon</v>
          </cell>
          <cell r="C743" t="str">
            <v>INR</v>
          </cell>
          <cell r="D743" t="str">
            <v>ASSET</v>
          </cell>
          <cell r="E743" t="str">
            <v>BALANCE SHEET</v>
          </cell>
          <cell r="F743" t="str">
            <v>BANK CASH PTT A/C</v>
          </cell>
          <cell r="G743" t="str">
            <v/>
          </cell>
          <cell r="H743" t="str">
            <v>CURRENT ASSETS, LOANS AND ADVANCES</v>
          </cell>
          <cell r="I743" t="str">
            <v>CASH AND BANK BALANCES</v>
          </cell>
          <cell r="J743" t="str">
            <v>BANK ACCOUNTS- CURRENT</v>
          </cell>
        </row>
        <row r="744">
          <cell r="A744" t="str">
            <v>A702110</v>
          </cell>
          <cell r="B744" t="str">
            <v>Corporation Bank Sikandarpur Gurgaon</v>
          </cell>
          <cell r="C744" t="str">
            <v>INR</v>
          </cell>
          <cell r="D744" t="str">
            <v>ASSET</v>
          </cell>
          <cell r="E744" t="str">
            <v>BALANCE SHEET</v>
          </cell>
          <cell r="F744" t="str">
            <v>BANK CASH PTT A/C</v>
          </cell>
          <cell r="G744" t="str">
            <v/>
          </cell>
          <cell r="H744" t="str">
            <v>CURRENT ASSETS, LOANS AND ADVANCES</v>
          </cell>
          <cell r="I744" t="str">
            <v>CASH AND BANK BALANCES</v>
          </cell>
          <cell r="J744" t="str">
            <v>BANK ACCOUNTS- CURRENT</v>
          </cell>
        </row>
        <row r="745">
          <cell r="A745" t="str">
            <v>A702111</v>
          </cell>
          <cell r="B745" t="str">
            <v>HDFC Bank Shopping Mall Gurgaon</v>
          </cell>
          <cell r="C745" t="str">
            <v>INR</v>
          </cell>
          <cell r="D745" t="str">
            <v>ASSET</v>
          </cell>
          <cell r="E745" t="str">
            <v>BALANCE SHEET</v>
          </cell>
          <cell r="F745" t="str">
            <v>BANK CASH PTT A/C</v>
          </cell>
          <cell r="G745" t="str">
            <v/>
          </cell>
          <cell r="H745" t="str">
            <v>CURRENT ASSETS, LOANS AND ADVANCES</v>
          </cell>
          <cell r="I745" t="str">
            <v>CASH AND BANK BALANCES</v>
          </cell>
          <cell r="J745" t="str">
            <v>BANK ACCOUNTS- CURRENT</v>
          </cell>
        </row>
        <row r="746">
          <cell r="A746" t="str">
            <v>A702112</v>
          </cell>
          <cell r="B746" t="str">
            <v>HDFC Bank Shopping Mall Gurgaon</v>
          </cell>
          <cell r="C746" t="str">
            <v>INR</v>
          </cell>
          <cell r="D746" t="str">
            <v>ASSET</v>
          </cell>
          <cell r="E746" t="str">
            <v>BALANCE SHEET</v>
          </cell>
          <cell r="F746" t="str">
            <v>BANK CASH PTT A/C</v>
          </cell>
          <cell r="G746" t="str">
            <v/>
          </cell>
          <cell r="H746" t="str">
            <v>CURRENT ASSETS, LOANS AND ADVANCES</v>
          </cell>
          <cell r="I746" t="str">
            <v>CASH AND BANK BALANCES</v>
          </cell>
          <cell r="J746" t="str">
            <v>BANK ACCOUNTS- CURRENT</v>
          </cell>
        </row>
        <row r="747">
          <cell r="A747" t="str">
            <v>A702113</v>
          </cell>
          <cell r="B747" t="str">
            <v>HDFC Bank Shopping Mall Gurgaon</v>
          </cell>
          <cell r="C747" t="str">
            <v>INR</v>
          </cell>
          <cell r="D747" t="str">
            <v>ASSET</v>
          </cell>
          <cell r="E747" t="str">
            <v>BALANCE SHEET</v>
          </cell>
          <cell r="F747" t="str">
            <v>BANK CASH PTT A/C</v>
          </cell>
          <cell r="G747" t="str">
            <v/>
          </cell>
          <cell r="H747" t="str">
            <v>CURRENT ASSETS, LOANS AND ADVANCES</v>
          </cell>
          <cell r="I747" t="str">
            <v>CASH AND BANK BALANCES</v>
          </cell>
          <cell r="J747" t="str">
            <v>BANK ACCOUNTS- CURRENT</v>
          </cell>
        </row>
        <row r="748">
          <cell r="A748" t="str">
            <v>A702114</v>
          </cell>
          <cell r="B748" t="str">
            <v>SBI Qutab Plaza Ph-1</v>
          </cell>
          <cell r="C748" t="str">
            <v>INR</v>
          </cell>
          <cell r="D748" t="str">
            <v>ASSET</v>
          </cell>
          <cell r="E748" t="str">
            <v>BALANCE SHEET</v>
          </cell>
          <cell r="F748" t="str">
            <v>BANK CASH PTT A/C</v>
          </cell>
          <cell r="G748" t="str">
            <v/>
          </cell>
          <cell r="H748" t="str">
            <v>CURRENT ASSETS, LOANS AND ADVANCES</v>
          </cell>
          <cell r="I748" t="str">
            <v>CASH AND BANK BALANCES</v>
          </cell>
          <cell r="J748" t="str">
            <v>BANK ACCOUNTS- CURRENT</v>
          </cell>
        </row>
        <row r="749">
          <cell r="A749" t="str">
            <v>A702115</v>
          </cell>
          <cell r="B749" t="str">
            <v>SBI Sikandarpur Gurgaon</v>
          </cell>
          <cell r="C749" t="str">
            <v>INR</v>
          </cell>
          <cell r="D749" t="str">
            <v>ASSET</v>
          </cell>
          <cell r="E749" t="str">
            <v>BALANCE SHEET</v>
          </cell>
          <cell r="F749" t="str">
            <v>BANK CASH PTT A/C</v>
          </cell>
          <cell r="G749" t="str">
            <v/>
          </cell>
          <cell r="H749" t="str">
            <v>CURRENT ASSETS, LOANS AND ADVANCES</v>
          </cell>
          <cell r="I749" t="str">
            <v>CASH AND BANK BALANCES</v>
          </cell>
          <cell r="J749" t="str">
            <v>BANK ACCOUNTS- CURRENT</v>
          </cell>
        </row>
        <row r="750">
          <cell r="A750" t="str">
            <v>A702116</v>
          </cell>
          <cell r="B750" t="str">
            <v>ICICI Bank Qutab Plaza Ph1 Gurgaon</v>
          </cell>
          <cell r="C750" t="str">
            <v>INR</v>
          </cell>
          <cell r="D750" t="str">
            <v>ASSET</v>
          </cell>
          <cell r="E750" t="str">
            <v>BALANCE SHEET</v>
          </cell>
          <cell r="F750" t="str">
            <v>BANK CASH PTT A/C</v>
          </cell>
          <cell r="G750" t="str">
            <v/>
          </cell>
          <cell r="H750" t="str">
            <v>CURRENT ASSETS, LOANS AND ADVANCES</v>
          </cell>
          <cell r="I750" t="str">
            <v>CASH AND BANK BALANCES</v>
          </cell>
          <cell r="J750" t="str">
            <v>BANK ACCOUNTS- CURRENT</v>
          </cell>
        </row>
        <row r="751">
          <cell r="A751" t="str">
            <v>A702117</v>
          </cell>
          <cell r="B751" t="str">
            <v>ICICI Bank - Chandigarh</v>
          </cell>
          <cell r="C751" t="str">
            <v>INR</v>
          </cell>
          <cell r="D751" t="str">
            <v>ASSET</v>
          </cell>
          <cell r="E751" t="str">
            <v>BALANCE SHEET</v>
          </cell>
          <cell r="F751" t="str">
            <v>BANK CASH PTT A/C</v>
          </cell>
          <cell r="G751" t="str">
            <v/>
          </cell>
          <cell r="H751" t="str">
            <v>CURRENT ASSETS, LOANS AND ADVANCES</v>
          </cell>
          <cell r="I751" t="str">
            <v>CASH AND BANK BALANCES</v>
          </cell>
          <cell r="J751" t="str">
            <v>BANK ACCOUNTS- CURRENT</v>
          </cell>
        </row>
        <row r="752">
          <cell r="A752" t="str">
            <v>A702118</v>
          </cell>
          <cell r="B752" t="str">
            <v>STATE BANK OF INDIA - KOLKATA</v>
          </cell>
          <cell r="C752" t="str">
            <v>INR</v>
          </cell>
          <cell r="D752" t="str">
            <v>ASSET</v>
          </cell>
          <cell r="E752" t="str">
            <v>BALANCE SHEET</v>
          </cell>
          <cell r="F752" t="str">
            <v>BANK CASH PTT A/C</v>
          </cell>
          <cell r="G752" t="str">
            <v/>
          </cell>
          <cell r="H752" t="str">
            <v>CURRENT ASSETS, LOANS AND ADVANCES</v>
          </cell>
          <cell r="I752" t="str">
            <v>CASH AND BANK BALANCES</v>
          </cell>
          <cell r="J752" t="str">
            <v>BANK ACCOUNTS- CURRENT</v>
          </cell>
        </row>
        <row r="753">
          <cell r="A753" t="str">
            <v>A702119</v>
          </cell>
          <cell r="B753" t="str">
            <v>Bank of India Khan Market</v>
          </cell>
          <cell r="C753" t="str">
            <v>INR</v>
          </cell>
          <cell r="D753" t="str">
            <v>ASSET</v>
          </cell>
          <cell r="E753" t="str">
            <v>BALANCE SHEET</v>
          </cell>
          <cell r="F753" t="str">
            <v>BANK CASH PTT A/C</v>
          </cell>
          <cell r="G753" t="str">
            <v/>
          </cell>
          <cell r="H753" t="str">
            <v>CURRENT ASSETS, LOANS AND ADVANCES</v>
          </cell>
          <cell r="I753" t="str">
            <v>CASH AND BANK BALANCES</v>
          </cell>
          <cell r="J753" t="str">
            <v>BANK ACCOUNTS- CURRENT</v>
          </cell>
        </row>
        <row r="754">
          <cell r="A754" t="str">
            <v>A702120</v>
          </cell>
          <cell r="B754" t="str">
            <v>ICICI Bank 9A CP</v>
          </cell>
          <cell r="C754" t="str">
            <v>INR</v>
          </cell>
          <cell r="D754" t="str">
            <v>ASSET</v>
          </cell>
          <cell r="E754" t="str">
            <v>BALANCE SHEET</v>
          </cell>
          <cell r="F754" t="str">
            <v>BANK CASH PTT A/C</v>
          </cell>
          <cell r="G754" t="str">
            <v/>
          </cell>
          <cell r="H754" t="str">
            <v>CURRENT ASSETS, LOANS AND ADVANCES</v>
          </cell>
          <cell r="I754" t="str">
            <v>CASH AND BANK BALANCES</v>
          </cell>
          <cell r="J754" t="str">
            <v>BANK ACCOUNTS- CURRENT</v>
          </cell>
        </row>
        <row r="755">
          <cell r="A755" t="str">
            <v>A702121</v>
          </cell>
          <cell r="B755" t="str">
            <v>ICICI Bank 9A CP</v>
          </cell>
          <cell r="C755" t="str">
            <v>INR</v>
          </cell>
          <cell r="D755" t="str">
            <v>ASSET</v>
          </cell>
          <cell r="E755" t="str">
            <v>BALANCE SHEET</v>
          </cell>
          <cell r="F755" t="str">
            <v>BANK CASH PTT A/C</v>
          </cell>
          <cell r="G755" t="str">
            <v/>
          </cell>
          <cell r="H755" t="str">
            <v>CURRENT ASSETS, LOANS AND ADVANCES</v>
          </cell>
          <cell r="I755" t="str">
            <v>CASH AND BANK BALANCES</v>
          </cell>
          <cell r="J755" t="str">
            <v>BANK ACCOUNTS- CURRENT</v>
          </cell>
        </row>
        <row r="756">
          <cell r="A756" t="str">
            <v>A702122</v>
          </cell>
          <cell r="B756" t="str">
            <v>ICICI Bank 9A CP</v>
          </cell>
          <cell r="C756" t="str">
            <v>INR</v>
          </cell>
          <cell r="D756" t="str">
            <v>ASSET</v>
          </cell>
          <cell r="E756" t="str">
            <v>BALANCE SHEET</v>
          </cell>
          <cell r="F756" t="str">
            <v>BANK CASH PTT A/C</v>
          </cell>
          <cell r="G756" t="str">
            <v/>
          </cell>
          <cell r="H756" t="str">
            <v>CURRENT ASSETS, LOANS AND ADVANCES</v>
          </cell>
          <cell r="I756" t="str">
            <v>CASH AND BANK BALANCES</v>
          </cell>
          <cell r="J756" t="str">
            <v>BANK ACCOUNTS- CURRENT</v>
          </cell>
        </row>
        <row r="757">
          <cell r="A757" t="str">
            <v>A702123</v>
          </cell>
          <cell r="B757" t="str">
            <v>UTI Escro A/C</v>
          </cell>
          <cell r="C757" t="str">
            <v>INR</v>
          </cell>
          <cell r="D757" t="str">
            <v>ASSET</v>
          </cell>
          <cell r="E757" t="str">
            <v>BALANCE SHEET</v>
          </cell>
          <cell r="F757" t="str">
            <v>BANK CASH PTT A/C</v>
          </cell>
          <cell r="G757" t="str">
            <v/>
          </cell>
          <cell r="H757" t="str">
            <v>CURRENT ASSETS, LOANS AND ADVANCES</v>
          </cell>
          <cell r="I757" t="str">
            <v>CASH AND BANK BALANCES</v>
          </cell>
          <cell r="J757" t="str">
            <v>BANK ACCOUNTS- CURRENT</v>
          </cell>
        </row>
        <row r="758">
          <cell r="A758" t="str">
            <v>A702124</v>
          </cell>
          <cell r="B758" t="str">
            <v>ING Vysya Escro A/C</v>
          </cell>
          <cell r="C758" t="str">
            <v>INR</v>
          </cell>
          <cell r="D758" t="str">
            <v>ASSET</v>
          </cell>
          <cell r="E758" t="str">
            <v>BALANCE SHEET</v>
          </cell>
          <cell r="F758" t="str">
            <v>BANK CASH PTT A/C</v>
          </cell>
          <cell r="G758" t="str">
            <v/>
          </cell>
          <cell r="H758" t="str">
            <v>CURRENT ASSETS, LOANS AND ADVANCES</v>
          </cell>
          <cell r="I758" t="str">
            <v>CASH AND BANK BALANCES</v>
          </cell>
          <cell r="J758" t="str">
            <v>BANK ACCOUNTS- CURRENT</v>
          </cell>
        </row>
        <row r="759">
          <cell r="A759" t="str">
            <v>A702125</v>
          </cell>
          <cell r="B759" t="str">
            <v>HDFC Bank Shopping Mall Gurgaon</v>
          </cell>
          <cell r="C759" t="str">
            <v>INR</v>
          </cell>
          <cell r="D759" t="str">
            <v>ASSET</v>
          </cell>
          <cell r="E759" t="str">
            <v>BALANCE SHEET</v>
          </cell>
          <cell r="F759" t="str">
            <v>BANK CASH PTT A/C</v>
          </cell>
          <cell r="G759" t="str">
            <v/>
          </cell>
          <cell r="H759" t="str">
            <v>CURRENT ASSETS, LOANS AND ADVANCES</v>
          </cell>
          <cell r="I759" t="str">
            <v>CASH AND BANK BALANCES</v>
          </cell>
          <cell r="J759" t="str">
            <v>BANK ACCOUNTS- CURRENT</v>
          </cell>
        </row>
        <row r="760">
          <cell r="A760" t="str">
            <v>A702126</v>
          </cell>
          <cell r="B760" t="str">
            <v>HDFC Bank Salt Lake City Kolkota</v>
          </cell>
          <cell r="C760" t="str">
            <v>INR</v>
          </cell>
          <cell r="D760" t="str">
            <v>ASSET</v>
          </cell>
          <cell r="E760" t="str">
            <v>BALANCE SHEET</v>
          </cell>
          <cell r="F760" t="str">
            <v>BANK CASH PTT A/C</v>
          </cell>
          <cell r="G760" t="str">
            <v/>
          </cell>
          <cell r="H760" t="str">
            <v>CURRENT ASSETS, LOANS AND ADVANCES</v>
          </cell>
          <cell r="I760" t="str">
            <v>CASH AND BANK BALANCES</v>
          </cell>
          <cell r="J760" t="str">
            <v>BANK ACCOUNTS- CURRENT</v>
          </cell>
        </row>
        <row r="761">
          <cell r="A761" t="str">
            <v>A702127</v>
          </cell>
          <cell r="B761" t="str">
            <v>Centurion Bank of Punjab CP</v>
          </cell>
          <cell r="C761" t="str">
            <v>INR</v>
          </cell>
          <cell r="D761" t="str">
            <v>ASSET</v>
          </cell>
          <cell r="E761" t="str">
            <v>BALANCE SHEET</v>
          </cell>
          <cell r="F761" t="str">
            <v>BANK CASH PTT A/C</v>
          </cell>
          <cell r="G761" t="str">
            <v/>
          </cell>
          <cell r="H761" t="str">
            <v>CURRENT ASSETS, LOANS AND ADVANCES</v>
          </cell>
          <cell r="I761" t="str">
            <v>CASH AND BANK BALANCES</v>
          </cell>
          <cell r="J761" t="str">
            <v>BANK ACCOUNTS- CURRENT</v>
          </cell>
        </row>
        <row r="762">
          <cell r="A762" t="str">
            <v>A702128</v>
          </cell>
          <cell r="B762" t="str">
            <v>ICICI Bank Mylapore Chennai</v>
          </cell>
          <cell r="C762" t="str">
            <v>INR</v>
          </cell>
          <cell r="D762" t="str">
            <v>ASSET</v>
          </cell>
          <cell r="E762" t="str">
            <v>BALANCE SHEET</v>
          </cell>
          <cell r="F762" t="str">
            <v>BANK CASH PTT A/C</v>
          </cell>
          <cell r="G762" t="str">
            <v/>
          </cell>
          <cell r="H762" t="str">
            <v>CURRENT ASSETS, LOANS AND ADVANCES</v>
          </cell>
          <cell r="I762" t="str">
            <v>CASH AND BANK BALANCES</v>
          </cell>
          <cell r="J762" t="str">
            <v>BANK ACCOUNTS- CURRENT</v>
          </cell>
        </row>
        <row r="763">
          <cell r="A763" t="str">
            <v>A702129</v>
          </cell>
          <cell r="B763" t="str">
            <v>ICICI Sec 54 Gurgaon</v>
          </cell>
          <cell r="C763" t="str">
            <v>INR</v>
          </cell>
          <cell r="D763" t="str">
            <v>ASSET</v>
          </cell>
          <cell r="E763" t="str">
            <v>BALANCE SHEET</v>
          </cell>
          <cell r="F763" t="str">
            <v>BANK CASH PTT A/C</v>
          </cell>
          <cell r="G763" t="str">
            <v/>
          </cell>
          <cell r="H763" t="str">
            <v>CURRENT ASSETS, LOANS AND ADVANCES</v>
          </cell>
          <cell r="I763" t="str">
            <v>CASH AND BANK BALANCES</v>
          </cell>
          <cell r="J763" t="str">
            <v>BANK ACCOUNTS- CURRENT</v>
          </cell>
        </row>
        <row r="764">
          <cell r="A764" t="str">
            <v>A702130</v>
          </cell>
          <cell r="B764" t="str">
            <v>Central Bank of India Janpath</v>
          </cell>
          <cell r="C764" t="str">
            <v>INR</v>
          </cell>
          <cell r="D764" t="str">
            <v>ASSET</v>
          </cell>
          <cell r="E764" t="str">
            <v>BALANCE SHEET</v>
          </cell>
          <cell r="F764" t="str">
            <v>BANK CASH PTT A/C</v>
          </cell>
          <cell r="G764" t="str">
            <v/>
          </cell>
          <cell r="H764" t="str">
            <v>CURRENT ASSETS, LOANS AND ADVANCES</v>
          </cell>
          <cell r="I764" t="str">
            <v>CASH AND BANK BALANCES</v>
          </cell>
          <cell r="J764" t="str">
            <v>BANK ACCOUNTS- CURRENT</v>
          </cell>
        </row>
        <row r="765">
          <cell r="A765" t="str">
            <v>A702131</v>
          </cell>
          <cell r="B765" t="str">
            <v>Bank of India Janpath</v>
          </cell>
          <cell r="C765" t="str">
            <v>INR</v>
          </cell>
          <cell r="D765" t="str">
            <v>ASSET</v>
          </cell>
          <cell r="E765" t="str">
            <v>BALANCE SHEET</v>
          </cell>
          <cell r="F765" t="str">
            <v>BANK CASH PTT A/C</v>
          </cell>
          <cell r="G765" t="str">
            <v/>
          </cell>
          <cell r="H765" t="str">
            <v>CURRENT ASSETS, LOANS AND ADVANCES</v>
          </cell>
          <cell r="I765" t="str">
            <v>CASH AND BANK BALANCES</v>
          </cell>
          <cell r="J765" t="str">
            <v>BANK ACCOUNTS- CURRENT</v>
          </cell>
        </row>
        <row r="766">
          <cell r="A766" t="str">
            <v>A702132</v>
          </cell>
          <cell r="B766" t="str">
            <v>ICICI Bank Kochi</v>
          </cell>
          <cell r="C766" t="str">
            <v>INR</v>
          </cell>
          <cell r="D766" t="str">
            <v>ASSET</v>
          </cell>
          <cell r="E766" t="str">
            <v>BALANCE SHEET</v>
          </cell>
          <cell r="F766" t="str">
            <v>BANK CASH PTT A/C</v>
          </cell>
          <cell r="G766" t="str">
            <v/>
          </cell>
          <cell r="H766" t="str">
            <v>CURRENT ASSETS, LOANS AND ADVANCES</v>
          </cell>
          <cell r="I766" t="str">
            <v>CASH AND BANK BALANCES</v>
          </cell>
          <cell r="J766" t="str">
            <v>BANK ACCOUNTS- CURRENT</v>
          </cell>
        </row>
        <row r="767">
          <cell r="A767" t="str">
            <v>A702133</v>
          </cell>
          <cell r="B767" t="str">
            <v>ICICI Bank Kochi (Current A/c)</v>
          </cell>
          <cell r="C767" t="str">
            <v>INR</v>
          </cell>
          <cell r="D767" t="str">
            <v>ASSET</v>
          </cell>
          <cell r="E767" t="str">
            <v>BALANCE SHEET</v>
          </cell>
          <cell r="F767" t="str">
            <v>BANK CASH PTT A/C</v>
          </cell>
          <cell r="G767" t="str">
            <v/>
          </cell>
          <cell r="H767" t="str">
            <v>CURRENT ASSETS, LOANS AND ADVANCES</v>
          </cell>
          <cell r="I767" t="str">
            <v>CASH AND BANK BALANCES</v>
          </cell>
          <cell r="J767" t="str">
            <v>BANK ACCOUNTS- CURRENT</v>
          </cell>
        </row>
        <row r="768">
          <cell r="A768" t="str">
            <v>A702134</v>
          </cell>
          <cell r="B768" t="str">
            <v>ICICI BANK SALT LAKE CITY</v>
          </cell>
          <cell r="C768" t="str">
            <v>INR</v>
          </cell>
          <cell r="D768" t="str">
            <v>ASSET</v>
          </cell>
          <cell r="E768" t="str">
            <v>BALANCE SHEET</v>
          </cell>
          <cell r="F768" t="str">
            <v>BANK CASH PTT A/C</v>
          </cell>
          <cell r="G768" t="str">
            <v/>
          </cell>
          <cell r="H768" t="str">
            <v>CURRENT ASSETS, LOANS AND ADVANCES</v>
          </cell>
          <cell r="I768" t="str">
            <v>CASH AND BANK BALANCES</v>
          </cell>
          <cell r="J768" t="str">
            <v>BANK ACCOUNTS- CURRENT</v>
          </cell>
        </row>
        <row r="769">
          <cell r="A769" t="str">
            <v>A702135</v>
          </cell>
          <cell r="B769" t="str">
            <v>CITI Bank DLF Square Gurgaon</v>
          </cell>
          <cell r="C769" t="str">
            <v>INR</v>
          </cell>
          <cell r="D769" t="str">
            <v>ASSET</v>
          </cell>
          <cell r="E769" t="str">
            <v>BALANCE SHEET</v>
          </cell>
          <cell r="F769" t="str">
            <v>BANK CASH PTT A/C</v>
          </cell>
          <cell r="G769" t="str">
            <v/>
          </cell>
          <cell r="H769" t="str">
            <v>CURRENT ASSETS, LOANS AND ADVANCES</v>
          </cell>
          <cell r="I769" t="str">
            <v>CASH AND BANK BALANCES</v>
          </cell>
          <cell r="J769" t="str">
            <v>BANK ACCOUNTS- CURRENT</v>
          </cell>
        </row>
        <row r="770">
          <cell r="A770" t="str">
            <v>A702136</v>
          </cell>
          <cell r="B770" t="str">
            <v>SBI Chandigarh</v>
          </cell>
          <cell r="C770" t="str">
            <v>INR</v>
          </cell>
          <cell r="D770" t="str">
            <v>ASSET</v>
          </cell>
          <cell r="E770" t="str">
            <v>BALANCE SHEET</v>
          </cell>
          <cell r="F770" t="str">
            <v>BANK CASH PTT A/C</v>
          </cell>
          <cell r="G770" t="str">
            <v/>
          </cell>
          <cell r="H770" t="str">
            <v>CURRENT ASSETS, LOANS AND ADVANCES</v>
          </cell>
          <cell r="I770" t="str">
            <v>CASH AND BANK BALANCES</v>
          </cell>
          <cell r="J770" t="str">
            <v>BANK ACCOUNTS- CURRENT</v>
          </cell>
        </row>
        <row r="771">
          <cell r="A771" t="str">
            <v>A702137</v>
          </cell>
          <cell r="B771" t="str">
            <v>SBI MG Road Gurgaon</v>
          </cell>
          <cell r="C771" t="str">
            <v>INR</v>
          </cell>
          <cell r="D771" t="str">
            <v>ASSET</v>
          </cell>
          <cell r="E771" t="str">
            <v>BALANCE SHEET</v>
          </cell>
          <cell r="F771" t="str">
            <v>BANK CASH PTT A/C</v>
          </cell>
          <cell r="G771" t="str">
            <v/>
          </cell>
          <cell r="H771" t="str">
            <v>CURRENT ASSETS, LOANS AND ADVANCES</v>
          </cell>
          <cell r="I771" t="str">
            <v>CASH AND BANK BALANCES</v>
          </cell>
          <cell r="J771" t="str">
            <v>BANK ACCOUNTS- CURRENT</v>
          </cell>
        </row>
        <row r="772">
          <cell r="A772" t="str">
            <v>A702138</v>
          </cell>
          <cell r="B772" t="str">
            <v>HDFC KG Marg</v>
          </cell>
          <cell r="C772" t="str">
            <v>INR</v>
          </cell>
          <cell r="D772" t="str">
            <v>ASSET</v>
          </cell>
          <cell r="E772" t="str">
            <v>BALANCE SHEET</v>
          </cell>
          <cell r="F772" t="str">
            <v>BANK CASH PTT A/C</v>
          </cell>
          <cell r="G772" t="str">
            <v/>
          </cell>
          <cell r="H772" t="str">
            <v>CURRENT ASSETS, LOANS AND ADVANCES</v>
          </cell>
          <cell r="I772" t="str">
            <v>CASH AND BANK BALANCES</v>
          </cell>
          <cell r="J772" t="str">
            <v>BANK ACCOUNTS- CURRENT</v>
          </cell>
        </row>
        <row r="773">
          <cell r="A773" t="str">
            <v>A702139</v>
          </cell>
          <cell r="B773" t="str">
            <v>CITIBANK-LRD</v>
          </cell>
          <cell r="C773" t="str">
            <v>INR</v>
          </cell>
          <cell r="D773" t="str">
            <v>ASSET</v>
          </cell>
          <cell r="E773" t="str">
            <v>BALANCE SHEET</v>
          </cell>
          <cell r="F773" t="str">
            <v>BANK CASH PTT A/C</v>
          </cell>
          <cell r="G773" t="str">
            <v/>
          </cell>
          <cell r="H773" t="str">
            <v>CURRENT ASSETS, LOANS AND ADVANCES</v>
          </cell>
          <cell r="I773" t="str">
            <v>CASH AND BANK BALANCES</v>
          </cell>
          <cell r="J773" t="str">
            <v>BANK ACCOUNTS- CURRENT</v>
          </cell>
        </row>
        <row r="774">
          <cell r="A774" t="str">
            <v>A702140</v>
          </cell>
          <cell r="B774" t="str">
            <v>CANARA BANK</v>
          </cell>
          <cell r="C774" t="str">
            <v>INR</v>
          </cell>
          <cell r="D774" t="str">
            <v>ASSET</v>
          </cell>
          <cell r="E774" t="str">
            <v>BALANCE SHEET</v>
          </cell>
          <cell r="F774" t="str">
            <v>BANK CASH PTT A/C</v>
          </cell>
          <cell r="G774" t="str">
            <v/>
          </cell>
          <cell r="H774" t="str">
            <v>CURRENT ASSETS, LOANS AND ADVANCES</v>
          </cell>
          <cell r="I774" t="str">
            <v>CASH AND BANK BALANCES</v>
          </cell>
          <cell r="J774" t="str">
            <v>BANK ACCOUNTS- CURRENT</v>
          </cell>
        </row>
        <row r="775">
          <cell r="A775" t="str">
            <v>A702141</v>
          </cell>
          <cell r="B775" t="str">
            <v>ICICI BANK</v>
          </cell>
          <cell r="C775" t="str">
            <v>INR</v>
          </cell>
          <cell r="D775" t="str">
            <v>ASSET</v>
          </cell>
          <cell r="E775" t="str">
            <v>BALANCE SHEET</v>
          </cell>
          <cell r="F775" t="str">
            <v>BANK CASH PTT A/C</v>
          </cell>
          <cell r="G775" t="str">
            <v/>
          </cell>
          <cell r="H775" t="str">
            <v>CURRENT ASSETS, LOANS AND ADVANCES</v>
          </cell>
          <cell r="I775" t="str">
            <v>CASH AND BANK BALANCES</v>
          </cell>
          <cell r="J775" t="str">
            <v>BANK ACCOUNTS- CURRENT</v>
          </cell>
        </row>
        <row r="776">
          <cell r="A776" t="str">
            <v>A702142</v>
          </cell>
          <cell r="B776" t="str">
            <v>CORPORATION BANK, SIKANDERPUR</v>
          </cell>
          <cell r="C776" t="str">
            <v>INR</v>
          </cell>
          <cell r="D776" t="str">
            <v>ASSET</v>
          </cell>
          <cell r="E776" t="str">
            <v>BALANCE SHEET</v>
          </cell>
          <cell r="F776" t="str">
            <v>BANK CASH PTT A/C</v>
          </cell>
          <cell r="G776" t="str">
            <v/>
          </cell>
          <cell r="H776" t="str">
            <v>CURRENT ASSETS, LOANS AND ADVANCES</v>
          </cell>
          <cell r="I776" t="str">
            <v>CASH AND BANK BALANCES</v>
          </cell>
          <cell r="J776" t="str">
            <v>BANK ACCOUNTS- CURRENT</v>
          </cell>
        </row>
        <row r="777">
          <cell r="A777" t="str">
            <v>A702143</v>
          </cell>
          <cell r="B777" t="str">
            <v>CORPORATION BANK, SIKANDERPUR</v>
          </cell>
          <cell r="C777" t="str">
            <v>INR</v>
          </cell>
          <cell r="D777" t="str">
            <v>ASSET</v>
          </cell>
          <cell r="E777" t="str">
            <v>BALANCE SHEET</v>
          </cell>
          <cell r="F777" t="str">
            <v>BANK CASH PTT A/C</v>
          </cell>
          <cell r="G777" t="str">
            <v/>
          </cell>
          <cell r="H777" t="str">
            <v>CURRENT ASSETS, LOANS AND ADVANCES</v>
          </cell>
          <cell r="I777" t="str">
            <v>CASH AND BANK BALANCES</v>
          </cell>
          <cell r="J777" t="str">
            <v>BANK ACCOUNTS- CURRENT</v>
          </cell>
        </row>
        <row r="778">
          <cell r="A778" t="str">
            <v>A702144</v>
          </cell>
          <cell r="B778" t="str">
            <v>CORPORATION BANK, SIKANDERPUR</v>
          </cell>
          <cell r="C778" t="str">
            <v>INR</v>
          </cell>
          <cell r="D778" t="str">
            <v>ASSET</v>
          </cell>
          <cell r="E778" t="str">
            <v>BALANCE SHEET</v>
          </cell>
          <cell r="F778" t="str">
            <v>BANK CASH PTT A/C</v>
          </cell>
          <cell r="G778" t="str">
            <v/>
          </cell>
          <cell r="H778" t="str">
            <v>CURRENT ASSETS, LOANS AND ADVANCES</v>
          </cell>
          <cell r="I778" t="str">
            <v>CASH AND BANK BALANCES</v>
          </cell>
          <cell r="J778" t="str">
            <v>BANK ACCOUNTS- CURRENT</v>
          </cell>
        </row>
        <row r="779">
          <cell r="A779" t="str">
            <v>A702145</v>
          </cell>
          <cell r="B779" t="str">
            <v>CORPORATION BANK, SIKANDERPUR</v>
          </cell>
          <cell r="C779" t="str">
            <v>INR</v>
          </cell>
          <cell r="D779" t="str">
            <v>ASSET</v>
          </cell>
          <cell r="E779" t="str">
            <v>BALANCE SHEET</v>
          </cell>
          <cell r="F779" t="str">
            <v>BANK CASH PTT A/C</v>
          </cell>
          <cell r="G779" t="str">
            <v/>
          </cell>
          <cell r="H779" t="str">
            <v>CURRENT ASSETS, LOANS AND ADVANCES</v>
          </cell>
          <cell r="I779" t="str">
            <v>CASH AND BANK BALANCES</v>
          </cell>
          <cell r="J779" t="str">
            <v>BANK ACCOUNTS- CURRENT</v>
          </cell>
        </row>
        <row r="780">
          <cell r="A780" t="str">
            <v>A702146</v>
          </cell>
          <cell r="B780" t="str">
            <v>CORPORATION BANK, SIKANDERPUR</v>
          </cell>
          <cell r="C780" t="str">
            <v>INR</v>
          </cell>
          <cell r="D780" t="str">
            <v>ASSET</v>
          </cell>
          <cell r="E780" t="str">
            <v>BALANCE SHEET</v>
          </cell>
          <cell r="F780" t="str">
            <v>BANK CASH PTT A/C</v>
          </cell>
          <cell r="G780" t="str">
            <v/>
          </cell>
          <cell r="H780" t="str">
            <v>CURRENT ASSETS, LOANS AND ADVANCES</v>
          </cell>
          <cell r="I780" t="str">
            <v>CASH AND BANK BALANCES</v>
          </cell>
          <cell r="J780" t="str">
            <v>BANK ACCOUNTS- CURRENT</v>
          </cell>
        </row>
        <row r="781">
          <cell r="A781" t="str">
            <v>A702147</v>
          </cell>
          <cell r="B781" t="str">
            <v>STATE BANK OF INDIA, MG ROAD, GURGAON</v>
          </cell>
          <cell r="C781" t="str">
            <v>INR</v>
          </cell>
          <cell r="D781" t="str">
            <v>ASSET</v>
          </cell>
          <cell r="E781" t="str">
            <v>BALANCE SHEET</v>
          </cell>
          <cell r="F781" t="str">
            <v>BANK CASH PTT A/C</v>
          </cell>
          <cell r="G781" t="str">
            <v/>
          </cell>
          <cell r="H781" t="str">
            <v>CURRENT ASSETS, LOANS AND ADVANCES</v>
          </cell>
          <cell r="I781" t="str">
            <v>CASH AND BANK BALANCES</v>
          </cell>
          <cell r="J781" t="str">
            <v>BANK ACCOUNTS- CURRENT</v>
          </cell>
        </row>
        <row r="782">
          <cell r="A782" t="str">
            <v>A702148</v>
          </cell>
          <cell r="B782" t="str">
            <v>CORPORATION BANK, SIKANDERPUR</v>
          </cell>
          <cell r="C782" t="str">
            <v>INR</v>
          </cell>
          <cell r="D782" t="str">
            <v>ASSET</v>
          </cell>
          <cell r="E782" t="str">
            <v>BALANCE SHEET</v>
          </cell>
          <cell r="F782" t="str">
            <v>BANK CASH PTT A/C</v>
          </cell>
          <cell r="G782" t="str">
            <v/>
          </cell>
          <cell r="H782" t="str">
            <v>CURRENT ASSETS, LOANS AND ADVANCES</v>
          </cell>
          <cell r="I782" t="str">
            <v>CASH AND BANK BALANCES</v>
          </cell>
          <cell r="J782" t="str">
            <v>BANK ACCOUNTS- CURRENT</v>
          </cell>
        </row>
        <row r="783">
          <cell r="A783" t="str">
            <v>A702149</v>
          </cell>
          <cell r="B783" t="str">
            <v>CORPORATION BANK, SIKANDERPUR</v>
          </cell>
          <cell r="C783" t="str">
            <v>INR</v>
          </cell>
          <cell r="D783" t="str">
            <v>ASSET</v>
          </cell>
          <cell r="E783" t="str">
            <v>BALANCE SHEET</v>
          </cell>
          <cell r="F783" t="str">
            <v>BANK CASH PTT A/C</v>
          </cell>
          <cell r="G783" t="str">
            <v/>
          </cell>
          <cell r="H783" t="str">
            <v>CURRENT ASSETS, LOANS AND ADVANCES</v>
          </cell>
          <cell r="I783" t="str">
            <v>CASH AND BANK BALANCES</v>
          </cell>
          <cell r="J783" t="str">
            <v>BANK ACCOUNTS- CURRENT</v>
          </cell>
        </row>
        <row r="784">
          <cell r="A784" t="str">
            <v>A702150</v>
          </cell>
          <cell r="B784" t="str">
            <v>CORPORATION BANK, SIKANDERPUR</v>
          </cell>
          <cell r="C784" t="str">
            <v>INR</v>
          </cell>
          <cell r="D784" t="str">
            <v>ASSET</v>
          </cell>
          <cell r="E784" t="str">
            <v>BALANCE SHEET</v>
          </cell>
          <cell r="F784" t="str">
            <v>BANK CASH PTT A/C</v>
          </cell>
          <cell r="G784" t="str">
            <v/>
          </cell>
          <cell r="H784" t="str">
            <v>CURRENT ASSETS, LOANS AND ADVANCES</v>
          </cell>
          <cell r="I784" t="str">
            <v>CASH AND BANK BALANCES</v>
          </cell>
          <cell r="J784" t="str">
            <v>BANK ACCOUNTS- CURRENT</v>
          </cell>
        </row>
        <row r="785">
          <cell r="A785" t="str">
            <v>A702151</v>
          </cell>
          <cell r="B785" t="str">
            <v>CORPORATION BANK, SIKANDERPUR</v>
          </cell>
          <cell r="C785" t="str">
            <v>INR</v>
          </cell>
          <cell r="D785" t="str">
            <v>ASSET</v>
          </cell>
          <cell r="E785" t="str">
            <v>BALANCE SHEET</v>
          </cell>
          <cell r="F785" t="str">
            <v>BANK CASH PTT A/C</v>
          </cell>
          <cell r="G785" t="str">
            <v/>
          </cell>
          <cell r="H785" t="str">
            <v>CURRENT ASSETS, LOANS AND ADVANCES</v>
          </cell>
          <cell r="I785" t="str">
            <v>CASH AND BANK BALANCES</v>
          </cell>
          <cell r="J785" t="str">
            <v>BANK ACCOUNTS- CURRENT</v>
          </cell>
        </row>
        <row r="786">
          <cell r="A786" t="str">
            <v>A702152</v>
          </cell>
          <cell r="B786" t="str">
            <v>CORPORATION BANK, SIKANDERPUR</v>
          </cell>
          <cell r="C786" t="str">
            <v>INR</v>
          </cell>
          <cell r="D786" t="str">
            <v>ASSET</v>
          </cell>
          <cell r="E786" t="str">
            <v>BALANCE SHEET</v>
          </cell>
          <cell r="F786" t="str">
            <v>BANK CASH PTT A/C</v>
          </cell>
          <cell r="G786" t="str">
            <v/>
          </cell>
          <cell r="H786" t="str">
            <v>CURRENT ASSETS, LOANS AND ADVANCES</v>
          </cell>
          <cell r="I786" t="str">
            <v>CASH AND BANK BALANCES</v>
          </cell>
          <cell r="J786" t="str">
            <v>BANK ACCOUNTS- CURRENT</v>
          </cell>
        </row>
        <row r="787">
          <cell r="A787" t="str">
            <v>A702153</v>
          </cell>
          <cell r="B787" t="str">
            <v>CORPORATION BANK, SIKANDERPUR</v>
          </cell>
          <cell r="C787" t="str">
            <v>INR</v>
          </cell>
          <cell r="D787" t="str">
            <v>ASSET</v>
          </cell>
          <cell r="E787" t="str">
            <v>BALANCE SHEET</v>
          </cell>
          <cell r="F787" t="str">
            <v>BANK CASH PTT A/C</v>
          </cell>
          <cell r="G787" t="str">
            <v/>
          </cell>
          <cell r="H787" t="str">
            <v>CURRENT ASSETS, LOANS AND ADVANCES</v>
          </cell>
          <cell r="I787" t="str">
            <v>CASH AND BANK BALANCES</v>
          </cell>
          <cell r="J787" t="str">
            <v>BANK ACCOUNTS- CURRENT</v>
          </cell>
        </row>
        <row r="788">
          <cell r="A788" t="str">
            <v>A702154</v>
          </cell>
          <cell r="B788" t="str">
            <v>CORPORATION BANK, SIKANDERPUR</v>
          </cell>
          <cell r="C788" t="str">
            <v>INR</v>
          </cell>
          <cell r="D788" t="str">
            <v>ASSET</v>
          </cell>
          <cell r="E788" t="str">
            <v>BALANCE SHEET</v>
          </cell>
          <cell r="F788" t="str">
            <v>BANK CASH PTT A/C</v>
          </cell>
          <cell r="G788" t="str">
            <v/>
          </cell>
          <cell r="H788" t="str">
            <v>CURRENT ASSETS, LOANS AND ADVANCES</v>
          </cell>
          <cell r="I788" t="str">
            <v>CASH AND BANK BALANCES</v>
          </cell>
          <cell r="J788" t="str">
            <v>BANK ACCOUNTS- CURRENT</v>
          </cell>
        </row>
        <row r="789">
          <cell r="A789" t="str">
            <v>A702155</v>
          </cell>
          <cell r="B789" t="str">
            <v>CORPORATION BANK, SIKANDERPUR</v>
          </cell>
          <cell r="C789" t="str">
            <v>INR</v>
          </cell>
          <cell r="D789" t="str">
            <v>ASSET</v>
          </cell>
          <cell r="E789" t="str">
            <v>BALANCE SHEET</v>
          </cell>
          <cell r="F789" t="str">
            <v>BANK CASH PTT A/C</v>
          </cell>
          <cell r="G789" t="str">
            <v/>
          </cell>
          <cell r="H789" t="str">
            <v>CURRENT ASSETS, LOANS AND ADVANCES</v>
          </cell>
          <cell r="I789" t="str">
            <v>CASH AND BANK BALANCES</v>
          </cell>
          <cell r="J789" t="str">
            <v>BANK ACCOUNTS- CURRENT</v>
          </cell>
        </row>
        <row r="790">
          <cell r="A790" t="str">
            <v>A702156</v>
          </cell>
          <cell r="B790" t="str">
            <v>CORPORATION BANK, SIKANDERPUR</v>
          </cell>
          <cell r="C790" t="str">
            <v>INR</v>
          </cell>
          <cell r="D790" t="str">
            <v>ASSET</v>
          </cell>
          <cell r="E790" t="str">
            <v>BALANCE SHEET</v>
          </cell>
          <cell r="F790" t="str">
            <v>BANK CASH PTT A/C</v>
          </cell>
          <cell r="G790" t="str">
            <v/>
          </cell>
          <cell r="H790" t="str">
            <v>CURRENT ASSETS, LOANS AND ADVANCES</v>
          </cell>
          <cell r="I790" t="str">
            <v>CASH AND BANK BALANCES</v>
          </cell>
          <cell r="J790" t="str">
            <v>BANK ACCOUNTS- CURRENT</v>
          </cell>
        </row>
        <row r="791">
          <cell r="A791" t="str">
            <v>A702157</v>
          </cell>
          <cell r="B791" t="str">
            <v>CORPORATION BANK, SIKANDERPUR</v>
          </cell>
          <cell r="C791" t="str">
            <v>INR</v>
          </cell>
          <cell r="D791" t="str">
            <v>ASSET</v>
          </cell>
          <cell r="E791" t="str">
            <v>BALANCE SHEET</v>
          </cell>
          <cell r="F791" t="str">
            <v>BANK CASH PTT A/C</v>
          </cell>
          <cell r="G791" t="str">
            <v/>
          </cell>
          <cell r="H791" t="str">
            <v>CURRENT ASSETS, LOANS AND ADVANCES</v>
          </cell>
          <cell r="I791" t="str">
            <v>CASH AND BANK BALANCES</v>
          </cell>
          <cell r="J791" t="str">
            <v>BANK ACCOUNTS- CURRENT</v>
          </cell>
        </row>
        <row r="792">
          <cell r="A792" t="str">
            <v>A702158</v>
          </cell>
          <cell r="B792" t="str">
            <v>STATE BANK OF INDIA</v>
          </cell>
          <cell r="C792" t="str">
            <v>INR</v>
          </cell>
          <cell r="D792" t="str">
            <v>ASSET</v>
          </cell>
          <cell r="E792" t="str">
            <v>BALANCE SHEET</v>
          </cell>
          <cell r="F792" t="str">
            <v>BANK CASH PTT A/C</v>
          </cell>
          <cell r="G792" t="str">
            <v/>
          </cell>
          <cell r="H792" t="str">
            <v>CURRENT ASSETS, LOANS AND ADVANCES</v>
          </cell>
          <cell r="I792" t="str">
            <v>CASH AND BANK BALANCES</v>
          </cell>
          <cell r="J792" t="str">
            <v>BANK ACCOUNTS- CURRENT</v>
          </cell>
        </row>
        <row r="793">
          <cell r="A793" t="str">
            <v>A702159</v>
          </cell>
          <cell r="B793" t="str">
            <v>STATE BANK OF INDIA, PLAZA TOWER</v>
          </cell>
          <cell r="C793" t="str">
            <v>INR</v>
          </cell>
          <cell r="D793" t="str">
            <v>ASSET</v>
          </cell>
          <cell r="E793" t="str">
            <v>BALANCE SHEET</v>
          </cell>
          <cell r="F793" t="str">
            <v>BANK CASH PTT A/C</v>
          </cell>
          <cell r="G793" t="str">
            <v/>
          </cell>
          <cell r="H793" t="str">
            <v>CURRENT ASSETS, LOANS AND ADVANCES</v>
          </cell>
          <cell r="I793" t="str">
            <v>CASH AND BANK BALANCES</v>
          </cell>
          <cell r="J793" t="str">
            <v>BANK ACCOUNTS- CURRENT</v>
          </cell>
        </row>
        <row r="794">
          <cell r="A794" t="str">
            <v>A702160</v>
          </cell>
          <cell r="B794" t="str">
            <v>B.K.M.E</v>
          </cell>
          <cell r="C794" t="str">
            <v>INR</v>
          </cell>
          <cell r="D794" t="str">
            <v>ASSET</v>
          </cell>
          <cell r="E794" t="str">
            <v>BALANCE SHEET</v>
          </cell>
          <cell r="F794" t="str">
            <v>BANK CASH PTT A/C</v>
          </cell>
          <cell r="G794" t="str">
            <v/>
          </cell>
          <cell r="H794" t="str">
            <v>CURRENT ASSETS, LOANS AND ADVANCES</v>
          </cell>
          <cell r="I794" t="str">
            <v>CASH AND BANK BALANCES</v>
          </cell>
          <cell r="J794" t="str">
            <v>BANK ACCOUNTS- CURRENT</v>
          </cell>
        </row>
        <row r="795">
          <cell r="A795" t="str">
            <v>A702199</v>
          </cell>
          <cell r="B795" t="str">
            <v>IB-BANK AND CASH</v>
          </cell>
          <cell r="C795" t="str">
            <v>INR</v>
          </cell>
          <cell r="D795" t="str">
            <v>ASSET</v>
          </cell>
          <cell r="E795" t="str">
            <v>BALANCE SHEET</v>
          </cell>
          <cell r="F795" t="str">
            <v/>
          </cell>
          <cell r="G795" t="str">
            <v/>
          </cell>
          <cell r="H795" t="str">
            <v>CURRENT ASSETS, LOANS AND ADVANCES</v>
          </cell>
          <cell r="I795" t="str">
            <v>CASH AND BANK BALANCES</v>
          </cell>
          <cell r="J795" t="str">
            <v>BANK ACCOUNTS- CURRENT</v>
          </cell>
        </row>
        <row r="796">
          <cell r="A796" t="str">
            <v>A703001</v>
          </cell>
          <cell r="B796" t="str">
            <v>Pledged Account</v>
          </cell>
          <cell r="C796" t="str">
            <v>INR</v>
          </cell>
          <cell r="D796" t="str">
            <v>ASSET</v>
          </cell>
          <cell r="E796" t="str">
            <v>BALANCE SHEET</v>
          </cell>
          <cell r="F796" t="str">
            <v/>
          </cell>
          <cell r="G796" t="str">
            <v/>
          </cell>
          <cell r="H796" t="str">
            <v>CURRENT ASSETS, LOANS AND ADVANCES</v>
          </cell>
          <cell r="I796" t="str">
            <v>CASH AND BANK BALANCES</v>
          </cell>
          <cell r="J796" t="str">
            <v>BANK ACCOUNTS- TERM DEPOSITS</v>
          </cell>
        </row>
        <row r="797">
          <cell r="A797" t="str">
            <v>A703002</v>
          </cell>
          <cell r="B797" t="str">
            <v>Fixed Deposits (FDR) With Bank</v>
          </cell>
          <cell r="C797" t="str">
            <v>INR</v>
          </cell>
          <cell r="D797" t="str">
            <v>ASSET</v>
          </cell>
          <cell r="E797" t="str">
            <v>BALANCE SHEET</v>
          </cell>
          <cell r="F797" t="str">
            <v/>
          </cell>
          <cell r="G797" t="str">
            <v/>
          </cell>
          <cell r="H797" t="str">
            <v>CURRENT ASSETS, LOANS AND ADVANCES</v>
          </cell>
          <cell r="I797" t="str">
            <v>CASH AND BANK BALANCES</v>
          </cell>
          <cell r="J797" t="str">
            <v>BANK ACCOUNTS- TERM DEPOSITS</v>
          </cell>
        </row>
        <row r="798">
          <cell r="A798" t="str">
            <v>A703003</v>
          </cell>
          <cell r="B798" t="str">
            <v>Development Deposits FDR (Lein)</v>
          </cell>
          <cell r="C798" t="str">
            <v>INR</v>
          </cell>
          <cell r="D798" t="str">
            <v>ASSET</v>
          </cell>
          <cell r="E798" t="str">
            <v>BALANCE SHEET</v>
          </cell>
          <cell r="F798" t="str">
            <v/>
          </cell>
          <cell r="G798" t="str">
            <v/>
          </cell>
          <cell r="H798" t="str">
            <v>CURRENT ASSETS, LOANS AND ADVANCES</v>
          </cell>
          <cell r="I798" t="str">
            <v>CASH AND BANK BALANCES</v>
          </cell>
          <cell r="J798" t="str">
            <v>BANK ACCOUNTS- TERM DEPOSITS</v>
          </cell>
        </row>
        <row r="799">
          <cell r="A799" t="str">
            <v>A703004</v>
          </cell>
          <cell r="B799" t="str">
            <v>Margin Money with banks</v>
          </cell>
          <cell r="C799" t="str">
            <v>INR</v>
          </cell>
          <cell r="D799" t="str">
            <v>ASSET</v>
          </cell>
          <cell r="E799" t="str">
            <v>BALANCE SHEET</v>
          </cell>
          <cell r="F799" t="str">
            <v/>
          </cell>
          <cell r="G799" t="str">
            <v/>
          </cell>
          <cell r="H799" t="str">
            <v>CURRENT ASSETS, LOANS AND ADVANCES</v>
          </cell>
          <cell r="I799" t="str">
            <v>CASH AND BANK BALANCES</v>
          </cell>
          <cell r="J799" t="str">
            <v>BANK ACCOUNTS- TERM DEPOSITS</v>
          </cell>
        </row>
        <row r="800">
          <cell r="A800" t="str">
            <v>A703005</v>
          </cell>
          <cell r="B800" t="str">
            <v>Margin Money On Bank Guarantee</v>
          </cell>
          <cell r="C800" t="str">
            <v>INR</v>
          </cell>
          <cell r="D800" t="str">
            <v>ASSET</v>
          </cell>
          <cell r="E800" t="str">
            <v>BALANCE SHEET</v>
          </cell>
          <cell r="F800" t="str">
            <v/>
          </cell>
          <cell r="G800" t="str">
            <v/>
          </cell>
          <cell r="H800" t="str">
            <v>CURRENT ASSETS, LOANS AND ADVANCES</v>
          </cell>
          <cell r="I800" t="str">
            <v>CASH AND BANK BALANCES</v>
          </cell>
          <cell r="J800" t="str">
            <v>BANK ACCOUNTS- TERM DEPOSITS</v>
          </cell>
        </row>
        <row r="801">
          <cell r="A801" t="str">
            <v>A704001</v>
          </cell>
          <cell r="B801" t="str">
            <v>Intra-Sub Div Bank Control A/C</v>
          </cell>
          <cell r="C801" t="str">
            <v>INR</v>
          </cell>
          <cell r="D801" t="str">
            <v>ASSET</v>
          </cell>
          <cell r="E801" t="str">
            <v>BALANCE SHEET</v>
          </cell>
          <cell r="F801" t="str">
            <v/>
          </cell>
          <cell r="G801" t="str">
            <v/>
          </cell>
          <cell r="H801" t="str">
            <v>CURRENT ASSETS, LOANS AND ADVANCES</v>
          </cell>
          <cell r="I801" t="str">
            <v>CASH AND BANK BALANCES</v>
          </cell>
          <cell r="J801" t="str">
            <v>BANK ACCOUNTS- TERM DEPOSITS</v>
          </cell>
        </row>
        <row r="802">
          <cell r="A802" t="str">
            <v>A801001</v>
          </cell>
          <cell r="B802" t="str">
            <v>Deferred Tax Assets</v>
          </cell>
          <cell r="C802" t="str">
            <v>INR</v>
          </cell>
          <cell r="D802" t="str">
            <v>ASSET</v>
          </cell>
          <cell r="E802" t="str">
            <v>BALANCE SHEET</v>
          </cell>
          <cell r="F802" t="str">
            <v/>
          </cell>
          <cell r="G802" t="str">
            <v/>
          </cell>
          <cell r="H802" t="str">
            <v>CURRENT ASSETS, LOANS AND ADVANCES</v>
          </cell>
          <cell r="I802" t="str">
            <v>DEFERRED TAX ASSETS</v>
          </cell>
          <cell r="J802" t="str">
            <v>DEFERRED TAX ASSETS</v>
          </cell>
        </row>
        <row r="803">
          <cell r="A803" t="str">
            <v>A801101</v>
          </cell>
          <cell r="B803" t="str">
            <v>Derivatives Assets</v>
          </cell>
          <cell r="C803" t="str">
            <v>INR</v>
          </cell>
          <cell r="D803" t="str">
            <v>ASSET</v>
          </cell>
          <cell r="E803" t="str">
            <v>BALANCE SHEET</v>
          </cell>
          <cell r="F803" t="str">
            <v/>
          </cell>
          <cell r="G803" t="str">
            <v/>
          </cell>
          <cell r="H803" t="str">
            <v>CURRENT ASSETS, LOANS AND ADVANCES</v>
          </cell>
          <cell r="I803" t="str">
            <v>DERIVATIVES ASSETS</v>
          </cell>
          <cell r="J803" t="str">
            <v>DERIVATIVES ASSETS</v>
          </cell>
        </row>
        <row r="804">
          <cell r="A804" t="str">
            <v>A901001</v>
          </cell>
          <cell r="B804" t="str">
            <v>Interest accrued- other than investments</v>
          </cell>
          <cell r="C804" t="str">
            <v>INR</v>
          </cell>
          <cell r="D804" t="str">
            <v>ASSET</v>
          </cell>
          <cell r="E804" t="str">
            <v>BALANCE SHEET</v>
          </cell>
          <cell r="F804" t="str">
            <v/>
          </cell>
          <cell r="G804" t="str">
            <v/>
          </cell>
          <cell r="H804" t="str">
            <v>CURRENT ASSETS, LOANS AND ADVANCES</v>
          </cell>
          <cell r="I804" t="str">
            <v>OTHER CURRENT ASSETS</v>
          </cell>
          <cell r="J804" t="str">
            <v>OTHER CURRENT ASSETS</v>
          </cell>
        </row>
        <row r="805">
          <cell r="A805" t="str">
            <v>A901002</v>
          </cell>
          <cell r="B805" t="str">
            <v>Interest Receivable</v>
          </cell>
          <cell r="C805" t="str">
            <v>INR</v>
          </cell>
          <cell r="D805" t="str">
            <v>ASSET</v>
          </cell>
          <cell r="E805" t="str">
            <v>BALANCE SHEET</v>
          </cell>
          <cell r="F805" t="str">
            <v/>
          </cell>
          <cell r="G805" t="str">
            <v/>
          </cell>
          <cell r="H805" t="str">
            <v>CURRENT ASSETS, LOANS AND ADVANCES</v>
          </cell>
          <cell r="I805" t="str">
            <v>OTHER CURRENT ASSETS</v>
          </cell>
          <cell r="J805" t="str">
            <v>OTHER CURRENT ASSETS</v>
          </cell>
        </row>
        <row r="806">
          <cell r="A806" t="str">
            <v>A901003</v>
          </cell>
          <cell r="B806" t="str">
            <v>Interest accrued-on investments</v>
          </cell>
          <cell r="C806" t="str">
            <v>INR</v>
          </cell>
          <cell r="D806" t="str">
            <v>ASSET</v>
          </cell>
          <cell r="E806" t="str">
            <v>BALANCE SHEET</v>
          </cell>
          <cell r="F806" t="str">
            <v/>
          </cell>
          <cell r="G806" t="str">
            <v/>
          </cell>
          <cell r="H806" t="str">
            <v>CURRENT ASSETS, LOANS AND ADVANCES</v>
          </cell>
          <cell r="I806" t="str">
            <v>OTHER CURRENT ASSETS</v>
          </cell>
          <cell r="J806" t="str">
            <v>OTHER CURRENT ASSETS</v>
          </cell>
        </row>
        <row r="807">
          <cell r="A807" t="str">
            <v>A901004</v>
          </cell>
          <cell r="B807" t="str">
            <v>Interest Accrued Not Due On Fd</v>
          </cell>
          <cell r="C807" t="str">
            <v>INR</v>
          </cell>
          <cell r="D807" t="str">
            <v>ASSET</v>
          </cell>
          <cell r="E807" t="str">
            <v>BALANCE SHEET</v>
          </cell>
          <cell r="F807" t="str">
            <v/>
          </cell>
          <cell r="G807" t="str">
            <v/>
          </cell>
          <cell r="H807" t="str">
            <v>CURRENT ASSETS, LOANS AND ADVANCES</v>
          </cell>
          <cell r="I807" t="str">
            <v>OTHER CURRENT ASSETS</v>
          </cell>
          <cell r="J807" t="str">
            <v>OTHER CURRENT ASSETS</v>
          </cell>
        </row>
        <row r="808">
          <cell r="A808" t="str">
            <v>A901005</v>
          </cell>
          <cell r="B808" t="str">
            <v>Interest Accrued But Not Due</v>
          </cell>
          <cell r="C808" t="str">
            <v>INR</v>
          </cell>
          <cell r="D808" t="str">
            <v>ASSET</v>
          </cell>
          <cell r="E808" t="str">
            <v>BALANCE SHEET</v>
          </cell>
          <cell r="F808" t="str">
            <v/>
          </cell>
          <cell r="G808" t="str">
            <v/>
          </cell>
          <cell r="H808" t="str">
            <v>CURRENT ASSETS, LOANS AND ADVANCES</v>
          </cell>
          <cell r="I808" t="str">
            <v>OTHER CURRENT ASSETS</v>
          </cell>
          <cell r="J808" t="str">
            <v>OTHER CURRENT ASSETS</v>
          </cell>
        </row>
        <row r="809">
          <cell r="A809" t="str">
            <v>A901101</v>
          </cell>
          <cell r="B809" t="str">
            <v>Compensation Receivable</v>
          </cell>
          <cell r="C809" t="str">
            <v>INR</v>
          </cell>
          <cell r="D809" t="str">
            <v>ASSET</v>
          </cell>
          <cell r="E809" t="str">
            <v>BALANCE SHEET</v>
          </cell>
          <cell r="F809" t="str">
            <v/>
          </cell>
          <cell r="G809" t="str">
            <v/>
          </cell>
          <cell r="H809" t="str">
            <v>CURRENT ASSETS, LOANS AND ADVANCES</v>
          </cell>
          <cell r="I809" t="str">
            <v>OTHER CURRENT ASSETS</v>
          </cell>
          <cell r="J809" t="str">
            <v>OTHER CURRENT ASSETS</v>
          </cell>
        </row>
        <row r="810">
          <cell r="A810" t="str">
            <v>A901102</v>
          </cell>
          <cell r="B810" t="str">
            <v>Claims Recoverables</v>
          </cell>
          <cell r="C810" t="str">
            <v>INR</v>
          </cell>
          <cell r="D810" t="str">
            <v>ASSET</v>
          </cell>
          <cell r="E810" t="str">
            <v>BALANCE SHEET</v>
          </cell>
          <cell r="F810" t="str">
            <v/>
          </cell>
          <cell r="G810" t="str">
            <v/>
          </cell>
          <cell r="H810" t="str">
            <v>CURRENT ASSETS, LOANS AND ADVANCES</v>
          </cell>
          <cell r="I810" t="str">
            <v>OTHER CURRENT ASSETS</v>
          </cell>
          <cell r="J810" t="str">
            <v>OTHER CURRENT ASSETS</v>
          </cell>
        </row>
        <row r="811">
          <cell r="A811" t="str">
            <v>A901103</v>
          </cell>
          <cell r="B811" t="str">
            <v>Insurance Chgs Recoverable</v>
          </cell>
          <cell r="C811" t="str">
            <v>INR</v>
          </cell>
          <cell r="D811" t="str">
            <v>ASSET</v>
          </cell>
          <cell r="E811" t="str">
            <v>BALANCE SHEET</v>
          </cell>
          <cell r="F811" t="str">
            <v/>
          </cell>
          <cell r="G811" t="str">
            <v/>
          </cell>
          <cell r="H811" t="str">
            <v>CURRENT ASSETS, LOANS AND ADVANCES</v>
          </cell>
          <cell r="I811" t="str">
            <v>OTHER CURRENT ASSETS</v>
          </cell>
          <cell r="J811" t="str">
            <v>OTHER CURRENT ASSETS</v>
          </cell>
        </row>
        <row r="812">
          <cell r="A812" t="str">
            <v>A901104</v>
          </cell>
          <cell r="B812" t="str">
            <v>INPUT EXCISE DUTY RECOVERABLE</v>
          </cell>
          <cell r="C812" t="str">
            <v>INR</v>
          </cell>
          <cell r="D812" t="str">
            <v>ASSET</v>
          </cell>
          <cell r="E812" t="str">
            <v>BALANCE SHEET</v>
          </cell>
          <cell r="F812" t="str">
            <v/>
          </cell>
          <cell r="G812" t="str">
            <v/>
          </cell>
          <cell r="H812" t="str">
            <v>CURRENT ASSETS, LOANS AND ADVANCES</v>
          </cell>
          <cell r="I812" t="str">
            <v>OTHER CURRENT ASSETS</v>
          </cell>
          <cell r="J812" t="str">
            <v>OTHER CURRENT ASSETS</v>
          </cell>
        </row>
        <row r="813">
          <cell r="A813" t="str">
            <v>A901105</v>
          </cell>
          <cell r="B813" t="str">
            <v>INPUT SERVICE TAX RECOVERABLE</v>
          </cell>
          <cell r="C813" t="str">
            <v>INR</v>
          </cell>
          <cell r="D813" t="str">
            <v>ASSET</v>
          </cell>
          <cell r="E813" t="str">
            <v>BALANCE SHEET</v>
          </cell>
          <cell r="F813" t="str">
            <v/>
          </cell>
          <cell r="G813" t="str">
            <v/>
          </cell>
          <cell r="H813" t="str">
            <v>CURRENT ASSETS, LOANS AND ADVANCES</v>
          </cell>
          <cell r="I813" t="str">
            <v>OTHER CURRENT ASSETS</v>
          </cell>
          <cell r="J813" t="str">
            <v>OTHER CURRENT ASSETS</v>
          </cell>
        </row>
        <row r="814">
          <cell r="A814" t="str">
            <v>A902001</v>
          </cell>
          <cell r="B814" t="str">
            <v>Int. on loan (Gp Co.)</v>
          </cell>
          <cell r="C814" t="str">
            <v>INR</v>
          </cell>
          <cell r="D814" t="str">
            <v>ASSET</v>
          </cell>
          <cell r="E814" t="str">
            <v>BALANCE SHEET</v>
          </cell>
          <cell r="F814" t="str">
            <v/>
          </cell>
          <cell r="G814" t="str">
            <v/>
          </cell>
          <cell r="H814" t="str">
            <v>CURRENT ASSETS, LOANS AND ADVANCES</v>
          </cell>
          <cell r="I814" t="str">
            <v>OTHER CURRENT ASSETS</v>
          </cell>
          <cell r="J814" t="str">
            <v>OTHER CURRENT ASSETS</v>
          </cell>
        </row>
        <row r="815">
          <cell r="A815" t="str">
            <v>A903001</v>
          </cell>
          <cell r="B815" t="str">
            <v>Preliminary Expenses</v>
          </cell>
          <cell r="C815" t="str">
            <v>INR</v>
          </cell>
          <cell r="D815" t="str">
            <v>ASSET</v>
          </cell>
          <cell r="E815" t="str">
            <v>BALANCE SHEET</v>
          </cell>
          <cell r="F815" t="str">
            <v/>
          </cell>
          <cell r="G815" t="str">
            <v/>
          </cell>
          <cell r="H815" t="str">
            <v>CURRENT ASSETS, LOANS AND ADVANCES</v>
          </cell>
          <cell r="I815" t="str">
            <v>OTHER CURRENT ASSETS</v>
          </cell>
          <cell r="J815" t="str">
            <v>OTHER CURRENT ASSETS</v>
          </cell>
        </row>
        <row r="816">
          <cell r="A816" t="str">
            <v>A903002</v>
          </cell>
          <cell r="B816" t="str">
            <v>Deferred Revenue Expenses</v>
          </cell>
          <cell r="C816" t="str">
            <v>INR</v>
          </cell>
          <cell r="D816" t="str">
            <v>ASSET</v>
          </cell>
          <cell r="E816" t="str">
            <v>BALANCE SHEET</v>
          </cell>
          <cell r="F816" t="str">
            <v/>
          </cell>
          <cell r="G816" t="str">
            <v/>
          </cell>
          <cell r="H816" t="str">
            <v>CURRENT ASSETS, LOANS AND ADVANCES</v>
          </cell>
          <cell r="I816" t="str">
            <v>OTHER CURRENT ASSETS</v>
          </cell>
          <cell r="J816" t="str">
            <v>OTHER CURRENT ASSETS</v>
          </cell>
        </row>
        <row r="817">
          <cell r="A817" t="str">
            <v>A903003</v>
          </cell>
          <cell r="B817" t="str">
            <v>Pre-Operative Expenses</v>
          </cell>
          <cell r="C817" t="str">
            <v>INR</v>
          </cell>
          <cell r="D817" t="str">
            <v>ASSET</v>
          </cell>
          <cell r="E817" t="str">
            <v>BALANCE SHEET</v>
          </cell>
          <cell r="F817" t="str">
            <v/>
          </cell>
          <cell r="G817" t="str">
            <v/>
          </cell>
          <cell r="H817" t="str">
            <v>CURRENT ASSETS, LOANS AND ADVANCES</v>
          </cell>
          <cell r="I817" t="str">
            <v>OTHER CURRENT ASSETS</v>
          </cell>
          <cell r="J817" t="str">
            <v>OTHER CURRENT ASSETS</v>
          </cell>
        </row>
        <row r="818">
          <cell r="A818" t="str">
            <v>A903004</v>
          </cell>
          <cell r="B818" t="str">
            <v>Capital Arrangement Fees</v>
          </cell>
          <cell r="C818" t="str">
            <v>INR</v>
          </cell>
          <cell r="D818" t="str">
            <v>ASSET</v>
          </cell>
          <cell r="E818" t="str">
            <v>BALANCE SHEET</v>
          </cell>
          <cell r="F818" t="str">
            <v/>
          </cell>
          <cell r="G818" t="str">
            <v/>
          </cell>
          <cell r="H818" t="str">
            <v>CURRENT ASSETS, LOANS AND ADVANCES</v>
          </cell>
          <cell r="I818" t="str">
            <v>OTHER CURRENT ASSETS</v>
          </cell>
          <cell r="J818" t="str">
            <v>OTHER CURRENT ASSETS</v>
          </cell>
        </row>
        <row r="819">
          <cell r="A819" t="str">
            <v>A904001</v>
          </cell>
          <cell r="B819" t="str">
            <v>Purchase of Dev Rights</v>
          </cell>
          <cell r="C819" t="str">
            <v>INR</v>
          </cell>
          <cell r="D819" t="str">
            <v>ASSET</v>
          </cell>
          <cell r="E819" t="str">
            <v>BALANCE SHEET</v>
          </cell>
          <cell r="F819" t="str">
            <v/>
          </cell>
          <cell r="G819" t="str">
            <v/>
          </cell>
          <cell r="H819" t="str">
            <v>CURRENT ASSETS, LOANS AND ADVANCES</v>
          </cell>
          <cell r="I819" t="str">
            <v>OTHER CURRENT ASSETS</v>
          </cell>
          <cell r="J819" t="str">
            <v>OTHER CURRENT ASSETS</v>
          </cell>
        </row>
        <row r="820">
          <cell r="A820" t="str">
            <v>L101000</v>
          </cell>
          <cell r="B820" t="str">
            <v>Shri Ganeshji Maharaj</v>
          </cell>
          <cell r="C820" t="str">
            <v>INR</v>
          </cell>
          <cell r="D820" t="str">
            <v>CAPITAL</v>
          </cell>
          <cell r="E820" t="str">
            <v>BALANCE SHEET</v>
          </cell>
          <cell r="F820" t="str">
            <v/>
          </cell>
          <cell r="G820" t="str">
            <v/>
          </cell>
          <cell r="H820" t="str">
            <v>SHAREHOLDERS FUNDS</v>
          </cell>
          <cell r="I820" t="str">
            <v>SHARE CAPITAL</v>
          </cell>
          <cell r="J820" t="str">
            <v>EQUITY SHARE CAPITAL</v>
          </cell>
        </row>
        <row r="821">
          <cell r="A821" t="str">
            <v>L101001</v>
          </cell>
          <cell r="B821" t="str">
            <v>Equity Sh. Capital</v>
          </cell>
          <cell r="C821" t="str">
            <v>INR</v>
          </cell>
          <cell r="D821" t="str">
            <v>CAPITAL</v>
          </cell>
          <cell r="E821" t="str">
            <v>BALANCE SHEET</v>
          </cell>
          <cell r="F821" t="str">
            <v/>
          </cell>
          <cell r="G821" t="str">
            <v/>
          </cell>
          <cell r="H821" t="str">
            <v>SHAREHOLDERS FUNDS</v>
          </cell>
          <cell r="I821" t="str">
            <v>SHARE CAPITAL</v>
          </cell>
          <cell r="J821" t="str">
            <v>EQUITY SHARE CAPITAL</v>
          </cell>
        </row>
        <row r="822">
          <cell r="A822" t="str">
            <v>L101002</v>
          </cell>
          <cell r="B822" t="str">
            <v>Equity Share Application Money</v>
          </cell>
          <cell r="C822" t="str">
            <v>INR</v>
          </cell>
          <cell r="D822" t="str">
            <v>CAPITAL</v>
          </cell>
          <cell r="E822" t="str">
            <v>BALANCE SHEET</v>
          </cell>
          <cell r="F822" t="str">
            <v/>
          </cell>
          <cell r="G822" t="str">
            <v/>
          </cell>
          <cell r="H822" t="str">
            <v>SHAREHOLDERS FUNDS</v>
          </cell>
          <cell r="I822" t="str">
            <v>SHARE CAPITAL</v>
          </cell>
          <cell r="J822" t="str">
            <v>EQUITY SHARE CAPITAL</v>
          </cell>
        </row>
        <row r="823">
          <cell r="A823" t="str">
            <v>L101003</v>
          </cell>
          <cell r="B823" t="str">
            <v>Equity Share Allotment Money</v>
          </cell>
          <cell r="C823" t="str">
            <v>INR</v>
          </cell>
          <cell r="D823" t="str">
            <v>CAPITAL</v>
          </cell>
          <cell r="E823" t="str">
            <v>BALANCE SHEET</v>
          </cell>
          <cell r="F823" t="str">
            <v/>
          </cell>
          <cell r="G823" t="str">
            <v/>
          </cell>
          <cell r="H823" t="str">
            <v>SHAREHOLDERS FUNDS</v>
          </cell>
          <cell r="I823" t="str">
            <v>SHARE CAPITAL</v>
          </cell>
          <cell r="J823" t="str">
            <v>EQUITY SHARE CAPITAL</v>
          </cell>
        </row>
        <row r="824">
          <cell r="A824" t="str">
            <v>L101004</v>
          </cell>
          <cell r="B824" t="str">
            <v>Equity Share Call Money</v>
          </cell>
          <cell r="C824" t="str">
            <v>INR</v>
          </cell>
          <cell r="D824" t="str">
            <v>CAPITAL</v>
          </cell>
          <cell r="E824" t="str">
            <v>BALANCE SHEET</v>
          </cell>
          <cell r="F824" t="str">
            <v/>
          </cell>
          <cell r="G824" t="str">
            <v/>
          </cell>
          <cell r="H824" t="str">
            <v>SHAREHOLDERS FUNDS</v>
          </cell>
          <cell r="I824" t="str">
            <v>SHARE CAPITAL</v>
          </cell>
          <cell r="J824" t="str">
            <v>EQUITY SHARE CAPITAL</v>
          </cell>
        </row>
        <row r="825">
          <cell r="A825" t="str">
            <v>L101005</v>
          </cell>
          <cell r="B825" t="str">
            <v>Equity Calls In Advance A/C</v>
          </cell>
          <cell r="C825" t="str">
            <v>INR</v>
          </cell>
          <cell r="D825" t="str">
            <v>CAPITAL</v>
          </cell>
          <cell r="E825" t="str">
            <v>BALANCE SHEET</v>
          </cell>
          <cell r="F825" t="str">
            <v/>
          </cell>
          <cell r="G825" t="str">
            <v/>
          </cell>
          <cell r="H825" t="str">
            <v>SHAREHOLDERS FUNDS</v>
          </cell>
          <cell r="I825" t="str">
            <v>SHARE CAPITAL</v>
          </cell>
          <cell r="J825" t="str">
            <v>EQUITY SHARE CAPITAL</v>
          </cell>
        </row>
        <row r="826">
          <cell r="A826" t="str">
            <v>L101006</v>
          </cell>
          <cell r="B826" t="str">
            <v>APPL. MONEY FOR PUR.OF EQ.SHA.</v>
          </cell>
          <cell r="C826" t="str">
            <v>INR</v>
          </cell>
          <cell r="D826" t="str">
            <v>LIABILITIES</v>
          </cell>
          <cell r="E826" t="str">
            <v>BALANCE SHEET</v>
          </cell>
          <cell r="F826" t="str">
            <v/>
          </cell>
          <cell r="G826" t="str">
            <v/>
          </cell>
          <cell r="H826" t="str">
            <v>SHAREHOLDERS FUNDS</v>
          </cell>
          <cell r="I826" t="str">
            <v>SHARE CAPITAL</v>
          </cell>
          <cell r="J826" t="str">
            <v>EQUITY SHARE CAPITAL</v>
          </cell>
        </row>
        <row r="827">
          <cell r="A827" t="str">
            <v>L102001</v>
          </cell>
          <cell r="B827" t="str">
            <v>Preference Sh. Capital</v>
          </cell>
          <cell r="C827" t="str">
            <v>INR</v>
          </cell>
          <cell r="D827" t="str">
            <v>CAPITAL</v>
          </cell>
          <cell r="E827" t="str">
            <v>BALANCE SHEET</v>
          </cell>
          <cell r="F827" t="str">
            <v/>
          </cell>
          <cell r="G827" t="str">
            <v/>
          </cell>
          <cell r="H827" t="str">
            <v>SHAREHOLDERS FUNDS</v>
          </cell>
          <cell r="I827" t="str">
            <v>SHARE CAPITAL</v>
          </cell>
          <cell r="J827" t="str">
            <v>PREFERENCE SHARE CAPITAL</v>
          </cell>
        </row>
        <row r="828">
          <cell r="A828" t="str">
            <v>L102002</v>
          </cell>
          <cell r="B828" t="str">
            <v>Preference Share Application Money</v>
          </cell>
          <cell r="C828" t="str">
            <v>INR</v>
          </cell>
          <cell r="D828" t="str">
            <v>CAPITAL</v>
          </cell>
          <cell r="E828" t="str">
            <v>BALANCE SHEET</v>
          </cell>
          <cell r="F828" t="str">
            <v/>
          </cell>
          <cell r="G828" t="str">
            <v/>
          </cell>
          <cell r="H828" t="str">
            <v>SHAREHOLDERS FUNDS</v>
          </cell>
          <cell r="I828" t="str">
            <v>SHARE CAPITAL</v>
          </cell>
          <cell r="J828" t="str">
            <v>PREFERENCE SHARE CAPITAL</v>
          </cell>
        </row>
        <row r="829">
          <cell r="A829" t="str">
            <v>L103001-000</v>
          </cell>
          <cell r="B829" t="str">
            <v>Partner's Capital Account</v>
          </cell>
          <cell r="C829" t="str">
            <v>INR</v>
          </cell>
          <cell r="D829" t="str">
            <v>CAPITAL</v>
          </cell>
          <cell r="E829" t="str">
            <v>BALANCE SHEET</v>
          </cell>
          <cell r="F829" t="str">
            <v/>
          </cell>
          <cell r="G829" t="str">
            <v/>
          </cell>
          <cell r="H829" t="str">
            <v>SHAREHOLDERS FUNDS</v>
          </cell>
          <cell r="I829" t="str">
            <v>PARTNERS CAPITAL</v>
          </cell>
          <cell r="J829" t="str">
            <v>PARTNERS CAPITAL</v>
          </cell>
        </row>
        <row r="830">
          <cell r="A830" t="str">
            <v>L103001-101</v>
          </cell>
          <cell r="B830" t="str">
            <v>Partner's Capital Account-DLF Limited</v>
          </cell>
          <cell r="C830" t="str">
            <v>INR</v>
          </cell>
          <cell r="D830" t="str">
            <v>CAPITAL</v>
          </cell>
          <cell r="E830" t="str">
            <v>BALANCE SHEET</v>
          </cell>
          <cell r="F830" t="str">
            <v/>
          </cell>
          <cell r="G830" t="str">
            <v/>
          </cell>
          <cell r="H830" t="str">
            <v>SHAREHOLDERS FUNDS</v>
          </cell>
          <cell r="I830" t="str">
            <v>PARTNERS CAPITAL</v>
          </cell>
          <cell r="J830" t="str">
            <v>PARTNERS CAPITAL</v>
          </cell>
        </row>
        <row r="831">
          <cell r="A831" t="str">
            <v>L103001-211</v>
          </cell>
          <cell r="B831" t="str">
            <v>Partner's Capital A/c-DLF Hsng &amp; Cnstr L</v>
          </cell>
          <cell r="C831" t="str">
            <v>INR</v>
          </cell>
          <cell r="D831" t="str">
            <v>CAPITAL</v>
          </cell>
          <cell r="E831" t="str">
            <v>BALANCE SHEET</v>
          </cell>
          <cell r="F831" t="str">
            <v/>
          </cell>
          <cell r="G831" t="str">
            <v/>
          </cell>
          <cell r="H831" t="str">
            <v>SHAREHOLDERS FUNDS</v>
          </cell>
          <cell r="I831" t="str">
            <v>PARTNERS CAPITAL</v>
          </cell>
          <cell r="J831" t="str">
            <v>PARTNERS CAPITAL</v>
          </cell>
        </row>
        <row r="832">
          <cell r="A832" t="str">
            <v>L103001-247</v>
          </cell>
          <cell r="B832" t="str">
            <v>Partner's Capital Account-Kiritman</v>
          </cell>
          <cell r="C832" t="str">
            <v>INR</v>
          </cell>
          <cell r="D832" t="str">
            <v>CAPITAL</v>
          </cell>
          <cell r="E832" t="str">
            <v>BALANCE SHEET</v>
          </cell>
          <cell r="F832" t="str">
            <v/>
          </cell>
          <cell r="G832" t="str">
            <v/>
          </cell>
          <cell r="H832" t="str">
            <v>SHAREHOLDERS FUNDS</v>
          </cell>
          <cell r="I832" t="str">
            <v>PARTNERS CAPITAL</v>
          </cell>
          <cell r="J832" t="str">
            <v>PARTNERS CAPITAL</v>
          </cell>
        </row>
        <row r="833">
          <cell r="A833" t="str">
            <v>L103001-278</v>
          </cell>
          <cell r="B833" t="str">
            <v>Partner's Capital Account-DLF Home Dev</v>
          </cell>
          <cell r="C833" t="str">
            <v>INR</v>
          </cell>
          <cell r="D833" t="str">
            <v>CAPITAL</v>
          </cell>
          <cell r="E833" t="str">
            <v>BALANCE SHEET</v>
          </cell>
          <cell r="F833" t="str">
            <v/>
          </cell>
          <cell r="G833" t="str">
            <v/>
          </cell>
          <cell r="H833" t="str">
            <v>SHAREHOLDERS FUNDS</v>
          </cell>
          <cell r="I833" t="str">
            <v>PARTNERS CAPITAL</v>
          </cell>
          <cell r="J833" t="str">
            <v>PARTNERS CAPITAL</v>
          </cell>
        </row>
        <row r="834">
          <cell r="A834" t="str">
            <v>L103001-279</v>
          </cell>
          <cell r="B834" t="str">
            <v>Partner's Capital Account- DCDL</v>
          </cell>
          <cell r="C834" t="str">
            <v>INR</v>
          </cell>
          <cell r="D834" t="str">
            <v>CAPITAL</v>
          </cell>
          <cell r="E834" t="str">
            <v>BALANCE SHEET</v>
          </cell>
          <cell r="F834" t="str">
            <v/>
          </cell>
          <cell r="G834" t="str">
            <v/>
          </cell>
          <cell r="H834" t="str">
            <v>SHAREHOLDERS FUNDS</v>
          </cell>
          <cell r="I834" t="str">
            <v>PARTNERS CAPITAL</v>
          </cell>
          <cell r="J834" t="str">
            <v>PARTNERS CAPITAL</v>
          </cell>
        </row>
        <row r="835">
          <cell r="A835" t="str">
            <v>L103001-280</v>
          </cell>
          <cell r="B835" t="str">
            <v>Partner's Capital Account-CEE PEE Maint</v>
          </cell>
          <cell r="C835" t="str">
            <v>INR</v>
          </cell>
          <cell r="D835" t="str">
            <v>CAPITAL</v>
          </cell>
          <cell r="E835" t="str">
            <v>BALANCE SHEET</v>
          </cell>
          <cell r="F835" t="str">
            <v/>
          </cell>
          <cell r="G835" t="str">
            <v/>
          </cell>
          <cell r="H835" t="str">
            <v>SHAREHOLDERS FUNDS</v>
          </cell>
          <cell r="I835" t="str">
            <v>PARTNERS CAPITAL</v>
          </cell>
          <cell r="J835" t="str">
            <v>PARTNERS CAPITAL</v>
          </cell>
        </row>
        <row r="836">
          <cell r="A836" t="str">
            <v>L103001-281</v>
          </cell>
          <cell r="B836" t="str">
            <v>Partner's Capital Account-Pee Tee Prop M</v>
          </cell>
          <cell r="C836" t="str">
            <v>INR</v>
          </cell>
          <cell r="D836" t="str">
            <v>CAPITAL</v>
          </cell>
          <cell r="E836" t="str">
            <v>BALANCE SHEET</v>
          </cell>
          <cell r="F836" t="str">
            <v/>
          </cell>
          <cell r="G836" t="str">
            <v/>
          </cell>
          <cell r="H836" t="str">
            <v>SHAREHOLDERS FUNDS</v>
          </cell>
          <cell r="I836" t="str">
            <v>PARTNERS CAPITAL</v>
          </cell>
          <cell r="J836" t="str">
            <v>PARTNERS CAPITAL</v>
          </cell>
        </row>
        <row r="837">
          <cell r="A837" t="str">
            <v>L103001-282</v>
          </cell>
          <cell r="B837" t="str">
            <v>Partner's Capital Account-Silver Oaks Pr</v>
          </cell>
          <cell r="C837" t="str">
            <v>INR</v>
          </cell>
          <cell r="D837" t="str">
            <v>CAPITAL</v>
          </cell>
          <cell r="E837" t="str">
            <v>BALANCE SHEET</v>
          </cell>
          <cell r="F837" t="str">
            <v/>
          </cell>
          <cell r="G837" t="str">
            <v/>
          </cell>
          <cell r="H837" t="str">
            <v>SHAREHOLDERS FUNDS</v>
          </cell>
          <cell r="I837" t="str">
            <v>PARTNERS CAPITAL</v>
          </cell>
          <cell r="J837" t="str">
            <v>PARTNERS CAPITAL</v>
          </cell>
        </row>
        <row r="838">
          <cell r="A838" t="str">
            <v>L103001-381</v>
          </cell>
          <cell r="B838" t="str">
            <v>Partner's Capital Account-DLF Cyber Cit</v>
          </cell>
          <cell r="C838" t="str">
            <v>INR</v>
          </cell>
          <cell r="D838" t="str">
            <v>CAPITAL</v>
          </cell>
          <cell r="E838" t="str">
            <v>BALANCE SHEET</v>
          </cell>
          <cell r="F838" t="str">
            <v/>
          </cell>
          <cell r="G838" t="str">
            <v/>
          </cell>
          <cell r="H838" t="str">
            <v>SHAREHOLDERS FUNDS</v>
          </cell>
          <cell r="I838" t="str">
            <v>PARTNERS CAPITAL</v>
          </cell>
          <cell r="J838" t="str">
            <v>PARTNERS CAPITAL</v>
          </cell>
        </row>
        <row r="839">
          <cell r="A839" t="str">
            <v>L103001-536</v>
          </cell>
          <cell r="B839" t="str">
            <v>Partner's Capital Account-Heimo</v>
          </cell>
          <cell r="C839" t="str">
            <v>INR</v>
          </cell>
          <cell r="D839" t="str">
            <v>CAPITAL</v>
          </cell>
          <cell r="E839" t="str">
            <v>BALANCE SHEET</v>
          </cell>
          <cell r="F839" t="str">
            <v/>
          </cell>
          <cell r="G839" t="str">
            <v/>
          </cell>
          <cell r="H839" t="str">
            <v>SHAREHOLDERS FUNDS</v>
          </cell>
          <cell r="I839" t="str">
            <v>PARTNERS CAPITAL</v>
          </cell>
          <cell r="J839" t="str">
            <v>PARTNERS CAPITAL</v>
          </cell>
        </row>
        <row r="840">
          <cell r="A840" t="str">
            <v>L103001-537</v>
          </cell>
          <cell r="B840" t="str">
            <v>Partner's Capital Account-Khem</v>
          </cell>
          <cell r="C840" t="str">
            <v>INR</v>
          </cell>
          <cell r="D840" t="str">
            <v>CAPITAL</v>
          </cell>
          <cell r="E840" t="str">
            <v>BALANCE SHEET</v>
          </cell>
          <cell r="F840" t="str">
            <v/>
          </cell>
          <cell r="G840" t="str">
            <v/>
          </cell>
          <cell r="H840" t="str">
            <v>SHAREHOLDERS FUNDS</v>
          </cell>
          <cell r="I840" t="str">
            <v>PARTNERS CAPITAL</v>
          </cell>
          <cell r="J840" t="str">
            <v>PARTNERS CAPITAL</v>
          </cell>
        </row>
        <row r="841">
          <cell r="A841" t="str">
            <v>L201001</v>
          </cell>
          <cell r="B841" t="str">
            <v>Capital Reserve</v>
          </cell>
          <cell r="C841" t="str">
            <v>INR</v>
          </cell>
          <cell r="D841" t="str">
            <v>CAPITAL</v>
          </cell>
          <cell r="E841" t="str">
            <v>BALANCE SHEET</v>
          </cell>
          <cell r="F841" t="str">
            <v/>
          </cell>
          <cell r="G841" t="str">
            <v/>
          </cell>
          <cell r="H841" t="str">
            <v>SHAREHOLDERS FUNDS</v>
          </cell>
          <cell r="I841" t="str">
            <v>RESERVES AND SURPLUS</v>
          </cell>
          <cell r="J841" t="str">
            <v>RESERVE- CAPITAL RESERVE</v>
          </cell>
        </row>
        <row r="842">
          <cell r="A842" t="str">
            <v>L202001</v>
          </cell>
          <cell r="B842" t="str">
            <v>Capital Redemption Reserve</v>
          </cell>
          <cell r="C842" t="str">
            <v>INR</v>
          </cell>
          <cell r="D842" t="str">
            <v>CAPITAL</v>
          </cell>
          <cell r="E842" t="str">
            <v>BALANCE SHEET</v>
          </cell>
          <cell r="F842" t="str">
            <v/>
          </cell>
          <cell r="G842" t="str">
            <v/>
          </cell>
          <cell r="H842" t="str">
            <v>SHAREHOLDERS FUNDS</v>
          </cell>
          <cell r="I842" t="str">
            <v>RESERVES AND SURPLUS</v>
          </cell>
          <cell r="J842" t="str">
            <v>RESERVE-CAPITAL REDEMPTION RESERVE</v>
          </cell>
        </row>
        <row r="843">
          <cell r="A843" t="str">
            <v>L203001</v>
          </cell>
          <cell r="B843" t="str">
            <v>Contingency Reserve</v>
          </cell>
          <cell r="C843" t="str">
            <v>INR</v>
          </cell>
          <cell r="D843" t="str">
            <v>CAPITAL</v>
          </cell>
          <cell r="E843" t="str">
            <v>BALANCE SHEET</v>
          </cell>
          <cell r="F843" t="str">
            <v/>
          </cell>
          <cell r="G843" t="str">
            <v/>
          </cell>
          <cell r="H843" t="str">
            <v>SHAREHOLDERS FUNDS</v>
          </cell>
          <cell r="I843" t="str">
            <v>RESERVES AND SURPLUS</v>
          </cell>
          <cell r="J843" t="str">
            <v>RESERVE- CONTINGENCY RESERVE</v>
          </cell>
        </row>
        <row r="844">
          <cell r="A844" t="str">
            <v>L204001</v>
          </cell>
          <cell r="B844" t="str">
            <v>Share Premium</v>
          </cell>
          <cell r="C844" t="str">
            <v>INR</v>
          </cell>
          <cell r="D844" t="str">
            <v>CAPITAL</v>
          </cell>
          <cell r="E844" t="str">
            <v>BALANCE SHEET</v>
          </cell>
          <cell r="F844" t="str">
            <v/>
          </cell>
          <cell r="G844" t="str">
            <v/>
          </cell>
          <cell r="H844" t="str">
            <v>SHAREHOLDERS FUNDS</v>
          </cell>
          <cell r="I844" t="str">
            <v>RESERVES AND SURPLUS</v>
          </cell>
          <cell r="J844" t="str">
            <v>RESERVE- SHARE PREMIUM</v>
          </cell>
        </row>
        <row r="845">
          <cell r="A845" t="str">
            <v>L205001</v>
          </cell>
          <cell r="B845" t="str">
            <v>General Reserve</v>
          </cell>
          <cell r="C845" t="str">
            <v>INR</v>
          </cell>
          <cell r="D845" t="str">
            <v>CAPITAL</v>
          </cell>
          <cell r="E845" t="str">
            <v>BALANCE SHEET</v>
          </cell>
          <cell r="F845" t="str">
            <v/>
          </cell>
          <cell r="G845" t="str">
            <v/>
          </cell>
          <cell r="H845" t="str">
            <v>SHAREHOLDERS FUNDS</v>
          </cell>
          <cell r="I845" t="str">
            <v>RESERVES AND SURPLUS</v>
          </cell>
          <cell r="J845" t="str">
            <v>RESERVE- GENERAL RESERVE</v>
          </cell>
        </row>
        <row r="846">
          <cell r="A846" t="str">
            <v>L206001</v>
          </cell>
          <cell r="B846" t="str">
            <v>Revaluation Reserve</v>
          </cell>
          <cell r="C846" t="str">
            <v>INR</v>
          </cell>
          <cell r="D846" t="str">
            <v>CAPITAL</v>
          </cell>
          <cell r="E846" t="str">
            <v>BALANCE SHEET</v>
          </cell>
          <cell r="F846" t="str">
            <v/>
          </cell>
          <cell r="G846" t="str">
            <v/>
          </cell>
          <cell r="H846" t="str">
            <v>SHAREHOLDERS FUNDS</v>
          </cell>
          <cell r="I846" t="str">
            <v>RESERVES AND SURPLUS</v>
          </cell>
          <cell r="J846" t="str">
            <v>RESERVE- REVALUATION RESERVE</v>
          </cell>
        </row>
        <row r="847">
          <cell r="A847" t="str">
            <v>L207001</v>
          </cell>
          <cell r="B847" t="str">
            <v>Investment Allowance Reserve</v>
          </cell>
          <cell r="C847" t="str">
            <v>INR</v>
          </cell>
          <cell r="D847" t="str">
            <v>CAPITAL</v>
          </cell>
          <cell r="E847" t="str">
            <v>BALANCE SHEET</v>
          </cell>
          <cell r="F847" t="str">
            <v/>
          </cell>
          <cell r="G847" t="str">
            <v/>
          </cell>
          <cell r="H847" t="str">
            <v>SHAREHOLDERS FUNDS</v>
          </cell>
          <cell r="I847" t="str">
            <v>RESERVES AND SURPLUS</v>
          </cell>
          <cell r="J847" t="str">
            <v>RESERVE- INVESTMENT ALLOWANCE</v>
          </cell>
        </row>
        <row r="848">
          <cell r="A848" t="str">
            <v>L208001</v>
          </cell>
          <cell r="B848" t="str">
            <v>Amalgamation Reserve</v>
          </cell>
          <cell r="C848" t="str">
            <v>INR</v>
          </cell>
          <cell r="D848" t="str">
            <v>CAPITAL</v>
          </cell>
          <cell r="E848" t="str">
            <v>BALANCE SHEET</v>
          </cell>
          <cell r="F848" t="str">
            <v/>
          </cell>
          <cell r="G848" t="str">
            <v/>
          </cell>
          <cell r="H848" t="str">
            <v>SHAREHOLDERS FUNDS</v>
          </cell>
          <cell r="I848" t="str">
            <v>RESERVES AND SURPLUS</v>
          </cell>
          <cell r="J848" t="str">
            <v>RESERVE- GENERAL RESERVE</v>
          </cell>
        </row>
        <row r="849">
          <cell r="A849" t="str">
            <v>L220001</v>
          </cell>
          <cell r="B849" t="str">
            <v>Profit &amp; Loss A/C</v>
          </cell>
          <cell r="C849" t="str">
            <v>INR</v>
          </cell>
          <cell r="D849" t="str">
            <v>CAPITAL</v>
          </cell>
          <cell r="E849" t="str">
            <v>BALANCE SHEET</v>
          </cell>
          <cell r="F849" t="str">
            <v/>
          </cell>
          <cell r="G849" t="str">
            <v/>
          </cell>
          <cell r="H849" t="str">
            <v>SHAREHOLDERS FUNDS</v>
          </cell>
          <cell r="I849" t="str">
            <v>RESERVES AND SURPLUS</v>
          </cell>
          <cell r="J849" t="str">
            <v>SURPLUS-PROFIT AND LOSS ACCOUNT</v>
          </cell>
        </row>
        <row r="850">
          <cell r="A850" t="str">
            <v>L230001-101</v>
          </cell>
          <cell r="B850" t="str">
            <v>Partner's Current A/c-DLF Ltd</v>
          </cell>
          <cell r="C850" t="str">
            <v>INR</v>
          </cell>
          <cell r="D850" t="str">
            <v>CAPITAL</v>
          </cell>
          <cell r="E850" t="str">
            <v>BALANCE SHEET</v>
          </cell>
          <cell r="F850" t="str">
            <v/>
          </cell>
          <cell r="G850" t="str">
            <v/>
          </cell>
          <cell r="H850" t="str">
            <v>SHAREHOLDERS FUNDS</v>
          </cell>
          <cell r="I850" t="str">
            <v>RESERVES AND SURPLUS</v>
          </cell>
          <cell r="J850" t="str">
            <v>SURPLUS-PROFIT AND LOSS ACCOUNT</v>
          </cell>
        </row>
        <row r="851">
          <cell r="A851" t="str">
            <v>L230001-211</v>
          </cell>
          <cell r="B851" t="str">
            <v>Partner's Current A/c-DLF Hsng &amp; Cnstr</v>
          </cell>
          <cell r="C851" t="str">
            <v>INR</v>
          </cell>
          <cell r="D851" t="str">
            <v>CAPITAL</v>
          </cell>
          <cell r="E851" t="str">
            <v>BALANCE SHEET</v>
          </cell>
          <cell r="F851" t="str">
            <v/>
          </cell>
          <cell r="G851" t="str">
            <v/>
          </cell>
          <cell r="H851" t="str">
            <v>SHAREHOLDERS FUNDS</v>
          </cell>
          <cell r="I851" t="str">
            <v>RESERVES AND SURPLUS</v>
          </cell>
          <cell r="J851" t="str">
            <v>SURPLUS-PROFIT AND LOSS ACCOUNT</v>
          </cell>
        </row>
        <row r="852">
          <cell r="A852" t="str">
            <v>L301000</v>
          </cell>
          <cell r="B852" t="str">
            <v>Retained Earnings</v>
          </cell>
          <cell r="C852" t="str">
            <v>INR</v>
          </cell>
          <cell r="D852" t="str">
            <v>CAPITAL</v>
          </cell>
          <cell r="E852" t="str">
            <v>RETAINED EARNINGS</v>
          </cell>
          <cell r="F852" t="str">
            <v/>
          </cell>
          <cell r="G852" t="str">
            <v>RETAINED EARNINGS</v>
          </cell>
          <cell r="H852" t="str">
            <v>SHAREHOLDERS FUNDS</v>
          </cell>
          <cell r="I852" t="str">
            <v>RESERVES AND SURPLUS</v>
          </cell>
          <cell r="J852" t="str">
            <v>RESERVE- GENERAL RESERVE</v>
          </cell>
        </row>
        <row r="853">
          <cell r="A853" t="str">
            <v>L301001</v>
          </cell>
          <cell r="B853" t="str">
            <v>Secured Loan (Bank)- ICICI Loan</v>
          </cell>
          <cell r="C853" t="str">
            <v>INR</v>
          </cell>
          <cell r="D853" t="str">
            <v>LIABILITIES</v>
          </cell>
          <cell r="E853" t="str">
            <v>BALANCE SHEET</v>
          </cell>
          <cell r="F853" t="str">
            <v/>
          </cell>
          <cell r="G853" t="str">
            <v/>
          </cell>
          <cell r="H853" t="str">
            <v>LOAN FUNDS</v>
          </cell>
          <cell r="I853" t="str">
            <v>SECURED LOANS</v>
          </cell>
          <cell r="J853" t="str">
            <v>FROM BANKS/FI-TERM LOANS</v>
          </cell>
        </row>
        <row r="854">
          <cell r="A854" t="str">
            <v>L301002</v>
          </cell>
          <cell r="B854" t="str">
            <v>Secured Loan (Bank)- HSBC(ECB)</v>
          </cell>
          <cell r="C854" t="str">
            <v>INR</v>
          </cell>
          <cell r="D854" t="str">
            <v>LIABILITIES</v>
          </cell>
          <cell r="E854" t="str">
            <v>BALANCE SHEET</v>
          </cell>
          <cell r="F854" t="str">
            <v/>
          </cell>
          <cell r="G854" t="str">
            <v/>
          </cell>
          <cell r="H854" t="str">
            <v>LOAN FUNDS</v>
          </cell>
          <cell r="I854" t="str">
            <v>SECURED LOANS</v>
          </cell>
          <cell r="J854" t="str">
            <v>FROM BANKS/FI-TERM LOANS</v>
          </cell>
        </row>
        <row r="855">
          <cell r="A855" t="str">
            <v>L301003</v>
          </cell>
          <cell r="B855" t="str">
            <v>Secured Loan (Bank)- DBS</v>
          </cell>
          <cell r="C855" t="str">
            <v>INR</v>
          </cell>
          <cell r="D855" t="str">
            <v>LIABILITIES</v>
          </cell>
          <cell r="E855" t="str">
            <v>BALANCE SHEET</v>
          </cell>
          <cell r="F855" t="str">
            <v/>
          </cell>
          <cell r="G855" t="str">
            <v/>
          </cell>
          <cell r="H855" t="str">
            <v>LOAN FUNDS</v>
          </cell>
          <cell r="I855" t="str">
            <v>SECURED LOANS</v>
          </cell>
          <cell r="J855" t="str">
            <v>FROM BANKS/FI-TERM LOANS</v>
          </cell>
        </row>
        <row r="856">
          <cell r="A856" t="str">
            <v>L301004</v>
          </cell>
          <cell r="B856" t="str">
            <v>Secured Loan (Bank)- Bank Of Maharashtra</v>
          </cell>
          <cell r="C856" t="str">
            <v>INR</v>
          </cell>
          <cell r="D856" t="str">
            <v>LIABILITIES</v>
          </cell>
          <cell r="E856" t="str">
            <v>BALANCE SHEET</v>
          </cell>
          <cell r="F856" t="str">
            <v/>
          </cell>
          <cell r="G856" t="str">
            <v/>
          </cell>
          <cell r="H856" t="str">
            <v>LOAN FUNDS</v>
          </cell>
          <cell r="I856" t="str">
            <v>SECURED LOANS</v>
          </cell>
          <cell r="J856" t="str">
            <v>FROM BANKS/FI-TERM LOANS</v>
          </cell>
        </row>
        <row r="857">
          <cell r="A857" t="str">
            <v>L301005</v>
          </cell>
          <cell r="B857" t="str">
            <v>Secured Loan (Bank)- IDBI</v>
          </cell>
          <cell r="C857" t="str">
            <v>INR</v>
          </cell>
          <cell r="D857" t="str">
            <v>LIABILITIES</v>
          </cell>
          <cell r="E857" t="str">
            <v>BALANCE SHEET</v>
          </cell>
          <cell r="F857" t="str">
            <v/>
          </cell>
          <cell r="G857" t="str">
            <v/>
          </cell>
          <cell r="H857" t="str">
            <v>LOAN FUNDS</v>
          </cell>
          <cell r="I857" t="str">
            <v>SECURED LOANS</v>
          </cell>
          <cell r="J857" t="str">
            <v>FROM BANKS/FI-TERM LOANS</v>
          </cell>
        </row>
        <row r="858">
          <cell r="A858" t="str">
            <v>L301006</v>
          </cell>
          <cell r="B858" t="str">
            <v>Secured Loan (Bank)- UBI</v>
          </cell>
          <cell r="C858" t="str">
            <v>INR</v>
          </cell>
          <cell r="D858" t="str">
            <v>LIABILITIES</v>
          </cell>
          <cell r="E858" t="str">
            <v>BALANCE SHEET</v>
          </cell>
          <cell r="F858" t="str">
            <v/>
          </cell>
          <cell r="G858" t="str">
            <v/>
          </cell>
          <cell r="H858" t="str">
            <v>LOAN FUNDS</v>
          </cell>
          <cell r="I858" t="str">
            <v>SECURED LOANS</v>
          </cell>
          <cell r="J858" t="str">
            <v>FROM BANKS/FI-TERM LOANS</v>
          </cell>
        </row>
        <row r="859">
          <cell r="A859" t="str">
            <v>L301007</v>
          </cell>
          <cell r="B859" t="str">
            <v>Secured Loan (Bank)- Bank Of Baroda</v>
          </cell>
          <cell r="C859" t="str">
            <v>INR</v>
          </cell>
          <cell r="D859" t="str">
            <v>LIABILITIES</v>
          </cell>
          <cell r="E859" t="str">
            <v>BALANCE SHEET</v>
          </cell>
          <cell r="F859" t="str">
            <v/>
          </cell>
          <cell r="G859" t="str">
            <v/>
          </cell>
          <cell r="H859" t="str">
            <v>LOAN FUNDS</v>
          </cell>
          <cell r="I859" t="str">
            <v>SECURED LOANS</v>
          </cell>
          <cell r="J859" t="str">
            <v>FROM BANKS/FI-TERM LOANS</v>
          </cell>
        </row>
        <row r="860">
          <cell r="A860" t="str">
            <v>L301008</v>
          </cell>
          <cell r="B860" t="str">
            <v>Secured Loan (Bank)- HKB-51-303170-003</v>
          </cell>
          <cell r="C860" t="str">
            <v>INR</v>
          </cell>
          <cell r="D860" t="str">
            <v>LIABILITIES</v>
          </cell>
          <cell r="E860" t="str">
            <v>BALANCE SHEET</v>
          </cell>
          <cell r="F860" t="str">
            <v/>
          </cell>
          <cell r="G860" t="str">
            <v/>
          </cell>
          <cell r="H860" t="str">
            <v>LOAN FUNDS</v>
          </cell>
          <cell r="I860" t="str">
            <v>SECURED LOANS</v>
          </cell>
          <cell r="J860" t="str">
            <v>FROM BANKS/FI-TERM LOANS</v>
          </cell>
        </row>
        <row r="861">
          <cell r="A861" t="str">
            <v>L301009</v>
          </cell>
          <cell r="B861" t="str">
            <v>Secured Loan (Bank)- HDFC</v>
          </cell>
          <cell r="C861" t="str">
            <v>INR</v>
          </cell>
          <cell r="D861" t="str">
            <v>LIABILITIES</v>
          </cell>
          <cell r="E861" t="str">
            <v>BALANCE SHEET</v>
          </cell>
          <cell r="F861" t="str">
            <v/>
          </cell>
          <cell r="G861" t="str">
            <v/>
          </cell>
          <cell r="H861" t="str">
            <v>LOAN FUNDS</v>
          </cell>
          <cell r="I861" t="str">
            <v>SECURED LOANS</v>
          </cell>
          <cell r="J861" t="str">
            <v>FROM BANKS/FI-TERM LOANS</v>
          </cell>
        </row>
        <row r="862">
          <cell r="A862" t="str">
            <v>L301010</v>
          </cell>
          <cell r="B862" t="str">
            <v>Secured Loan (Bank)- Kotak Mahindra</v>
          </cell>
          <cell r="C862" t="str">
            <v>INR</v>
          </cell>
          <cell r="D862" t="str">
            <v>LIABILITIES</v>
          </cell>
          <cell r="E862" t="str">
            <v>BALANCE SHEET</v>
          </cell>
          <cell r="F862" t="str">
            <v/>
          </cell>
          <cell r="G862" t="str">
            <v/>
          </cell>
          <cell r="H862" t="str">
            <v>LOAN FUNDS</v>
          </cell>
          <cell r="I862" t="str">
            <v>SECURED LOANS</v>
          </cell>
          <cell r="J862" t="str">
            <v>FROM BANKS/FI-TERM LOANS</v>
          </cell>
        </row>
        <row r="863">
          <cell r="A863" t="str">
            <v>L301011</v>
          </cell>
          <cell r="B863" t="str">
            <v>Secured Loan (Bank)- Syndicate Bank</v>
          </cell>
          <cell r="C863" t="str">
            <v>INR</v>
          </cell>
          <cell r="D863" t="str">
            <v>LIABILITIES</v>
          </cell>
          <cell r="E863" t="str">
            <v>BALANCE SHEET</v>
          </cell>
          <cell r="F863" t="str">
            <v/>
          </cell>
          <cell r="G863" t="str">
            <v/>
          </cell>
          <cell r="H863" t="str">
            <v>LOAN FUNDS</v>
          </cell>
          <cell r="I863" t="str">
            <v>SECURED LOANS</v>
          </cell>
          <cell r="J863" t="str">
            <v>FROM BANKS/FI-TERM LOANS</v>
          </cell>
        </row>
        <row r="864">
          <cell r="A864" t="str">
            <v>L301012</v>
          </cell>
          <cell r="B864" t="str">
            <v>Secured Loan (Bank)- SCB</v>
          </cell>
          <cell r="C864" t="str">
            <v>INR</v>
          </cell>
          <cell r="D864" t="str">
            <v>LIABILITIES</v>
          </cell>
          <cell r="E864" t="str">
            <v>BALANCE SHEET</v>
          </cell>
          <cell r="F864" t="str">
            <v/>
          </cell>
          <cell r="G864" t="str">
            <v/>
          </cell>
          <cell r="H864" t="str">
            <v>LOAN FUNDS</v>
          </cell>
          <cell r="I864" t="str">
            <v>SECURED LOANS</v>
          </cell>
          <cell r="J864" t="str">
            <v>FROM BANKS/FI-TERM LOANS</v>
          </cell>
        </row>
        <row r="865">
          <cell r="A865" t="str">
            <v>L301013</v>
          </cell>
          <cell r="B865" t="str">
            <v>Secured Loan (Bank)- Corporation Bank</v>
          </cell>
          <cell r="C865" t="str">
            <v>INR</v>
          </cell>
          <cell r="D865" t="str">
            <v>LIABILITIES</v>
          </cell>
          <cell r="E865" t="str">
            <v>BALANCE SHEET</v>
          </cell>
          <cell r="F865" t="str">
            <v/>
          </cell>
          <cell r="G865" t="str">
            <v/>
          </cell>
          <cell r="H865" t="str">
            <v>LOAN FUNDS</v>
          </cell>
          <cell r="I865" t="str">
            <v>SECURED LOANS</v>
          </cell>
          <cell r="J865" t="str">
            <v>FROM BANKS/FI-TERM LOANS</v>
          </cell>
        </row>
        <row r="866">
          <cell r="A866" t="str">
            <v>L301014</v>
          </cell>
          <cell r="B866" t="str">
            <v>Secured Loan (Bank)- Deutsche Bank</v>
          </cell>
          <cell r="C866" t="str">
            <v>INR</v>
          </cell>
          <cell r="D866" t="str">
            <v>LIABILITIES</v>
          </cell>
          <cell r="E866" t="str">
            <v>BALANCE SHEET</v>
          </cell>
          <cell r="F866" t="str">
            <v/>
          </cell>
          <cell r="G866" t="str">
            <v/>
          </cell>
          <cell r="H866" t="str">
            <v>LOAN FUNDS</v>
          </cell>
          <cell r="I866" t="str">
            <v>SECURED LOANS</v>
          </cell>
          <cell r="J866" t="str">
            <v>FROM BANKS/FI-TERM LOANS</v>
          </cell>
        </row>
        <row r="867">
          <cell r="A867" t="str">
            <v>L301015</v>
          </cell>
          <cell r="B867" t="str">
            <v>Secured Loan (Bank)- UCO Bank</v>
          </cell>
          <cell r="C867" t="str">
            <v>INR</v>
          </cell>
          <cell r="D867" t="str">
            <v>LIABILITIES</v>
          </cell>
          <cell r="E867" t="str">
            <v>BALANCE SHEET</v>
          </cell>
          <cell r="F867" t="str">
            <v/>
          </cell>
          <cell r="G867" t="str">
            <v/>
          </cell>
          <cell r="H867" t="str">
            <v>LOAN FUNDS</v>
          </cell>
          <cell r="I867" t="str">
            <v>SECURED LOANS</v>
          </cell>
          <cell r="J867" t="str">
            <v>FROM BANKS/FI-TERM LOANS</v>
          </cell>
        </row>
        <row r="868">
          <cell r="A868" t="str">
            <v>L301016</v>
          </cell>
          <cell r="B868" t="str">
            <v>Secured Loan (Bank)- State Bnk Of Trvnco</v>
          </cell>
          <cell r="C868" t="str">
            <v>INR</v>
          </cell>
          <cell r="D868" t="str">
            <v>LIABILITIES</v>
          </cell>
          <cell r="E868" t="str">
            <v>BALANCE SHEET</v>
          </cell>
          <cell r="F868" t="str">
            <v/>
          </cell>
          <cell r="G868" t="str">
            <v/>
          </cell>
          <cell r="H868" t="str">
            <v>LOAN FUNDS</v>
          </cell>
          <cell r="I868" t="str">
            <v>SECURED LOANS</v>
          </cell>
          <cell r="J868" t="str">
            <v>FROM BANKS/FI-TERM LOANS</v>
          </cell>
        </row>
        <row r="869">
          <cell r="A869" t="str">
            <v>L301017</v>
          </cell>
          <cell r="B869" t="str">
            <v>Secured Loan (Bank)- ABN Amro</v>
          </cell>
          <cell r="C869" t="str">
            <v>INR</v>
          </cell>
          <cell r="D869" t="str">
            <v>LIABILITIES</v>
          </cell>
          <cell r="E869" t="str">
            <v>BALANCE SHEET</v>
          </cell>
          <cell r="F869" t="str">
            <v/>
          </cell>
          <cell r="G869" t="str">
            <v/>
          </cell>
          <cell r="H869" t="str">
            <v>LOAN FUNDS</v>
          </cell>
          <cell r="I869" t="str">
            <v>SECURED LOANS</v>
          </cell>
          <cell r="J869" t="str">
            <v>FROM BANKS/FI-TERM LOANS</v>
          </cell>
        </row>
        <row r="870">
          <cell r="A870" t="str">
            <v>L301018</v>
          </cell>
          <cell r="B870" t="str">
            <v>Secured Loan (Bank)- UTI  Bank</v>
          </cell>
          <cell r="C870" t="str">
            <v>INR</v>
          </cell>
          <cell r="D870" t="str">
            <v>LIABILITIES</v>
          </cell>
          <cell r="E870" t="str">
            <v>BALANCE SHEET</v>
          </cell>
          <cell r="F870" t="str">
            <v/>
          </cell>
          <cell r="G870" t="str">
            <v/>
          </cell>
          <cell r="H870" t="str">
            <v>LOAN FUNDS</v>
          </cell>
          <cell r="I870" t="str">
            <v>SECURED LOANS</v>
          </cell>
          <cell r="J870" t="str">
            <v>FROM BANKS/FI-TERM LOANS</v>
          </cell>
        </row>
        <row r="871">
          <cell r="A871" t="str">
            <v>L301019</v>
          </cell>
          <cell r="B871" t="str">
            <v>Secured Loan (Bank)- HSBC</v>
          </cell>
          <cell r="C871" t="str">
            <v>INR</v>
          </cell>
          <cell r="D871" t="str">
            <v>LIABILITIES</v>
          </cell>
          <cell r="E871" t="str">
            <v>BALANCE SHEET</v>
          </cell>
          <cell r="F871" t="str">
            <v/>
          </cell>
          <cell r="G871" t="str">
            <v/>
          </cell>
          <cell r="H871" t="str">
            <v>LOAN FUNDS</v>
          </cell>
          <cell r="I871" t="str">
            <v>SECURED LOANS</v>
          </cell>
          <cell r="J871" t="str">
            <v>FROM BANKS/FI-TERM LOANS</v>
          </cell>
        </row>
        <row r="872">
          <cell r="A872" t="str">
            <v>L301020</v>
          </cell>
          <cell r="B872" t="str">
            <v>Secured Loan (Bank)- Citi Bank</v>
          </cell>
          <cell r="C872" t="str">
            <v>INR</v>
          </cell>
          <cell r="D872" t="str">
            <v>LIABILITIES</v>
          </cell>
          <cell r="E872" t="str">
            <v>BALANCE SHEET</v>
          </cell>
          <cell r="F872" t="str">
            <v/>
          </cell>
          <cell r="G872" t="str">
            <v/>
          </cell>
          <cell r="H872" t="str">
            <v>LOAN FUNDS</v>
          </cell>
          <cell r="I872" t="str">
            <v>SECURED LOANS</v>
          </cell>
          <cell r="J872" t="str">
            <v>FROM BANKS/FI-TERM LOANS</v>
          </cell>
        </row>
        <row r="873">
          <cell r="A873" t="str">
            <v>L301021</v>
          </cell>
          <cell r="B873" t="str">
            <v>Secured Loan (Bank)- DBS(Buyer Credit)</v>
          </cell>
          <cell r="C873" t="str">
            <v>INR</v>
          </cell>
          <cell r="D873" t="str">
            <v>LIABILITIES</v>
          </cell>
          <cell r="E873" t="str">
            <v>BALANCE SHEET</v>
          </cell>
          <cell r="F873" t="str">
            <v/>
          </cell>
          <cell r="G873" t="str">
            <v/>
          </cell>
          <cell r="H873" t="str">
            <v>LOAN FUNDS</v>
          </cell>
          <cell r="I873" t="str">
            <v>SECURED LOANS</v>
          </cell>
          <cell r="J873" t="str">
            <v>FROM BANKS/FI-TERM LOANS</v>
          </cell>
        </row>
        <row r="874">
          <cell r="A874" t="str">
            <v>L301024</v>
          </cell>
          <cell r="B874" t="str">
            <v>Secured Loan (Bank)- YES BANK</v>
          </cell>
          <cell r="C874" t="str">
            <v>INR</v>
          </cell>
          <cell r="D874" t="str">
            <v>LIABILITIES</v>
          </cell>
          <cell r="E874" t="str">
            <v>BALANCE SHEET</v>
          </cell>
          <cell r="F874" t="str">
            <v/>
          </cell>
          <cell r="G874" t="str">
            <v/>
          </cell>
          <cell r="H874" t="str">
            <v>LOAN FUNDS</v>
          </cell>
          <cell r="I874" t="str">
            <v>SECURED LOANS</v>
          </cell>
          <cell r="J874" t="str">
            <v>FROM BANKS/FI-TERM LOAN</v>
          </cell>
        </row>
        <row r="875">
          <cell r="A875" t="str">
            <v>L301101</v>
          </cell>
          <cell r="B875" t="str">
            <v>Intt. Accrued &amp; due (Banks)</v>
          </cell>
          <cell r="C875" t="str">
            <v>INR</v>
          </cell>
          <cell r="D875" t="str">
            <v>LIABILITIES</v>
          </cell>
          <cell r="E875" t="str">
            <v>BALANCE SHEET</v>
          </cell>
          <cell r="F875" t="str">
            <v/>
          </cell>
          <cell r="G875" t="str">
            <v/>
          </cell>
          <cell r="H875" t="str">
            <v>LOAN FUNDS</v>
          </cell>
          <cell r="I875" t="str">
            <v>SECURED LOANS</v>
          </cell>
          <cell r="J875" t="str">
            <v>FROM BANKS/FI-TERM LOANS</v>
          </cell>
        </row>
        <row r="876">
          <cell r="A876" t="str">
            <v>L302001</v>
          </cell>
          <cell r="B876" t="str">
            <v>Overdrft Facility- CITI Bank(0422216227)</v>
          </cell>
          <cell r="C876" t="str">
            <v>INR</v>
          </cell>
          <cell r="D876" t="str">
            <v>LIABILITIES</v>
          </cell>
          <cell r="E876" t="str">
            <v>BALANCE SHEET</v>
          </cell>
          <cell r="F876" t="str">
            <v/>
          </cell>
          <cell r="G876" t="str">
            <v/>
          </cell>
          <cell r="H876" t="str">
            <v>LOAN FUNDS</v>
          </cell>
          <cell r="I876" t="str">
            <v>SECURED LOANS</v>
          </cell>
          <cell r="J876" t="str">
            <v>FROM BANKS/FI-OVERDRAFT FACILITY</v>
          </cell>
        </row>
        <row r="877">
          <cell r="A877" t="str">
            <v>L302002</v>
          </cell>
          <cell r="B877" t="str">
            <v>Overdrft Facility- ABN Amro (6535100)</v>
          </cell>
          <cell r="C877" t="str">
            <v>INR</v>
          </cell>
          <cell r="D877" t="str">
            <v>LIABILITIES</v>
          </cell>
          <cell r="E877" t="str">
            <v>BALANCE SHEET</v>
          </cell>
          <cell r="F877" t="str">
            <v/>
          </cell>
          <cell r="G877" t="str">
            <v/>
          </cell>
          <cell r="H877" t="str">
            <v>LOAN FUNDS</v>
          </cell>
          <cell r="I877" t="str">
            <v>SECURED LOANS</v>
          </cell>
          <cell r="J877" t="str">
            <v>FROM BANKS/FI-OVERDRAFT FACILITY</v>
          </cell>
        </row>
        <row r="878">
          <cell r="A878" t="str">
            <v>L302003</v>
          </cell>
          <cell r="B878" t="str">
            <v>Overdrft Facility- SBI Stc Bldg (Dul)</v>
          </cell>
          <cell r="C878" t="str">
            <v>INR</v>
          </cell>
          <cell r="D878" t="str">
            <v>LIABILITIES</v>
          </cell>
          <cell r="E878" t="str">
            <v>BALANCE SHEET</v>
          </cell>
          <cell r="F878" t="str">
            <v/>
          </cell>
          <cell r="G878" t="str">
            <v/>
          </cell>
          <cell r="H878" t="str">
            <v>LOAN FUNDS</v>
          </cell>
          <cell r="I878" t="str">
            <v>SECURED LOANS</v>
          </cell>
          <cell r="J878" t="str">
            <v>FROM BANKS/FI-OVERDRAFT FACILITY</v>
          </cell>
        </row>
        <row r="879">
          <cell r="A879" t="str">
            <v>L302004</v>
          </cell>
          <cell r="B879" t="str">
            <v>Overdrft Facility- SCB (5220534118)</v>
          </cell>
          <cell r="C879" t="str">
            <v>INR</v>
          </cell>
          <cell r="D879" t="str">
            <v>LIABILITIES</v>
          </cell>
          <cell r="E879" t="str">
            <v>BALANCE SHEET</v>
          </cell>
          <cell r="F879" t="str">
            <v/>
          </cell>
          <cell r="G879" t="str">
            <v/>
          </cell>
          <cell r="H879" t="str">
            <v>LOAN FUNDS</v>
          </cell>
          <cell r="I879" t="str">
            <v>SECURED LOANS</v>
          </cell>
          <cell r="J879" t="str">
            <v>FROM BANKS/FI-OVERDRAFT FACILITY</v>
          </cell>
        </row>
        <row r="880">
          <cell r="A880" t="str">
            <v>L302005</v>
          </cell>
          <cell r="B880" t="str">
            <v>Overdrft Facility- Corp Bank (Od) Dul</v>
          </cell>
          <cell r="C880" t="str">
            <v>INR</v>
          </cell>
          <cell r="D880" t="str">
            <v>LIABILITIES</v>
          </cell>
          <cell r="E880" t="str">
            <v>BALANCE SHEET</v>
          </cell>
          <cell r="F880" t="str">
            <v/>
          </cell>
          <cell r="G880" t="str">
            <v/>
          </cell>
          <cell r="H880" t="str">
            <v>LOAN FUNDS</v>
          </cell>
          <cell r="I880" t="str">
            <v>SECURED LOANS</v>
          </cell>
          <cell r="J880" t="str">
            <v>FROM BANKS/FI-OVERDRAFT FACILITY</v>
          </cell>
        </row>
        <row r="881">
          <cell r="A881" t="str">
            <v>L302006</v>
          </cell>
          <cell r="B881" t="str">
            <v>Overdrft Facility- SBH (Dul Od)</v>
          </cell>
          <cell r="C881" t="str">
            <v>INR</v>
          </cell>
          <cell r="D881" t="str">
            <v>LIABILITIES</v>
          </cell>
          <cell r="E881" t="str">
            <v>BALANCE SHEET</v>
          </cell>
          <cell r="F881" t="str">
            <v/>
          </cell>
          <cell r="G881" t="str">
            <v/>
          </cell>
          <cell r="H881" t="str">
            <v>LOAN FUNDS</v>
          </cell>
          <cell r="I881" t="str">
            <v>SECURED LOANS</v>
          </cell>
          <cell r="J881" t="str">
            <v>FROM BANKS/FI-OVERDRAFT FACILITY</v>
          </cell>
        </row>
        <row r="882">
          <cell r="A882" t="str">
            <v>L302007</v>
          </cell>
          <cell r="B882" t="str">
            <v>Overdrft Facility- ING VYASYA</v>
          </cell>
          <cell r="C882" t="str">
            <v>INR</v>
          </cell>
          <cell r="D882" t="str">
            <v>LIABILITIES</v>
          </cell>
          <cell r="E882" t="str">
            <v>BALANCE SHEET</v>
          </cell>
          <cell r="F882" t="str">
            <v/>
          </cell>
          <cell r="G882" t="str">
            <v/>
          </cell>
          <cell r="H882" t="str">
            <v>LOAN FUNDS</v>
          </cell>
          <cell r="I882" t="str">
            <v>SECURED LOANS</v>
          </cell>
          <cell r="J882" t="str">
            <v>FROM BANKS/FI-OVERDRAFT FACILITY</v>
          </cell>
        </row>
        <row r="883">
          <cell r="A883" t="str">
            <v>L302008</v>
          </cell>
          <cell r="B883" t="str">
            <v>Overdrft Facility- Kotak Mahindra</v>
          </cell>
          <cell r="C883" t="str">
            <v>INR</v>
          </cell>
          <cell r="D883" t="str">
            <v>LIABILITIES</v>
          </cell>
          <cell r="E883" t="str">
            <v>BALANCE SHEET</v>
          </cell>
          <cell r="F883" t="str">
            <v/>
          </cell>
          <cell r="G883" t="str">
            <v/>
          </cell>
          <cell r="H883" t="str">
            <v>LOAN FUNDS</v>
          </cell>
          <cell r="I883" t="str">
            <v>SECURED LOANS</v>
          </cell>
          <cell r="J883" t="str">
            <v>FROM BANKS/FI-OVERDRAFT FACILITY</v>
          </cell>
        </row>
        <row r="884">
          <cell r="A884" t="str">
            <v>L302009</v>
          </cell>
          <cell r="B884" t="str">
            <v>Overdrft Facility- State bank of Travanc</v>
          </cell>
          <cell r="C884" t="str">
            <v>INR</v>
          </cell>
          <cell r="D884" t="str">
            <v>LIABILITIES</v>
          </cell>
          <cell r="E884" t="str">
            <v>BALANCE SHEET</v>
          </cell>
          <cell r="F884" t="str">
            <v/>
          </cell>
          <cell r="G884" t="str">
            <v/>
          </cell>
          <cell r="H884" t="str">
            <v>LOAN FUNDS</v>
          </cell>
          <cell r="I884" t="str">
            <v>SECURED LOANS</v>
          </cell>
          <cell r="J884" t="str">
            <v>FROM BANKS/FI-OVERDRAFT FACILITY</v>
          </cell>
        </row>
        <row r="885">
          <cell r="A885" t="str">
            <v>L303001</v>
          </cell>
          <cell r="B885" t="str">
            <v>Secured Loan (Oth)- GE Capital</v>
          </cell>
          <cell r="C885" t="str">
            <v>INR</v>
          </cell>
          <cell r="D885" t="str">
            <v>LIABILITIES</v>
          </cell>
          <cell r="E885" t="str">
            <v>BALANCE SHEET</v>
          </cell>
          <cell r="F885" t="str">
            <v/>
          </cell>
          <cell r="G885" t="str">
            <v/>
          </cell>
          <cell r="H885" t="str">
            <v>LOAN FUNDS</v>
          </cell>
          <cell r="I885" t="str">
            <v>SECURED LOANS</v>
          </cell>
          <cell r="J885" t="str">
            <v>FROM OTHERS</v>
          </cell>
        </row>
        <row r="886">
          <cell r="A886" t="str">
            <v>L303002</v>
          </cell>
          <cell r="B886" t="str">
            <v>Secured Loan (Oth)- DSP Merryl Capital</v>
          </cell>
          <cell r="C886" t="str">
            <v>INR</v>
          </cell>
          <cell r="D886" t="str">
            <v>LIABILITIES</v>
          </cell>
          <cell r="E886" t="str">
            <v>BALANCE SHEET</v>
          </cell>
          <cell r="F886" t="str">
            <v/>
          </cell>
          <cell r="G886" t="str">
            <v/>
          </cell>
          <cell r="H886" t="str">
            <v>LOAN FUNDS</v>
          </cell>
          <cell r="I886" t="str">
            <v>SECURED LOANS</v>
          </cell>
          <cell r="J886" t="str">
            <v>FROM OTHERS</v>
          </cell>
        </row>
        <row r="887">
          <cell r="A887" t="str">
            <v>L303003</v>
          </cell>
          <cell r="B887" t="str">
            <v>Secured Loan (Oth)- DSP Merryl 930.00 CR</v>
          </cell>
          <cell r="C887" t="str">
            <v>INR</v>
          </cell>
          <cell r="D887" t="str">
            <v>LIABILITIES</v>
          </cell>
          <cell r="E887" t="str">
            <v>BALANCE SHEET</v>
          </cell>
          <cell r="F887" t="str">
            <v/>
          </cell>
          <cell r="G887" t="str">
            <v/>
          </cell>
          <cell r="H887" t="str">
            <v>LOAN FUNDS</v>
          </cell>
          <cell r="I887" t="str">
            <v>SECURED LOANS</v>
          </cell>
          <cell r="J887" t="str">
            <v>FROM OTHERS</v>
          </cell>
        </row>
        <row r="888">
          <cell r="A888" t="str">
            <v>L303004</v>
          </cell>
          <cell r="B888" t="str">
            <v>Secured Loan (Oth)- DSP Merryl 465.00 CR</v>
          </cell>
          <cell r="C888" t="str">
            <v>INR</v>
          </cell>
          <cell r="D888" t="str">
            <v>LIABILITIES</v>
          </cell>
          <cell r="E888" t="str">
            <v>BALANCE SHEET</v>
          </cell>
          <cell r="F888" t="str">
            <v/>
          </cell>
          <cell r="G888" t="str">
            <v/>
          </cell>
          <cell r="H888" t="str">
            <v>LOAN FUNDS</v>
          </cell>
          <cell r="I888" t="str">
            <v>SECURED LOANS</v>
          </cell>
          <cell r="J888" t="str">
            <v>FROM OTHERS</v>
          </cell>
        </row>
        <row r="889">
          <cell r="A889" t="str">
            <v>L303005</v>
          </cell>
          <cell r="B889" t="str">
            <v>Secured Loan (Oth)- HDFC Ltd</v>
          </cell>
          <cell r="C889" t="str">
            <v>INR</v>
          </cell>
          <cell r="D889" t="str">
            <v>LIABILITIES</v>
          </cell>
          <cell r="E889" t="str">
            <v>BALANCE SHEET</v>
          </cell>
          <cell r="F889" t="str">
            <v/>
          </cell>
          <cell r="G889" t="str">
            <v/>
          </cell>
          <cell r="H889" t="str">
            <v>LOAN FUNDS</v>
          </cell>
          <cell r="I889" t="str">
            <v>SECURED LOANS</v>
          </cell>
          <cell r="J889" t="str">
            <v>FROM OTHERS</v>
          </cell>
        </row>
        <row r="890">
          <cell r="A890" t="str">
            <v>L303006</v>
          </cell>
          <cell r="B890" t="str">
            <v>Secured Loan (Oth)- IL&amp;Fs Term Loan</v>
          </cell>
          <cell r="C890" t="str">
            <v>INR</v>
          </cell>
          <cell r="D890" t="str">
            <v>LIABILITIES</v>
          </cell>
          <cell r="E890" t="str">
            <v>BALANCE SHEET</v>
          </cell>
          <cell r="F890" t="str">
            <v/>
          </cell>
          <cell r="G890" t="str">
            <v/>
          </cell>
          <cell r="H890" t="str">
            <v>LOAN FUNDS</v>
          </cell>
          <cell r="I890" t="str">
            <v>SECURED LOANS</v>
          </cell>
          <cell r="J890" t="str">
            <v>FROM OTHERS</v>
          </cell>
        </row>
        <row r="891">
          <cell r="A891" t="str">
            <v>L305001</v>
          </cell>
          <cell r="B891" t="str">
            <v>Loan for Vehicles</v>
          </cell>
          <cell r="C891" t="str">
            <v>INR</v>
          </cell>
          <cell r="D891" t="str">
            <v>LIABILITIES</v>
          </cell>
          <cell r="E891" t="str">
            <v>BALANCE SHEET</v>
          </cell>
          <cell r="F891" t="str">
            <v/>
          </cell>
          <cell r="G891" t="str">
            <v/>
          </cell>
          <cell r="H891" t="str">
            <v>LOAN FUNDS</v>
          </cell>
          <cell r="I891" t="str">
            <v>SECURED LOANS</v>
          </cell>
          <cell r="J891" t="str">
            <v>FROM OTHERS-TERM LOANS</v>
          </cell>
        </row>
        <row r="892">
          <cell r="A892" t="str">
            <v>L308001</v>
          </cell>
          <cell r="B892" t="str">
            <v>Debentures (Secured)</v>
          </cell>
          <cell r="C892" t="str">
            <v>INR</v>
          </cell>
          <cell r="D892" t="str">
            <v>LIABILITIES</v>
          </cell>
          <cell r="E892" t="str">
            <v>BALANCE SHEET</v>
          </cell>
          <cell r="F892" t="str">
            <v/>
          </cell>
          <cell r="G892" t="str">
            <v/>
          </cell>
          <cell r="H892" t="str">
            <v>LOAN FUNDS</v>
          </cell>
          <cell r="I892" t="str">
            <v>SECURED LOANS</v>
          </cell>
          <cell r="J892" t="str">
            <v>FROM OTHERS</v>
          </cell>
        </row>
        <row r="893">
          <cell r="A893" t="str">
            <v>L308002</v>
          </cell>
          <cell r="B893" t="str">
            <v>Debenture Redemption</v>
          </cell>
          <cell r="C893" t="str">
            <v>INR</v>
          </cell>
          <cell r="D893" t="str">
            <v>LIABILITIES</v>
          </cell>
          <cell r="E893" t="str">
            <v>BALANCE SHEET</v>
          </cell>
          <cell r="F893" t="str">
            <v/>
          </cell>
          <cell r="G893" t="str">
            <v/>
          </cell>
          <cell r="H893" t="str">
            <v>LOAN FUNDS</v>
          </cell>
          <cell r="I893" t="str">
            <v>SECURED LOANS</v>
          </cell>
          <cell r="J893" t="str">
            <v>FROM OTHERS</v>
          </cell>
        </row>
        <row r="894">
          <cell r="A894" t="str">
            <v>L309001</v>
          </cell>
          <cell r="B894" t="str">
            <v>Intt. accrued &amp; Due (others)</v>
          </cell>
          <cell r="C894" t="str">
            <v>INR</v>
          </cell>
          <cell r="D894" t="str">
            <v>LIABILITIES</v>
          </cell>
          <cell r="E894" t="str">
            <v>BALANCE SHEET</v>
          </cell>
          <cell r="F894" t="str">
            <v/>
          </cell>
          <cell r="G894" t="str">
            <v/>
          </cell>
          <cell r="H894" t="str">
            <v>LOAN FUNDS</v>
          </cell>
          <cell r="I894" t="str">
            <v>SECURED LOANS</v>
          </cell>
          <cell r="J894" t="str">
            <v>FROM OTHERS</v>
          </cell>
        </row>
        <row r="895">
          <cell r="A895" t="str">
            <v>L401001</v>
          </cell>
          <cell r="B895" t="str">
            <v>Unsecured Loans- Fixed Deposits</v>
          </cell>
          <cell r="C895" t="str">
            <v>INR</v>
          </cell>
          <cell r="D895" t="str">
            <v>LIABILITIES</v>
          </cell>
          <cell r="E895" t="str">
            <v>BALANCE SHEET</v>
          </cell>
          <cell r="F895" t="str">
            <v/>
          </cell>
          <cell r="G895" t="str">
            <v/>
          </cell>
          <cell r="H895" t="str">
            <v>LOAN FUNDS</v>
          </cell>
          <cell r="I895" t="str">
            <v>UNSECURED LOANS</v>
          </cell>
          <cell r="J895" t="str">
            <v>UNSECURED LOANS</v>
          </cell>
        </row>
        <row r="896">
          <cell r="A896" t="str">
            <v>L401002-000</v>
          </cell>
          <cell r="B896" t="str">
            <v>Loan/adv- Grp Co.</v>
          </cell>
          <cell r="C896" t="str">
            <v>INR</v>
          </cell>
          <cell r="D896" t="str">
            <v>LIABILITIES</v>
          </cell>
          <cell r="E896" t="str">
            <v>BALANCE SHEET</v>
          </cell>
          <cell r="F896" t="str">
            <v/>
          </cell>
          <cell r="G896" t="str">
            <v/>
          </cell>
          <cell r="H896" t="str">
            <v>LOAN FUNDS</v>
          </cell>
          <cell r="I896" t="str">
            <v>UNSECURED LOANS</v>
          </cell>
          <cell r="J896" t="str">
            <v>UNSECURED LOANS</v>
          </cell>
        </row>
        <row r="897">
          <cell r="A897" t="str">
            <v>L401002-008</v>
          </cell>
          <cell r="B897" t="str">
            <v>Loan/adv- Grp Co-DLF GOLF RESORTS</v>
          </cell>
          <cell r="C897" t="str">
            <v>INR</v>
          </cell>
          <cell r="D897" t="str">
            <v>LIABILITIES</v>
          </cell>
          <cell r="E897" t="str">
            <v>BALANCE SHEET</v>
          </cell>
          <cell r="F897" t="str">
            <v/>
          </cell>
          <cell r="G897" t="str">
            <v/>
          </cell>
          <cell r="H897" t="str">
            <v>LOAN FUNDS</v>
          </cell>
          <cell r="I897" t="str">
            <v>UNSECURED LOANS</v>
          </cell>
          <cell r="J897" t="str">
            <v>UNSECURED LOANS</v>
          </cell>
        </row>
        <row r="898">
          <cell r="A898" t="str">
            <v>L401002-010</v>
          </cell>
          <cell r="B898" t="str">
            <v>Loan/adv- Grp Co.-DLF LTD Cnstr</v>
          </cell>
          <cell r="C898" t="str">
            <v>INR</v>
          </cell>
          <cell r="D898" t="str">
            <v>LIABILITIES</v>
          </cell>
          <cell r="E898" t="str">
            <v>BALANCE SHEET</v>
          </cell>
          <cell r="F898" t="str">
            <v/>
          </cell>
          <cell r="G898" t="str">
            <v/>
          </cell>
          <cell r="H898" t="str">
            <v>LOAN FUNDS</v>
          </cell>
          <cell r="I898" t="str">
            <v>UNSECURED LOANS</v>
          </cell>
          <cell r="J898" t="str">
            <v>UNSECURED LOANS</v>
          </cell>
        </row>
        <row r="899">
          <cell r="A899" t="str">
            <v>L401002-020</v>
          </cell>
          <cell r="B899" t="str">
            <v>Loan/adv- Grp Co.- DEDL</v>
          </cell>
          <cell r="C899" t="str">
            <v>INR</v>
          </cell>
          <cell r="D899" t="str">
            <v>LIABILITIES</v>
          </cell>
          <cell r="E899" t="str">
            <v>BALANCE SHEET</v>
          </cell>
          <cell r="F899" t="str">
            <v/>
          </cell>
          <cell r="G899" t="str">
            <v/>
          </cell>
          <cell r="H899" t="str">
            <v>LOAN FUNDS</v>
          </cell>
          <cell r="I899" t="str">
            <v>UNSECURED LOANS</v>
          </cell>
          <cell r="J899" t="str">
            <v>UNSECURED LOANS</v>
          </cell>
        </row>
        <row r="900">
          <cell r="A900" t="str">
            <v>L401002-022</v>
          </cell>
          <cell r="B900" t="str">
            <v>Loan/adv- Grp Co-DICD-CHENNAI</v>
          </cell>
          <cell r="C900" t="str">
            <v>INR</v>
          </cell>
          <cell r="D900" t="str">
            <v>LIABILITIES</v>
          </cell>
          <cell r="E900" t="str">
            <v>BALANCE SHEET</v>
          </cell>
          <cell r="F900" t="str">
            <v/>
          </cell>
          <cell r="G900" t="str">
            <v/>
          </cell>
          <cell r="H900" t="str">
            <v>LOAN FUNDS</v>
          </cell>
          <cell r="I900" t="str">
            <v>UNSECURED LOANS</v>
          </cell>
          <cell r="J900" t="str">
            <v>UNSECURED LOANS</v>
          </cell>
        </row>
        <row r="901">
          <cell r="A901" t="str">
            <v>L401002-023</v>
          </cell>
          <cell r="B901" t="str">
            <v>Loan/adv- Grp Co-DICD-HYDERABAD</v>
          </cell>
          <cell r="C901" t="str">
            <v>INR</v>
          </cell>
          <cell r="D901" t="str">
            <v>LIABILITIES</v>
          </cell>
          <cell r="E901" t="str">
            <v>BALANCE SHEET</v>
          </cell>
          <cell r="F901" t="str">
            <v/>
          </cell>
          <cell r="G901" t="str">
            <v/>
          </cell>
          <cell r="H901" t="str">
            <v>LOAN FUNDS</v>
          </cell>
          <cell r="I901" t="str">
            <v>UNSECURED LOANS</v>
          </cell>
          <cell r="J901" t="str">
            <v>UNSECURED LOANS</v>
          </cell>
        </row>
        <row r="902">
          <cell r="A902" t="str">
            <v>L401002-026</v>
          </cell>
          <cell r="B902" t="str">
            <v>Loan/adv- Grp Co-GKS TECH PARK</v>
          </cell>
          <cell r="C902" t="str">
            <v>INR</v>
          </cell>
          <cell r="D902" t="str">
            <v>LIABILITIES</v>
          </cell>
          <cell r="E902" t="str">
            <v>BALANCE SHEET</v>
          </cell>
          <cell r="F902" t="str">
            <v/>
          </cell>
          <cell r="G902" t="str">
            <v/>
          </cell>
          <cell r="H902" t="str">
            <v>LOAN FUNDS</v>
          </cell>
          <cell r="I902" t="str">
            <v>UNSECURED LOANS</v>
          </cell>
          <cell r="J902" t="str">
            <v>UNSECURED LOANS</v>
          </cell>
        </row>
        <row r="903">
          <cell r="A903" t="str">
            <v>L401002-028</v>
          </cell>
          <cell r="B903" t="str">
            <v>Loan/adv- Grp Co-UDIPTI EST DEVP</v>
          </cell>
          <cell r="C903" t="str">
            <v>INR</v>
          </cell>
          <cell r="D903" t="str">
            <v>LIABILITIES</v>
          </cell>
          <cell r="E903" t="str">
            <v>BALANCE SHEET</v>
          </cell>
          <cell r="F903" t="str">
            <v/>
          </cell>
          <cell r="G903" t="str">
            <v/>
          </cell>
          <cell r="H903" t="str">
            <v>LOAN FUNDS</v>
          </cell>
          <cell r="I903" t="str">
            <v>UNSECURED LOANS</v>
          </cell>
          <cell r="J903" t="str">
            <v>UNSECURED LOANS</v>
          </cell>
        </row>
        <row r="904">
          <cell r="A904" t="str">
            <v>L401002-034</v>
          </cell>
          <cell r="B904" t="str">
            <v>Loan/adv- Grp Co-BHORUKA FIN SERV</v>
          </cell>
          <cell r="C904" t="str">
            <v>INR</v>
          </cell>
          <cell r="D904" t="str">
            <v>LIABILITIES</v>
          </cell>
          <cell r="E904" t="str">
            <v>BALANCE SHEET</v>
          </cell>
          <cell r="F904" t="str">
            <v/>
          </cell>
          <cell r="G904" t="str">
            <v/>
          </cell>
          <cell r="H904" t="str">
            <v>LOAN FUNDS</v>
          </cell>
          <cell r="I904" t="str">
            <v>UNSECURED LOANS</v>
          </cell>
          <cell r="J904" t="str">
            <v>UNSECURED LOANS</v>
          </cell>
        </row>
        <row r="905">
          <cell r="A905" t="str">
            <v>L401002-035</v>
          </cell>
          <cell r="B905" t="str">
            <v>Loan/adv- Grp Co.-DLF Recreat Fnd P L</v>
          </cell>
          <cell r="C905" t="str">
            <v>INR</v>
          </cell>
          <cell r="D905" t="str">
            <v>LIABILITIES</v>
          </cell>
          <cell r="E905" t="str">
            <v>BALANCE SHEET</v>
          </cell>
          <cell r="F905" t="str">
            <v/>
          </cell>
          <cell r="G905" t="str">
            <v/>
          </cell>
          <cell r="H905" t="str">
            <v>LOAN FUNDS</v>
          </cell>
          <cell r="I905" t="str">
            <v>UNSECURED LOANS</v>
          </cell>
          <cell r="J905" t="str">
            <v>UNSECURED LOANS</v>
          </cell>
        </row>
        <row r="906">
          <cell r="A906" t="str">
            <v>L401002-036</v>
          </cell>
          <cell r="B906" t="str">
            <v>Loan/adv- Grp Co-GALAXY MERCANTILES</v>
          </cell>
          <cell r="C906" t="str">
            <v>INR</v>
          </cell>
          <cell r="D906" t="str">
            <v>LIABILITIES</v>
          </cell>
          <cell r="E906" t="str">
            <v>BALANCE SHEET</v>
          </cell>
          <cell r="F906" t="str">
            <v/>
          </cell>
          <cell r="G906" t="str">
            <v/>
          </cell>
          <cell r="H906" t="str">
            <v>LOAN FUNDS</v>
          </cell>
          <cell r="I906" t="str">
            <v>UNSECURED LOANS</v>
          </cell>
          <cell r="J906" t="str">
            <v>UNSECURED LOANS</v>
          </cell>
        </row>
        <row r="907">
          <cell r="A907" t="str">
            <v>L401002-037</v>
          </cell>
          <cell r="B907" t="str">
            <v>Loan/adv- Grp Co-DLF CITY CENTRE</v>
          </cell>
          <cell r="C907" t="str">
            <v>INR</v>
          </cell>
          <cell r="D907" t="str">
            <v>LIABILITIES</v>
          </cell>
          <cell r="E907" t="str">
            <v>BALANCE SHEET</v>
          </cell>
          <cell r="F907" t="str">
            <v/>
          </cell>
          <cell r="G907" t="str">
            <v/>
          </cell>
          <cell r="H907" t="str">
            <v>LOAN FUNDS</v>
          </cell>
          <cell r="I907" t="str">
            <v>UNSECURED LOANS</v>
          </cell>
          <cell r="J907" t="str">
            <v>UNSECURED LOANS</v>
          </cell>
        </row>
        <row r="908">
          <cell r="A908" t="str">
            <v>L401002-061</v>
          </cell>
          <cell r="B908" t="str">
            <v>Loan/adv- Grp Co-SHIVAJI MARG PROP</v>
          </cell>
          <cell r="C908" t="str">
            <v>INR</v>
          </cell>
          <cell r="D908" t="str">
            <v>LIABILITIES</v>
          </cell>
          <cell r="E908" t="str">
            <v>BALANCE SHEET</v>
          </cell>
          <cell r="F908" t="str">
            <v/>
          </cell>
          <cell r="G908" t="str">
            <v/>
          </cell>
          <cell r="H908" t="str">
            <v>LOAN FUNDS</v>
          </cell>
          <cell r="I908" t="str">
            <v>UNSECURED LOANS</v>
          </cell>
          <cell r="J908" t="str">
            <v>UNSECURED LOANS</v>
          </cell>
        </row>
        <row r="909">
          <cell r="A909" t="str">
            <v>L401002-075</v>
          </cell>
          <cell r="B909" t="str">
            <v>Loan/adv- Grp Co-DICD- CHD</v>
          </cell>
          <cell r="C909" t="str">
            <v>INR</v>
          </cell>
          <cell r="D909" t="str">
            <v>LIABILITIES</v>
          </cell>
          <cell r="E909" t="str">
            <v>BALANCE SHEET</v>
          </cell>
          <cell r="F909" t="str">
            <v/>
          </cell>
          <cell r="G909" t="str">
            <v/>
          </cell>
          <cell r="H909" t="str">
            <v>LOAN FUNDS</v>
          </cell>
          <cell r="I909" t="str">
            <v>UNSECURED LOANS</v>
          </cell>
          <cell r="J909" t="str">
            <v>UNSECURED LOANS</v>
          </cell>
        </row>
        <row r="910">
          <cell r="A910" t="str">
            <v>L401002-076</v>
          </cell>
          <cell r="B910" t="str">
            <v>Loan/adv- Grp Co.- DICD (Kolkata) Ltd</v>
          </cell>
          <cell r="C910" t="str">
            <v>INR</v>
          </cell>
          <cell r="D910" t="str">
            <v>LIABILITIES</v>
          </cell>
          <cell r="E910" t="str">
            <v>BALANCE SHEET</v>
          </cell>
          <cell r="F910" t="str">
            <v/>
          </cell>
          <cell r="G910" t="str">
            <v/>
          </cell>
          <cell r="H910" t="str">
            <v>LOAN FUNDS</v>
          </cell>
          <cell r="I910" t="str">
            <v>UNSECURED LOANS</v>
          </cell>
          <cell r="J910" t="str">
            <v>UNSECURED LOANS</v>
          </cell>
        </row>
        <row r="911">
          <cell r="A911" t="str">
            <v>L401002-096</v>
          </cell>
          <cell r="B911" t="str">
            <v>Loan/adv- Grp Co-DLF LAING O'ROURKE</v>
          </cell>
          <cell r="C911" t="str">
            <v>INR</v>
          </cell>
          <cell r="D911" t="str">
            <v>LIABILITIES</v>
          </cell>
          <cell r="E911" t="str">
            <v>BALANCE SHEET</v>
          </cell>
          <cell r="F911" t="str">
            <v/>
          </cell>
          <cell r="G911" t="str">
            <v/>
          </cell>
          <cell r="H911" t="str">
            <v>LOAN FUNDS</v>
          </cell>
          <cell r="I911" t="str">
            <v>UNSECURED LOANS</v>
          </cell>
          <cell r="J911" t="str">
            <v>UNSECURED LOANS</v>
          </cell>
        </row>
        <row r="912">
          <cell r="A912" t="str">
            <v>L401002-101</v>
          </cell>
          <cell r="B912" t="str">
            <v>Loan/adv- Grp Co.- DLF LTD</v>
          </cell>
          <cell r="C912" t="str">
            <v>INR</v>
          </cell>
          <cell r="D912" t="str">
            <v>LIABILITIES</v>
          </cell>
          <cell r="E912" t="str">
            <v>BALANCE SHEET</v>
          </cell>
          <cell r="F912" t="str">
            <v/>
          </cell>
          <cell r="G912" t="str">
            <v/>
          </cell>
          <cell r="H912" t="str">
            <v>LOAN FUNDS</v>
          </cell>
          <cell r="I912" t="str">
            <v>UNSECURED LOANS</v>
          </cell>
          <cell r="J912" t="str">
            <v>UNSECURED LOANS</v>
          </cell>
        </row>
        <row r="913">
          <cell r="A913" t="str">
            <v>L401002-108</v>
          </cell>
          <cell r="B913" t="str">
            <v>Loan/adv- Grp Co.-DUL Rent Div</v>
          </cell>
          <cell r="C913" t="str">
            <v>INR</v>
          </cell>
          <cell r="D913" t="str">
            <v>LIABILITIES</v>
          </cell>
          <cell r="E913" t="str">
            <v>BALANCE SHEET</v>
          </cell>
          <cell r="F913" t="str">
            <v/>
          </cell>
          <cell r="G913" t="str">
            <v/>
          </cell>
          <cell r="H913" t="str">
            <v>LOAN FUNDS</v>
          </cell>
          <cell r="I913" t="str">
            <v>UNSECURED LOANS</v>
          </cell>
          <cell r="J913" t="str">
            <v>UNSECURED LOANS</v>
          </cell>
        </row>
        <row r="914">
          <cell r="A914" t="str">
            <v>L401002-111</v>
          </cell>
          <cell r="B914" t="str">
            <v>Loan/adv- Grp Co.-Kavicon Prtnr Rent Div</v>
          </cell>
          <cell r="C914" t="str">
            <v>INR</v>
          </cell>
          <cell r="D914" t="str">
            <v>LIABILITIES</v>
          </cell>
          <cell r="E914" t="str">
            <v>BALANCE SHEET</v>
          </cell>
          <cell r="F914" t="str">
            <v/>
          </cell>
          <cell r="G914" t="str">
            <v/>
          </cell>
          <cell r="H914" t="str">
            <v>LOAN FUNDS</v>
          </cell>
          <cell r="I914" t="str">
            <v>UNSECURED LOANS</v>
          </cell>
          <cell r="J914" t="str">
            <v>UNSECURED LOANS</v>
          </cell>
        </row>
        <row r="915">
          <cell r="A915" t="str">
            <v>L401002-115</v>
          </cell>
          <cell r="B915" t="str">
            <v>Loan/adv- Grp Co.-DLF Cyber Rent Div</v>
          </cell>
          <cell r="C915" t="str">
            <v>INR</v>
          </cell>
          <cell r="D915" t="str">
            <v>LIABILITIES</v>
          </cell>
          <cell r="E915" t="str">
            <v>BALANCE SHEET</v>
          </cell>
          <cell r="F915" t="str">
            <v/>
          </cell>
          <cell r="G915" t="str">
            <v/>
          </cell>
          <cell r="H915" t="str">
            <v>LOAN FUNDS</v>
          </cell>
          <cell r="I915" t="str">
            <v>UNSECURED LOANS</v>
          </cell>
          <cell r="J915" t="str">
            <v>UNSECURED LOANS</v>
          </cell>
        </row>
        <row r="916">
          <cell r="A916" t="str">
            <v>L401002-211</v>
          </cell>
          <cell r="B916" t="str">
            <v>Loan/adv- Grp Co.-DLF Hous Contr L</v>
          </cell>
          <cell r="C916" t="str">
            <v>INR</v>
          </cell>
          <cell r="D916" t="str">
            <v>LIABILITIES</v>
          </cell>
          <cell r="E916" t="str">
            <v>BALANCE SHEET</v>
          </cell>
          <cell r="F916" t="str">
            <v/>
          </cell>
          <cell r="G916" t="str">
            <v/>
          </cell>
          <cell r="H916" t="str">
            <v>LOAN FUNDS</v>
          </cell>
          <cell r="I916" t="str">
            <v>UNSECURED LOANS</v>
          </cell>
          <cell r="J916" t="str">
            <v>UNSECURED LOANS</v>
          </cell>
        </row>
        <row r="917">
          <cell r="A917" t="str">
            <v>L401002-223</v>
          </cell>
          <cell r="B917" t="str">
            <v>Loan/adv- Grp Co.-Nilgiri Cultivation</v>
          </cell>
          <cell r="C917" t="str">
            <v>INR</v>
          </cell>
          <cell r="D917" t="str">
            <v>LIABILITIES</v>
          </cell>
          <cell r="E917" t="str">
            <v>BALANCE SHEET</v>
          </cell>
          <cell r="F917" t="str">
            <v/>
          </cell>
          <cell r="G917" t="str">
            <v/>
          </cell>
          <cell r="H917" t="str">
            <v>LOAN FUNDS</v>
          </cell>
          <cell r="I917" t="str">
            <v>UNSECURED LOANS</v>
          </cell>
          <cell r="J917" t="str">
            <v>UNSECURED LOANS</v>
          </cell>
        </row>
        <row r="918">
          <cell r="A918" t="str">
            <v>L401002-251</v>
          </cell>
          <cell r="B918" t="str">
            <v>Loan/adv- Grp Co.-Nilayam Bui &amp; Dev</v>
          </cell>
          <cell r="C918" t="str">
            <v>INR</v>
          </cell>
          <cell r="D918" t="str">
            <v>LIABILITIES</v>
          </cell>
          <cell r="E918" t="str">
            <v>BALANCE SHEET</v>
          </cell>
          <cell r="F918" t="str">
            <v/>
          </cell>
          <cell r="G918" t="str">
            <v/>
          </cell>
          <cell r="H918" t="str">
            <v>LOAN FUNDS</v>
          </cell>
          <cell r="I918" t="str">
            <v>UNSECURED LOANS</v>
          </cell>
          <cell r="J918" t="str">
            <v>UNSECURED LOANS</v>
          </cell>
        </row>
        <row r="919">
          <cell r="A919" t="str">
            <v>L401002-257</v>
          </cell>
          <cell r="B919" t="str">
            <v>Loan/adv- Grp Co.- UJAGAR ESTAT</v>
          </cell>
          <cell r="C919" t="str">
            <v>INR</v>
          </cell>
          <cell r="D919" t="str">
            <v>LIABILITIES</v>
          </cell>
          <cell r="E919" t="str">
            <v>BALANCE SHEET</v>
          </cell>
          <cell r="F919" t="str">
            <v/>
          </cell>
          <cell r="G919" t="str">
            <v/>
          </cell>
          <cell r="H919" t="str">
            <v>LOAN FUNDS</v>
          </cell>
          <cell r="I919" t="str">
            <v>UNSECURED LOANS</v>
          </cell>
          <cell r="J919" t="str">
            <v>UNSECURED LOANS</v>
          </cell>
        </row>
        <row r="920">
          <cell r="A920" t="str">
            <v>L401002-259</v>
          </cell>
          <cell r="B920" t="str">
            <v>Loan/adv- Grp Co.-Alankrit Est Ltd</v>
          </cell>
          <cell r="C920" t="str">
            <v>INR</v>
          </cell>
          <cell r="D920" t="str">
            <v>LIABILITIES</v>
          </cell>
          <cell r="E920" t="str">
            <v>BALANCE SHEET</v>
          </cell>
          <cell r="F920" t="str">
            <v/>
          </cell>
          <cell r="G920" t="str">
            <v/>
          </cell>
          <cell r="H920" t="str">
            <v>LOAN FUNDS</v>
          </cell>
          <cell r="I920" t="str">
            <v>UNSECURED LOANS</v>
          </cell>
          <cell r="J920" t="str">
            <v>UNSECURED LOANS</v>
          </cell>
        </row>
        <row r="921">
          <cell r="A921" t="str">
            <v>L401002-264</v>
          </cell>
          <cell r="B921" t="str">
            <v>Loan/adv- Grp Co-DLF OFFICE DEVP - CORP</v>
          </cell>
          <cell r="C921" t="str">
            <v>INR</v>
          </cell>
          <cell r="D921" t="str">
            <v>LIABILITIES</v>
          </cell>
          <cell r="E921" t="str">
            <v>BALANCE SHEET</v>
          </cell>
          <cell r="F921" t="str">
            <v/>
          </cell>
          <cell r="G921" t="str">
            <v/>
          </cell>
          <cell r="H921" t="str">
            <v>LOAN FUNDS</v>
          </cell>
          <cell r="I921" t="str">
            <v>UNSECURED LOANS</v>
          </cell>
          <cell r="J921" t="str">
            <v>UNSECURED LOANS</v>
          </cell>
        </row>
        <row r="922">
          <cell r="A922" t="str">
            <v>L401002-266</v>
          </cell>
          <cell r="B922" t="str">
            <v>Loan/adv- Grp Co-DLF HOME BUILDERS</v>
          </cell>
          <cell r="C922" t="str">
            <v>INR</v>
          </cell>
          <cell r="D922" t="str">
            <v>LIABILITIES</v>
          </cell>
          <cell r="E922" t="str">
            <v>BALANCE SHEET</v>
          </cell>
          <cell r="F922" t="str">
            <v/>
          </cell>
          <cell r="G922" t="str">
            <v/>
          </cell>
          <cell r="H922" t="str">
            <v>LOAN FUNDS</v>
          </cell>
          <cell r="I922" t="str">
            <v>UNSECURED LOANS</v>
          </cell>
          <cell r="J922" t="str">
            <v>UNSECURED LOANS</v>
          </cell>
        </row>
        <row r="923">
          <cell r="A923" t="str">
            <v>L401002-268</v>
          </cell>
          <cell r="B923" t="str">
            <v>Loan/adv- Grp Co-DLF GOLF HOLDINGS</v>
          </cell>
          <cell r="C923" t="str">
            <v>INR</v>
          </cell>
          <cell r="D923" t="str">
            <v>LIABILITIES</v>
          </cell>
          <cell r="E923" t="str">
            <v>BALANCE SHEET</v>
          </cell>
          <cell r="F923" t="str">
            <v/>
          </cell>
          <cell r="G923" t="str">
            <v/>
          </cell>
          <cell r="H923" t="str">
            <v>LOAN FUNDS</v>
          </cell>
          <cell r="I923" t="str">
            <v>UNSECURED LOANS</v>
          </cell>
          <cell r="J923" t="str">
            <v>UNSECURED LOANS</v>
          </cell>
        </row>
        <row r="924">
          <cell r="A924" t="str">
            <v>L401002-274</v>
          </cell>
          <cell r="B924" t="str">
            <v>Loan/adv- Grp Co.-DLF Retail Dev</v>
          </cell>
          <cell r="C924" t="str">
            <v>INR</v>
          </cell>
          <cell r="D924" t="str">
            <v>LIABILITIES</v>
          </cell>
          <cell r="E924" t="str">
            <v>BALANCE SHEET</v>
          </cell>
          <cell r="F924" t="str">
            <v/>
          </cell>
          <cell r="G924" t="str">
            <v/>
          </cell>
          <cell r="H924" t="str">
            <v>LOAN FUNDS</v>
          </cell>
          <cell r="I924" t="str">
            <v>UNSECURED LOANS</v>
          </cell>
          <cell r="J924" t="str">
            <v>UNSECURED LOANS</v>
          </cell>
        </row>
        <row r="925">
          <cell r="A925" t="str">
            <v>L401002-278</v>
          </cell>
          <cell r="B925" t="str">
            <v>Loan/adv- Grp Co.- DHDL</v>
          </cell>
          <cell r="C925" t="str">
            <v>INR</v>
          </cell>
          <cell r="D925" t="str">
            <v>LIABILITIES</v>
          </cell>
          <cell r="E925" t="str">
            <v>BALANCE SHEET</v>
          </cell>
          <cell r="F925" t="str">
            <v/>
          </cell>
          <cell r="G925" t="str">
            <v/>
          </cell>
          <cell r="H925" t="str">
            <v>LOAN FUNDS</v>
          </cell>
          <cell r="I925" t="str">
            <v>UNSECURED LOANS</v>
          </cell>
          <cell r="J925" t="str">
            <v>UNSECURED LOANS</v>
          </cell>
        </row>
        <row r="926">
          <cell r="A926" t="str">
            <v>L401002-279</v>
          </cell>
          <cell r="B926" t="str">
            <v>Loan/adv- Grp Co.- DCDL</v>
          </cell>
          <cell r="C926" t="str">
            <v>INR</v>
          </cell>
          <cell r="D926" t="str">
            <v>LIABILITIES</v>
          </cell>
          <cell r="E926" t="str">
            <v>BALANCE SHEET</v>
          </cell>
          <cell r="F926" t="str">
            <v/>
          </cell>
          <cell r="G926" t="str">
            <v/>
          </cell>
          <cell r="H926" t="str">
            <v>LOAN FUNDS</v>
          </cell>
          <cell r="I926" t="str">
            <v>UNSECURED LOANS</v>
          </cell>
          <cell r="J926" t="str">
            <v>UNSECURED LOANS</v>
          </cell>
        </row>
        <row r="927">
          <cell r="A927" t="str">
            <v>L401002-287</v>
          </cell>
          <cell r="B927" t="str">
            <v>Loan/adv- Grp Co.- WINDSOR COMPLEX PROPE</v>
          </cell>
          <cell r="C927" t="str">
            <v>INR</v>
          </cell>
          <cell r="D927" t="str">
            <v>LIABILITIES</v>
          </cell>
          <cell r="E927" t="str">
            <v>BALANCE SHEET</v>
          </cell>
          <cell r="F927" t="str">
            <v/>
          </cell>
          <cell r="G927" t="str">
            <v/>
          </cell>
          <cell r="H927" t="str">
            <v>LOAN FUNDS</v>
          </cell>
          <cell r="I927" t="str">
            <v>UNSECURED LOANS</v>
          </cell>
          <cell r="J927" t="str">
            <v>UNSECURED LOANS</v>
          </cell>
        </row>
        <row r="928">
          <cell r="A928" t="str">
            <v>L401002-288</v>
          </cell>
          <cell r="B928" t="str">
            <v>Loan/adv- Grp Co-DLF SOUTH POINT</v>
          </cell>
          <cell r="C928" t="str">
            <v>INR</v>
          </cell>
          <cell r="D928" t="str">
            <v>LIABILITIES</v>
          </cell>
          <cell r="E928" t="str">
            <v>BALANCE SHEET</v>
          </cell>
          <cell r="F928" t="str">
            <v/>
          </cell>
          <cell r="G928" t="str">
            <v/>
          </cell>
          <cell r="H928" t="str">
            <v>LOAN FUNDS</v>
          </cell>
          <cell r="I928" t="str">
            <v>UNSECURED LOANS</v>
          </cell>
          <cell r="J928" t="str">
            <v>UNSECURED LOANS</v>
          </cell>
        </row>
        <row r="929">
          <cell r="A929" t="str">
            <v>L401002-293</v>
          </cell>
          <cell r="B929" t="str">
            <v>Loan/adv- Grp Co-DLF COMM ENTERPRISES</v>
          </cell>
          <cell r="C929" t="str">
            <v>INR</v>
          </cell>
          <cell r="D929" t="str">
            <v>LIABILITIES</v>
          </cell>
          <cell r="E929" t="str">
            <v>BALANCE SHEET</v>
          </cell>
          <cell r="F929" t="str">
            <v/>
          </cell>
          <cell r="G929" t="str">
            <v/>
          </cell>
          <cell r="H929" t="str">
            <v>LOAN FUNDS</v>
          </cell>
          <cell r="I929" t="str">
            <v>UNSECURED LOANS</v>
          </cell>
          <cell r="J929" t="str">
            <v>UNSECURED LOANS</v>
          </cell>
        </row>
        <row r="930">
          <cell r="A930" t="str">
            <v>L401002-295</v>
          </cell>
          <cell r="B930" t="str">
            <v>Loan/adv- Grp Co-BEVERLY PARK MAINT</v>
          </cell>
          <cell r="C930" t="str">
            <v>INR</v>
          </cell>
          <cell r="D930" t="str">
            <v>LIABILITIES</v>
          </cell>
          <cell r="E930" t="str">
            <v>BALANCE SHEET</v>
          </cell>
          <cell r="F930" t="str">
            <v/>
          </cell>
          <cell r="G930" t="str">
            <v/>
          </cell>
          <cell r="H930" t="str">
            <v>LOAN FUNDS</v>
          </cell>
          <cell r="I930" t="str">
            <v>UNSECURED LOANS</v>
          </cell>
          <cell r="J930" t="str">
            <v>UNSECURED LOANS</v>
          </cell>
        </row>
        <row r="931">
          <cell r="A931" t="str">
            <v>L401002-296</v>
          </cell>
          <cell r="B931" t="str">
            <v>Loan/adv- Grp Co-GALLERIA PROP MAINT</v>
          </cell>
          <cell r="C931" t="str">
            <v>INR</v>
          </cell>
          <cell r="D931" t="str">
            <v>LIABILITIES</v>
          </cell>
          <cell r="E931" t="str">
            <v>BALANCE SHEET</v>
          </cell>
          <cell r="F931" t="str">
            <v/>
          </cell>
          <cell r="G931" t="str">
            <v/>
          </cell>
          <cell r="H931" t="str">
            <v>LOAN FUNDS</v>
          </cell>
          <cell r="I931" t="str">
            <v>UNSECURED LOANS</v>
          </cell>
          <cell r="J931" t="str">
            <v>UNSECURED LOANS</v>
          </cell>
        </row>
        <row r="932">
          <cell r="A932" t="str">
            <v>L401002-297</v>
          </cell>
          <cell r="B932" t="str">
            <v>Loan/adv- Grp Co-REGENCY PARK PROP</v>
          </cell>
          <cell r="C932" t="str">
            <v>INR</v>
          </cell>
          <cell r="D932" t="str">
            <v>LIABILITIES</v>
          </cell>
          <cell r="E932" t="str">
            <v>BALANCE SHEET</v>
          </cell>
          <cell r="F932" t="str">
            <v/>
          </cell>
          <cell r="G932" t="str">
            <v/>
          </cell>
          <cell r="H932" t="str">
            <v>LOAN FUNDS</v>
          </cell>
          <cell r="I932" t="str">
            <v>UNSECURED LOANS</v>
          </cell>
          <cell r="J932" t="str">
            <v>UNSECURED LOANS</v>
          </cell>
        </row>
        <row r="933">
          <cell r="A933" t="str">
            <v>L401002-298</v>
          </cell>
          <cell r="B933" t="str">
            <v>Loan/adv- Grp Co.- RICHMOND PARK PROP MA</v>
          </cell>
          <cell r="C933" t="str">
            <v>INR</v>
          </cell>
          <cell r="D933" t="str">
            <v>LIABILITIES</v>
          </cell>
          <cell r="E933" t="str">
            <v>BALANCE SHEET</v>
          </cell>
          <cell r="F933" t="str">
            <v/>
          </cell>
          <cell r="G933" t="str">
            <v/>
          </cell>
          <cell r="H933" t="str">
            <v>LOAN FUNDS</v>
          </cell>
          <cell r="I933" t="str">
            <v>UNSECURED LOANS</v>
          </cell>
          <cell r="J933" t="str">
            <v>UNSECURED LOANS</v>
          </cell>
        </row>
        <row r="934">
          <cell r="A934" t="str">
            <v>L401002-299</v>
          </cell>
          <cell r="B934" t="str">
            <v>Loan/adv- Grp Co.- DLF CYBER CITY</v>
          </cell>
          <cell r="C934" t="str">
            <v>INR</v>
          </cell>
          <cell r="D934" t="str">
            <v>LIABILITIES</v>
          </cell>
          <cell r="E934" t="str">
            <v>BALANCE SHEET</v>
          </cell>
          <cell r="F934" t="str">
            <v/>
          </cell>
          <cell r="G934" t="str">
            <v/>
          </cell>
          <cell r="H934" t="str">
            <v>LOAN FUNDS</v>
          </cell>
          <cell r="I934" t="str">
            <v>UNSECURED LOANS</v>
          </cell>
          <cell r="J934" t="str">
            <v>UNSECURED LOANS</v>
          </cell>
        </row>
        <row r="935">
          <cell r="A935" t="str">
            <v>L401002-300</v>
          </cell>
          <cell r="B935" t="str">
            <v>Loan/adv- Grp Co.- Paliwal Real Estate P</v>
          </cell>
          <cell r="C935" t="str">
            <v>INR</v>
          </cell>
          <cell r="D935" t="str">
            <v>LIABILITIES</v>
          </cell>
          <cell r="E935" t="str">
            <v>BALANCE SHEET</v>
          </cell>
          <cell r="F935" t="str">
            <v/>
          </cell>
          <cell r="G935" t="str">
            <v/>
          </cell>
          <cell r="H935" t="str">
            <v>LOAN FUNDS</v>
          </cell>
          <cell r="I935" t="str">
            <v>UNSECURED LOANS</v>
          </cell>
          <cell r="J935" t="str">
            <v>UNSECURED LOANS</v>
          </cell>
        </row>
        <row r="936">
          <cell r="A936" t="str">
            <v>L401002-301</v>
          </cell>
          <cell r="B936" t="str">
            <v>Loan/adv- Grp Co-PALIWAL DEVP</v>
          </cell>
          <cell r="C936" t="str">
            <v>INR</v>
          </cell>
          <cell r="D936" t="str">
            <v>LIABILITIES</v>
          </cell>
          <cell r="E936" t="str">
            <v>BALANCE SHEET</v>
          </cell>
          <cell r="F936" t="str">
            <v/>
          </cell>
          <cell r="G936" t="str">
            <v/>
          </cell>
          <cell r="H936" t="str">
            <v>LOAN FUNDS</v>
          </cell>
          <cell r="I936" t="str">
            <v>UNSECURED LOANS</v>
          </cell>
          <cell r="J936" t="str">
            <v>UNSECURED LOANS</v>
          </cell>
        </row>
        <row r="937">
          <cell r="A937" t="str">
            <v>L401002-302</v>
          </cell>
          <cell r="B937" t="str">
            <v>Loan/adv- Grp Co.- MAGNA REAL EST. DEV.</v>
          </cell>
          <cell r="C937" t="str">
            <v>INR</v>
          </cell>
          <cell r="D937" t="str">
            <v>LIABILITIES</v>
          </cell>
          <cell r="E937" t="str">
            <v>BALANCE SHEET</v>
          </cell>
          <cell r="F937" t="str">
            <v/>
          </cell>
          <cell r="G937" t="str">
            <v/>
          </cell>
          <cell r="H937" t="str">
            <v>LOAN FUNDS</v>
          </cell>
          <cell r="I937" t="str">
            <v>UNSECURED LOANS</v>
          </cell>
          <cell r="J937" t="str">
            <v>UNSECURED LOANS</v>
          </cell>
        </row>
        <row r="938">
          <cell r="A938" t="str">
            <v>L401002-309</v>
          </cell>
          <cell r="B938" t="str">
            <v>Loan/adv- Grp Co.- Kairav real est</v>
          </cell>
          <cell r="C938" t="str">
            <v>INR</v>
          </cell>
          <cell r="D938" t="str">
            <v>LIABILITIES</v>
          </cell>
          <cell r="E938" t="str">
            <v>BALANCE SHEET</v>
          </cell>
          <cell r="F938" t="str">
            <v/>
          </cell>
          <cell r="G938" t="str">
            <v/>
          </cell>
          <cell r="H938" t="str">
            <v>LOAN FUNDS</v>
          </cell>
          <cell r="I938" t="str">
            <v>UNSECURED LOANS</v>
          </cell>
          <cell r="J938" t="str">
            <v>UNSECURED LOANS</v>
          </cell>
        </row>
        <row r="939">
          <cell r="A939" t="str">
            <v>L401002-318</v>
          </cell>
          <cell r="B939" t="str">
            <v>Loan/adv- Grp Co-JAWALA REAL EST</v>
          </cell>
          <cell r="C939" t="str">
            <v>INR</v>
          </cell>
          <cell r="D939" t="str">
            <v>LIABILITIES</v>
          </cell>
          <cell r="E939" t="str">
            <v>BALANCE SHEET</v>
          </cell>
          <cell r="F939" t="str">
            <v/>
          </cell>
          <cell r="G939" t="str">
            <v/>
          </cell>
          <cell r="H939" t="str">
            <v>LOAN FUNDS</v>
          </cell>
          <cell r="I939" t="str">
            <v>UNSECURED LOANS</v>
          </cell>
          <cell r="J939" t="str">
            <v>UNSECURED LOANS</v>
          </cell>
        </row>
        <row r="940">
          <cell r="A940" t="str">
            <v>L401002-325</v>
          </cell>
          <cell r="B940" t="str">
            <v>Loan/adv- Grp Co.-Edward Keventer</v>
          </cell>
          <cell r="C940" t="str">
            <v>INR</v>
          </cell>
          <cell r="D940" t="str">
            <v>LIABILITIES</v>
          </cell>
          <cell r="E940" t="str">
            <v>BALANCE SHEET</v>
          </cell>
          <cell r="F940" t="str">
            <v/>
          </cell>
          <cell r="G940" t="str">
            <v/>
          </cell>
          <cell r="H940" t="str">
            <v>LOAN FUNDS</v>
          </cell>
          <cell r="I940" t="str">
            <v>UNSECURED LOANS</v>
          </cell>
          <cell r="J940" t="str">
            <v>UNSECURED LOANS</v>
          </cell>
        </row>
        <row r="941">
          <cell r="A941" t="str">
            <v>L401002-374</v>
          </cell>
          <cell r="B941" t="str">
            <v>Loan/adv- Grp Co.-Eila Buil &amp; Dev</v>
          </cell>
          <cell r="C941" t="str">
            <v>INR</v>
          </cell>
          <cell r="D941" t="str">
            <v>LIABILITIES</v>
          </cell>
          <cell r="E941" t="str">
            <v>BALANCE SHEET</v>
          </cell>
          <cell r="F941" t="str">
            <v/>
          </cell>
          <cell r="G941" t="str">
            <v/>
          </cell>
          <cell r="H941" t="str">
            <v>LOAN FUNDS</v>
          </cell>
          <cell r="I941" t="str">
            <v>UNSECURED LOANS</v>
          </cell>
          <cell r="J941" t="str">
            <v>UNSECURED LOANS</v>
          </cell>
        </row>
        <row r="942">
          <cell r="A942" t="str">
            <v>L401002-381</v>
          </cell>
          <cell r="B942" t="str">
            <v>Loan/adv- Grp Co-DLF CYBER CITY DEVP LTD</v>
          </cell>
          <cell r="C942" t="str">
            <v>INR</v>
          </cell>
          <cell r="D942" t="str">
            <v>LIABILITIES</v>
          </cell>
          <cell r="E942" t="str">
            <v>BALANCE SHEET</v>
          </cell>
          <cell r="F942" t="str">
            <v/>
          </cell>
          <cell r="G942" t="str">
            <v/>
          </cell>
          <cell r="H942" t="str">
            <v>LOAN FUNDS</v>
          </cell>
          <cell r="I942" t="str">
            <v>UNSECURED LOANS</v>
          </cell>
          <cell r="J942" t="str">
            <v>UNSECURED LOANS</v>
          </cell>
        </row>
        <row r="943">
          <cell r="A943" t="str">
            <v>L401002-418</v>
          </cell>
          <cell r="B943" t="str">
            <v>Loan/adv- Grp Co.-Catherine Buil &amp; Dev P</v>
          </cell>
          <cell r="C943" t="str">
            <v>INR</v>
          </cell>
          <cell r="D943" t="str">
            <v>LIABILITIES</v>
          </cell>
          <cell r="E943" t="str">
            <v>BALANCE SHEET</v>
          </cell>
          <cell r="F943" t="str">
            <v/>
          </cell>
          <cell r="G943" t="str">
            <v/>
          </cell>
          <cell r="H943" t="str">
            <v>LOAN FUNDS</v>
          </cell>
          <cell r="I943" t="str">
            <v>UNSECURED LOANS</v>
          </cell>
          <cell r="J943" t="str">
            <v>UNSECURED LOANS</v>
          </cell>
        </row>
        <row r="944">
          <cell r="A944" t="str">
            <v>L401002-428</v>
          </cell>
          <cell r="B944" t="str">
            <v>Loan/adv- Grp Co-DAPL</v>
          </cell>
          <cell r="C944" t="str">
            <v>INR</v>
          </cell>
          <cell r="D944" t="str">
            <v>LIABILITIES</v>
          </cell>
          <cell r="E944" t="str">
            <v>BALANCE SHEET</v>
          </cell>
          <cell r="F944" t="str">
            <v/>
          </cell>
          <cell r="G944" t="str">
            <v/>
          </cell>
          <cell r="H944" t="str">
            <v>LOAN FUNDS</v>
          </cell>
          <cell r="I944" t="str">
            <v>UNSECURED LOANS</v>
          </cell>
          <cell r="J944" t="str">
            <v>UNSECURED LOANS</v>
          </cell>
        </row>
        <row r="945">
          <cell r="A945" t="str">
            <v>L401002-431</v>
          </cell>
          <cell r="B945" t="str">
            <v>Loan/adv- Grp Co-DLL</v>
          </cell>
          <cell r="C945" t="str">
            <v>INR</v>
          </cell>
          <cell r="D945" t="str">
            <v>LIABILITIES</v>
          </cell>
          <cell r="E945" t="str">
            <v>BALANCE SHEET</v>
          </cell>
          <cell r="F945" t="str">
            <v/>
          </cell>
          <cell r="G945" t="str">
            <v/>
          </cell>
          <cell r="H945" t="str">
            <v>LOAN FUNDS</v>
          </cell>
          <cell r="I945" t="str">
            <v>UNSECURED LOANS</v>
          </cell>
          <cell r="J945" t="str">
            <v>UNSECURED LOANS</v>
          </cell>
        </row>
        <row r="946">
          <cell r="A946" t="str">
            <v>L401002-517</v>
          </cell>
          <cell r="B946" t="str">
            <v>Loan/adv- Grp Co-DLF SEZ DEVLOPERS</v>
          </cell>
          <cell r="C946" t="str">
            <v>INR</v>
          </cell>
          <cell r="D946" t="str">
            <v>LIABILITIES</v>
          </cell>
          <cell r="E946" t="str">
            <v>BALANCE SHEET</v>
          </cell>
          <cell r="F946" t="str">
            <v/>
          </cell>
          <cell r="G946" t="str">
            <v/>
          </cell>
          <cell r="H946" t="str">
            <v>LOAN FUNDS</v>
          </cell>
          <cell r="I946" t="str">
            <v>UNSECURED LOANS</v>
          </cell>
          <cell r="J946" t="str">
            <v>UNSECURED LOANS</v>
          </cell>
        </row>
        <row r="947">
          <cell r="A947" t="str">
            <v>L401002-526</v>
          </cell>
          <cell r="B947" t="str">
            <v>Loan/adv- Grp Co-DT CINEMAS LTD</v>
          </cell>
          <cell r="C947" t="str">
            <v>INR</v>
          </cell>
          <cell r="D947" t="str">
            <v>LIABILITIES</v>
          </cell>
          <cell r="E947" t="str">
            <v>BALANCE SHEET</v>
          </cell>
          <cell r="F947" t="str">
            <v/>
          </cell>
          <cell r="G947" t="str">
            <v/>
          </cell>
          <cell r="H947" t="str">
            <v>LOAN FUNDS</v>
          </cell>
          <cell r="I947" t="str">
            <v>UNSECURED LOANS</v>
          </cell>
          <cell r="J947" t="str">
            <v>UNSECURED LOANS</v>
          </cell>
        </row>
        <row r="948">
          <cell r="A948" t="str">
            <v>L401002-527</v>
          </cell>
          <cell r="B948" t="str">
            <v>Loan/adv- Grp Co.- Caressa Buil &amp; Cnstr</v>
          </cell>
          <cell r="C948" t="str">
            <v>INR</v>
          </cell>
          <cell r="D948" t="str">
            <v>LIABILITIES</v>
          </cell>
          <cell r="E948" t="str">
            <v>BALANCE SHEET</v>
          </cell>
          <cell r="F948" t="str">
            <v/>
          </cell>
          <cell r="G948" t="str">
            <v/>
          </cell>
          <cell r="H948" t="str">
            <v>LOAN FUNDS</v>
          </cell>
          <cell r="I948" t="str">
            <v>UNSECURED LOANS</v>
          </cell>
          <cell r="J948" t="str">
            <v>UNSECURED LOANS</v>
          </cell>
        </row>
        <row r="949">
          <cell r="A949" t="str">
            <v>L401002-534</v>
          </cell>
          <cell r="B949" t="str">
            <v>Loan/adv- Grp Co.-DICD Kolkota Rent Div</v>
          </cell>
          <cell r="C949" t="str">
            <v>INR</v>
          </cell>
          <cell r="D949" t="str">
            <v>LIABILITIES</v>
          </cell>
          <cell r="E949" t="str">
            <v>BALANCE SHEET</v>
          </cell>
          <cell r="F949" t="str">
            <v/>
          </cell>
          <cell r="G949" t="str">
            <v/>
          </cell>
          <cell r="H949" t="str">
            <v>LOAN FUNDS</v>
          </cell>
          <cell r="I949" t="str">
            <v>UNSECURED LOANS</v>
          </cell>
          <cell r="J949" t="str">
            <v>UNSECURED LOANS</v>
          </cell>
        </row>
        <row r="950">
          <cell r="A950" t="str">
            <v>L401002-535</v>
          </cell>
          <cell r="B950" t="str">
            <v>Loan/adv- Grp Co.-DICD Kolkota Comm Div</v>
          </cell>
          <cell r="C950" t="str">
            <v>INR</v>
          </cell>
          <cell r="D950" t="str">
            <v>LIABILITIES</v>
          </cell>
          <cell r="E950" t="str">
            <v>BALANCE SHEET</v>
          </cell>
          <cell r="F950" t="str">
            <v/>
          </cell>
          <cell r="G950" t="str">
            <v/>
          </cell>
          <cell r="H950" t="str">
            <v>LOAN FUNDS</v>
          </cell>
          <cell r="I950" t="str">
            <v>UNSECURED LOANS</v>
          </cell>
          <cell r="J950" t="str">
            <v>UNSECURED LOANS</v>
          </cell>
        </row>
        <row r="951">
          <cell r="A951" t="str">
            <v>L401002-550</v>
          </cell>
          <cell r="B951" t="str">
            <v>Loan/adv- Grp Co-Delanco Real Est P L</v>
          </cell>
          <cell r="C951" t="str">
            <v>INR</v>
          </cell>
          <cell r="D951" t="str">
            <v>LIABILITIES</v>
          </cell>
          <cell r="E951" t="str">
            <v>BALANCE SHEET</v>
          </cell>
          <cell r="F951" t="str">
            <v/>
          </cell>
          <cell r="G951" t="str">
            <v/>
          </cell>
          <cell r="H951" t="str">
            <v>LOAN FUNDS</v>
          </cell>
          <cell r="I951" t="str">
            <v>UNSECURED LOANS</v>
          </cell>
          <cell r="J951" t="str">
            <v>UNSECURED LOANS</v>
          </cell>
        </row>
        <row r="952">
          <cell r="A952" t="str">
            <v>L401002-589</v>
          </cell>
          <cell r="B952" t="str">
            <v>Loan/adv- Grp Co-DICD-AHEMDABAD</v>
          </cell>
          <cell r="C952" t="str">
            <v>INR</v>
          </cell>
          <cell r="D952" t="str">
            <v>LIABILITIES</v>
          </cell>
          <cell r="E952" t="str">
            <v>BALANCE SHEET</v>
          </cell>
          <cell r="F952" t="str">
            <v/>
          </cell>
          <cell r="G952" t="str">
            <v/>
          </cell>
          <cell r="H952" t="str">
            <v>LOAN FUNDS</v>
          </cell>
          <cell r="I952" t="str">
            <v>UNSECURED LOANS</v>
          </cell>
          <cell r="J952" t="str">
            <v>UNSECURED LOANS</v>
          </cell>
        </row>
        <row r="953">
          <cell r="A953" t="str">
            <v>L401002-592</v>
          </cell>
          <cell r="B953" t="str">
            <v>Loan/adv- Grp Co-DLF SEZ DEVP (ASR) LTD</v>
          </cell>
          <cell r="C953" t="str">
            <v>INR</v>
          </cell>
          <cell r="D953" t="str">
            <v>LIABILITIES</v>
          </cell>
          <cell r="E953" t="str">
            <v>BALANCE SHEET</v>
          </cell>
          <cell r="F953" t="str">
            <v/>
          </cell>
          <cell r="G953" t="str">
            <v/>
          </cell>
          <cell r="H953" t="str">
            <v>LOAN FUNDS</v>
          </cell>
          <cell r="I953" t="str">
            <v>UNSECURED LOANS</v>
          </cell>
          <cell r="J953" t="str">
            <v>UNSECURED LOANS</v>
          </cell>
        </row>
        <row r="954">
          <cell r="A954" t="str">
            <v>L401002-593</v>
          </cell>
          <cell r="B954" t="str">
            <v>Loan/adv- Grp Co-DLF SEZ HOLDING</v>
          </cell>
          <cell r="C954" t="str">
            <v>INR</v>
          </cell>
          <cell r="D954" t="str">
            <v>LIABILITIES</v>
          </cell>
          <cell r="E954" t="str">
            <v>BALANCE SHEET</v>
          </cell>
          <cell r="F954" t="str">
            <v/>
          </cell>
          <cell r="G954" t="str">
            <v/>
          </cell>
          <cell r="H954" t="str">
            <v>LOAN FUNDS</v>
          </cell>
          <cell r="I954" t="str">
            <v>UNSECURED LOANS</v>
          </cell>
          <cell r="J954" t="str">
            <v>UNSECURED LOANS</v>
          </cell>
        </row>
        <row r="955">
          <cell r="A955" t="str">
            <v>L401002-602</v>
          </cell>
          <cell r="B955" t="str">
            <v>Loan/adv- Grp Co-DLF ASSETS I PVT LTD</v>
          </cell>
          <cell r="C955" t="str">
            <v>INR</v>
          </cell>
          <cell r="D955" t="str">
            <v>LIABILITIES</v>
          </cell>
          <cell r="E955" t="str">
            <v>BALANCE SHEET</v>
          </cell>
          <cell r="F955" t="str">
            <v/>
          </cell>
          <cell r="G955" t="str">
            <v/>
          </cell>
          <cell r="H955" t="str">
            <v>LOAN FUNDS</v>
          </cell>
          <cell r="I955" t="str">
            <v>UNSECURED LOANS</v>
          </cell>
          <cell r="J955" t="str">
            <v>UNSECURED LOANS</v>
          </cell>
        </row>
        <row r="956">
          <cell r="A956" t="str">
            <v>L401002-705</v>
          </cell>
          <cell r="B956" t="str">
            <v>Loan/adv- Grp Co-DLF POWER LIMITED</v>
          </cell>
          <cell r="C956" t="str">
            <v>INR</v>
          </cell>
          <cell r="D956" t="str">
            <v>LIABILITIES</v>
          </cell>
          <cell r="E956" t="str">
            <v>BALANCE SHEET</v>
          </cell>
          <cell r="F956" t="str">
            <v/>
          </cell>
          <cell r="G956" t="str">
            <v/>
          </cell>
          <cell r="H956" t="str">
            <v>LOAN FUNDS</v>
          </cell>
          <cell r="I956" t="str">
            <v>UNSECURED LOANS</v>
          </cell>
          <cell r="J956" t="str">
            <v>UNSECURED LOANS</v>
          </cell>
        </row>
        <row r="957">
          <cell r="A957" t="str">
            <v>L401002-706</v>
          </cell>
          <cell r="B957" t="str">
            <v>LOAN/ADV-GRPCO-DLF HOTEL HOLDINGS LTD.</v>
          </cell>
          <cell r="C957" t="str">
            <v>INR</v>
          </cell>
          <cell r="D957" t="str">
            <v>LIABILITIES</v>
          </cell>
          <cell r="E957" t="str">
            <v>BALANCE SHEET</v>
          </cell>
          <cell r="F957" t="str">
            <v/>
          </cell>
          <cell r="G957" t="str">
            <v/>
          </cell>
          <cell r="H957" t="str">
            <v>LOAN FUNDS</v>
          </cell>
          <cell r="I957" t="str">
            <v>UNSECURED LOANS</v>
          </cell>
          <cell r="J957" t="str">
            <v>UNSECURED LOANS</v>
          </cell>
        </row>
        <row r="958">
          <cell r="A958" t="str">
            <v>L401002-707</v>
          </cell>
          <cell r="B958" t="str">
            <v>Loan/adv- Grp Co.- DLF HOTEL &amp; RESORTS</v>
          </cell>
          <cell r="C958" t="str">
            <v>INR</v>
          </cell>
          <cell r="D958" t="str">
            <v>LIABILITIES</v>
          </cell>
          <cell r="E958" t="str">
            <v>BALANCE SHEET</v>
          </cell>
          <cell r="F958" t="str">
            <v/>
          </cell>
          <cell r="G958" t="str">
            <v/>
          </cell>
          <cell r="H958" t="str">
            <v>LOAN FUNDS</v>
          </cell>
          <cell r="I958" t="str">
            <v>UNSECURED LOANS</v>
          </cell>
          <cell r="J958" t="str">
            <v>UNSECURED LOANS</v>
          </cell>
        </row>
        <row r="959">
          <cell r="A959" t="str">
            <v>L401003-053</v>
          </cell>
          <cell r="B959" t="str">
            <v>Loan-Gr Co-Felicite Buil &amp; Cnstr Pvt Ltd</v>
          </cell>
          <cell r="C959" t="str">
            <v>INR</v>
          </cell>
          <cell r="D959" t="str">
            <v>LIABILITIES</v>
          </cell>
          <cell r="E959" t="str">
            <v>BALANCE SHEET</v>
          </cell>
          <cell r="F959" t="str">
            <v/>
          </cell>
          <cell r="G959" t="str">
            <v/>
          </cell>
          <cell r="H959" t="str">
            <v>LOAN FUNDS</v>
          </cell>
          <cell r="I959" t="str">
            <v>UNSECURED LOANS</v>
          </cell>
          <cell r="J959" t="str">
            <v>UNSECURED LOANS</v>
          </cell>
        </row>
        <row r="960">
          <cell r="A960" t="str">
            <v>L401006-001</v>
          </cell>
          <cell r="B960" t="str">
            <v>Loan/adv- DLF INDUSTRIES</v>
          </cell>
          <cell r="C960" t="str">
            <v>INR</v>
          </cell>
          <cell r="D960" t="str">
            <v>LIABILITIES</v>
          </cell>
          <cell r="E960" t="str">
            <v>BALANCE SHEET</v>
          </cell>
          <cell r="F960" t="str">
            <v/>
          </cell>
          <cell r="G960" t="str">
            <v/>
          </cell>
          <cell r="H960" t="str">
            <v>LOAN FUNDS</v>
          </cell>
          <cell r="I960" t="str">
            <v>UNSECURED LOANS</v>
          </cell>
          <cell r="J960" t="str">
            <v>UNSECURED LOANS</v>
          </cell>
        </row>
        <row r="961">
          <cell r="A961" t="str">
            <v>L401006-002</v>
          </cell>
          <cell r="B961" t="str">
            <v>Loan/adv- DLF ENERGY</v>
          </cell>
          <cell r="C961" t="str">
            <v>INR</v>
          </cell>
          <cell r="D961" t="str">
            <v>LIABILITIES</v>
          </cell>
          <cell r="E961" t="str">
            <v>BALANCE SHEET</v>
          </cell>
          <cell r="F961" t="str">
            <v/>
          </cell>
          <cell r="G961" t="str">
            <v/>
          </cell>
          <cell r="H961" t="str">
            <v>LOAN FUNDS</v>
          </cell>
          <cell r="I961" t="str">
            <v>UNSECURED LOANS</v>
          </cell>
          <cell r="J961" t="str">
            <v>UNSECURED LOANS</v>
          </cell>
        </row>
        <row r="962">
          <cell r="A962" t="str">
            <v>L401006-003</v>
          </cell>
          <cell r="B962" t="str">
            <v>Loan/adv- DLF PROP MGMT SERV P L</v>
          </cell>
          <cell r="C962" t="str">
            <v>INR</v>
          </cell>
          <cell r="D962" t="str">
            <v>LIABILITIES</v>
          </cell>
          <cell r="E962" t="str">
            <v>BALANCE SHEET</v>
          </cell>
          <cell r="F962" t="str">
            <v/>
          </cell>
          <cell r="G962" t="str">
            <v/>
          </cell>
          <cell r="H962" t="str">
            <v>LOAN FUNDS</v>
          </cell>
          <cell r="I962" t="str">
            <v>UNSECURED LOANS</v>
          </cell>
          <cell r="J962" t="str">
            <v>UNSECURED LOANS</v>
          </cell>
        </row>
        <row r="963">
          <cell r="A963" t="str">
            <v>L401006-004</v>
          </cell>
          <cell r="B963" t="str">
            <v>Loan/adv- DLF HARYANA SEZ(GGN)</v>
          </cell>
          <cell r="C963" t="str">
            <v>INR</v>
          </cell>
          <cell r="D963" t="str">
            <v>LIABILITIES</v>
          </cell>
          <cell r="E963" t="str">
            <v>BALANCE SHEET</v>
          </cell>
          <cell r="F963" t="str">
            <v/>
          </cell>
          <cell r="G963" t="str">
            <v/>
          </cell>
          <cell r="H963" t="str">
            <v>LOAN FUNDS</v>
          </cell>
          <cell r="I963" t="str">
            <v>UNSECURED LOANS</v>
          </cell>
          <cell r="J963" t="str">
            <v>UNSECURED LOANS</v>
          </cell>
        </row>
        <row r="964">
          <cell r="A964" t="str">
            <v>L401006-005</v>
          </cell>
          <cell r="B964" t="str">
            <v>Loan/adv- DLF HARYANA SEZ(AMBALA)</v>
          </cell>
          <cell r="C964" t="str">
            <v>INR</v>
          </cell>
          <cell r="D964" t="str">
            <v>LIABILITIES</v>
          </cell>
          <cell r="E964" t="str">
            <v>BALANCE SHEET</v>
          </cell>
          <cell r="F964" t="str">
            <v/>
          </cell>
          <cell r="G964" t="str">
            <v/>
          </cell>
          <cell r="H964" t="str">
            <v>LOAN FUNDS</v>
          </cell>
          <cell r="I964" t="str">
            <v>UNSECURED LOANS</v>
          </cell>
          <cell r="J964" t="str">
            <v>UNSECURED LOANS</v>
          </cell>
        </row>
        <row r="965">
          <cell r="A965" t="str">
            <v>L401006-006</v>
          </cell>
          <cell r="B965" t="str">
            <v>Loan/adv- DLF HILTON HOTEL LTD</v>
          </cell>
          <cell r="C965" t="str">
            <v>INR</v>
          </cell>
          <cell r="D965" t="str">
            <v>LIABILITIES</v>
          </cell>
          <cell r="E965" t="str">
            <v>BALANCE SHEET</v>
          </cell>
          <cell r="F965" t="str">
            <v/>
          </cell>
          <cell r="G965" t="str">
            <v/>
          </cell>
          <cell r="H965" t="str">
            <v>LOAN FUNDS</v>
          </cell>
          <cell r="I965" t="str">
            <v>UNSECURED LOANS</v>
          </cell>
          <cell r="J965" t="str">
            <v>UNSECURED LOANS</v>
          </cell>
        </row>
        <row r="966">
          <cell r="A966" t="str">
            <v>L401007</v>
          </cell>
          <cell r="B966" t="str">
            <v>AUE CONTROL A/C</v>
          </cell>
          <cell r="C966" t="str">
            <v>INR</v>
          </cell>
          <cell r="D966" t="str">
            <v>LIABILITIES</v>
          </cell>
          <cell r="E966" t="str">
            <v>BALANCE SHEET</v>
          </cell>
          <cell r="F966" t="str">
            <v/>
          </cell>
          <cell r="G966" t="str">
            <v/>
          </cell>
          <cell r="H966" t="str">
            <v>LOAN FUNDS</v>
          </cell>
          <cell r="I966" t="str">
            <v>UNSECURED LOANS</v>
          </cell>
          <cell r="J966" t="str">
            <v>UNSECURED LOANS</v>
          </cell>
        </row>
        <row r="967">
          <cell r="A967" t="str">
            <v>L401008</v>
          </cell>
          <cell r="B967" t="str">
            <v>CORPORATE DIV. CONTROL ACOUNT</v>
          </cell>
          <cell r="C967" t="str">
            <v>INR</v>
          </cell>
          <cell r="D967" t="str">
            <v>LIABILITIES</v>
          </cell>
          <cell r="E967" t="str">
            <v>BALANCE SHEET</v>
          </cell>
          <cell r="F967" t="str">
            <v/>
          </cell>
          <cell r="G967" t="str">
            <v/>
          </cell>
          <cell r="H967" t="str">
            <v>LOAN FUNDS</v>
          </cell>
          <cell r="I967" t="str">
            <v>UNSECURED LOANS</v>
          </cell>
          <cell r="J967" t="str">
            <v>UNSECURED LOANS</v>
          </cell>
        </row>
        <row r="968">
          <cell r="A968" t="str">
            <v>L401009-101-001</v>
          </cell>
          <cell r="B968" t="str">
            <v>Loan/adv- Grp Co-DLF LTD - POWER DIV.</v>
          </cell>
          <cell r="C968" t="str">
            <v>INR</v>
          </cell>
          <cell r="D968" t="str">
            <v>LIABILITIES</v>
          </cell>
          <cell r="E968" t="str">
            <v>BALANCE SHEET</v>
          </cell>
          <cell r="F968" t="str">
            <v/>
          </cell>
          <cell r="G968" t="str">
            <v/>
          </cell>
          <cell r="H968" t="str">
            <v>LOAN FUNDS</v>
          </cell>
          <cell r="I968" t="str">
            <v>UNSECURED LOANS</v>
          </cell>
          <cell r="J968" t="str">
            <v>UNSECURED LOANS</v>
          </cell>
        </row>
        <row r="969">
          <cell r="A969" t="str">
            <v>L401009-101-002</v>
          </cell>
          <cell r="B969" t="str">
            <v>Loan/adv- Grp Co-DUL - ESTATE OFFICE</v>
          </cell>
          <cell r="C969" t="str">
            <v>INR</v>
          </cell>
          <cell r="D969" t="str">
            <v>LIABILITIES</v>
          </cell>
          <cell r="E969" t="str">
            <v>BALANCE SHEET</v>
          </cell>
          <cell r="F969" t="str">
            <v/>
          </cell>
          <cell r="G969" t="str">
            <v/>
          </cell>
          <cell r="H969" t="str">
            <v>LOAN FUNDS</v>
          </cell>
          <cell r="I969" t="str">
            <v>UNSECURED LOANS</v>
          </cell>
          <cell r="J969" t="str">
            <v>UNSECURED LOANS</v>
          </cell>
        </row>
        <row r="970">
          <cell r="A970" t="str">
            <v>L401009-101-003</v>
          </cell>
          <cell r="B970" t="str">
            <v>Loan/adv- Grp Co-DLF HOSP DIV.</v>
          </cell>
          <cell r="C970" t="str">
            <v>INR</v>
          </cell>
          <cell r="D970" t="str">
            <v>LIABILITIES</v>
          </cell>
          <cell r="E970" t="str">
            <v>BALANCE SHEET</v>
          </cell>
          <cell r="F970" t="str">
            <v/>
          </cell>
          <cell r="G970" t="str">
            <v/>
          </cell>
          <cell r="H970" t="str">
            <v>LOAN FUNDS</v>
          </cell>
          <cell r="I970" t="str">
            <v>UNSECURED LOANS</v>
          </cell>
          <cell r="J970" t="str">
            <v>UNSECURED LOANS</v>
          </cell>
        </row>
        <row r="971">
          <cell r="A971" t="str">
            <v>L401009-279-001</v>
          </cell>
          <cell r="B971" t="str">
            <v>Loan/adv- Grp Co-DCDL-CORP</v>
          </cell>
          <cell r="C971" t="str">
            <v>INR</v>
          </cell>
          <cell r="D971" t="str">
            <v>LIABILITIES</v>
          </cell>
          <cell r="E971" t="str">
            <v>BALANCE SHEET</v>
          </cell>
          <cell r="F971" t="str">
            <v/>
          </cell>
          <cell r="G971" t="str">
            <v/>
          </cell>
          <cell r="H971" t="str">
            <v>LOAN FUNDS</v>
          </cell>
          <cell r="I971" t="str">
            <v>UNSECURED LOANS</v>
          </cell>
          <cell r="J971" t="str">
            <v>UNSECURED LOANS</v>
          </cell>
        </row>
        <row r="972">
          <cell r="A972" t="str">
            <v>L401009-279-002</v>
          </cell>
          <cell r="B972" t="str">
            <v>Loan/adv- Grp Co-DCDL- POWER</v>
          </cell>
          <cell r="C972" t="str">
            <v>INR</v>
          </cell>
          <cell r="D972" t="str">
            <v>LIABILITIES</v>
          </cell>
          <cell r="E972" t="str">
            <v>BALANCE SHEET</v>
          </cell>
          <cell r="F972" t="str">
            <v/>
          </cell>
          <cell r="G972" t="str">
            <v/>
          </cell>
          <cell r="H972" t="str">
            <v>LOAN FUNDS</v>
          </cell>
          <cell r="I972" t="str">
            <v>UNSECURED LOANS</v>
          </cell>
          <cell r="J972" t="str">
            <v>UNSECURED LOANS</v>
          </cell>
        </row>
        <row r="973">
          <cell r="A973" t="str">
            <v>L401009-279-003</v>
          </cell>
          <cell r="B973" t="str">
            <v>Loan/adv- Grp Co-DCDL-KOLKATA</v>
          </cell>
          <cell r="C973" t="str">
            <v>INR</v>
          </cell>
          <cell r="D973" t="str">
            <v>LIABILITIES</v>
          </cell>
          <cell r="E973" t="str">
            <v>BALANCE SHEET</v>
          </cell>
          <cell r="F973" t="str">
            <v/>
          </cell>
          <cell r="G973" t="str">
            <v/>
          </cell>
          <cell r="H973" t="str">
            <v>LOAN FUNDS</v>
          </cell>
          <cell r="I973" t="str">
            <v>UNSECURED LOANS</v>
          </cell>
          <cell r="J973" t="str">
            <v>UNSECURED LOANS</v>
          </cell>
        </row>
        <row r="974">
          <cell r="A974" t="str">
            <v>L401009-428-001</v>
          </cell>
          <cell r="B974" t="str">
            <v>Loan/adv- Grp Co-DAL MAINT DIV.</v>
          </cell>
          <cell r="C974" t="str">
            <v>INR</v>
          </cell>
          <cell r="D974" t="str">
            <v>LIABILITIES</v>
          </cell>
          <cell r="E974" t="str">
            <v>BALANCE SHEET</v>
          </cell>
          <cell r="F974" t="str">
            <v/>
          </cell>
          <cell r="G974" t="str">
            <v/>
          </cell>
          <cell r="H974" t="str">
            <v>LOAN FUNDS</v>
          </cell>
          <cell r="I974" t="str">
            <v>UNSECURED LOANS</v>
          </cell>
          <cell r="J974" t="str">
            <v>UNSECURED LOANS</v>
          </cell>
        </row>
        <row r="975">
          <cell r="A975" t="str">
            <v>L401009-428-002</v>
          </cell>
          <cell r="B975" t="str">
            <v>Loan/adv- Grp Co-DAPL-CONS DIV.</v>
          </cell>
          <cell r="C975" t="str">
            <v>INR</v>
          </cell>
          <cell r="D975" t="str">
            <v>LIABILITIES</v>
          </cell>
          <cell r="E975" t="str">
            <v>BALANCE SHEET</v>
          </cell>
          <cell r="F975" t="str">
            <v/>
          </cell>
          <cell r="G975" t="str">
            <v/>
          </cell>
          <cell r="H975" t="str">
            <v>LOAN FUNDS</v>
          </cell>
          <cell r="I975" t="str">
            <v>UNSECURED LOANS</v>
          </cell>
          <cell r="J975" t="str">
            <v>UNSECURED LOANS</v>
          </cell>
        </row>
        <row r="976">
          <cell r="A976" t="str">
            <v>L402001-000</v>
          </cell>
          <cell r="B976" t="str">
            <v>Unsecurd Loan(Oth)</v>
          </cell>
          <cell r="C976" t="str">
            <v>INR</v>
          </cell>
          <cell r="D976" t="str">
            <v>LIABILITIES</v>
          </cell>
          <cell r="E976" t="str">
            <v>BALANCE SHEET</v>
          </cell>
          <cell r="F976" t="str">
            <v/>
          </cell>
          <cell r="G976" t="str">
            <v/>
          </cell>
          <cell r="H976" t="str">
            <v>LOAN FUNDS</v>
          </cell>
          <cell r="I976" t="str">
            <v>UNSECURED LOANS</v>
          </cell>
          <cell r="J976" t="str">
            <v>UNSECURED LOANS</v>
          </cell>
        </row>
        <row r="977">
          <cell r="A977" t="str">
            <v>L402001-001</v>
          </cell>
          <cell r="B977" t="str">
            <v>Unsecurd Loan(Oth)- WB EIDCL</v>
          </cell>
          <cell r="C977" t="str">
            <v>INR</v>
          </cell>
          <cell r="D977" t="str">
            <v>LIABILITIES</v>
          </cell>
          <cell r="E977" t="str">
            <v>BALANCE SHEET</v>
          </cell>
          <cell r="F977" t="str">
            <v/>
          </cell>
          <cell r="G977" t="str">
            <v/>
          </cell>
          <cell r="H977" t="str">
            <v>LOAN FUNDS</v>
          </cell>
          <cell r="I977" t="str">
            <v>UNSECURED LOANS</v>
          </cell>
          <cell r="J977" t="str">
            <v>UNSECURED LOANS</v>
          </cell>
        </row>
        <row r="978">
          <cell r="A978" t="str">
            <v>L402001-002</v>
          </cell>
          <cell r="B978" t="str">
            <v>Unsecurd Loan(Oth)- CHNDIGRH ADMIN</v>
          </cell>
          <cell r="C978" t="str">
            <v>INR</v>
          </cell>
          <cell r="D978" t="str">
            <v>LIABILITIES</v>
          </cell>
          <cell r="E978" t="str">
            <v>BALANCE SHEET</v>
          </cell>
          <cell r="F978" t="str">
            <v/>
          </cell>
          <cell r="G978" t="str">
            <v/>
          </cell>
          <cell r="H978" t="str">
            <v>LOAN FUNDS</v>
          </cell>
          <cell r="I978" t="str">
            <v>UNSECURED LOANS</v>
          </cell>
          <cell r="J978" t="str">
            <v>UNSECURED LOANS</v>
          </cell>
        </row>
        <row r="979">
          <cell r="A979" t="str">
            <v>L402001-003</v>
          </cell>
          <cell r="B979" t="str">
            <v>Unsecurd Loan(Oth)-SHAPOORJI PALLONJI&amp;CO</v>
          </cell>
          <cell r="C979" t="str">
            <v>INR</v>
          </cell>
          <cell r="D979" t="str">
            <v>LIABILITIES</v>
          </cell>
          <cell r="E979" t="str">
            <v>BALANCE SHEET</v>
          </cell>
          <cell r="F979" t="str">
            <v/>
          </cell>
          <cell r="G979" t="str">
            <v/>
          </cell>
          <cell r="H979" t="str">
            <v>LOAN FUNDS</v>
          </cell>
          <cell r="I979" t="str">
            <v>UNSECURED LOANS</v>
          </cell>
          <cell r="J979" t="str">
            <v>UNSECURED LOANS</v>
          </cell>
        </row>
        <row r="980">
          <cell r="A980" t="str">
            <v>L402001-004</v>
          </cell>
          <cell r="B980" t="str">
            <v>Unsecurd Loan(Oth)-Prime Cellular Ltd</v>
          </cell>
          <cell r="C980" t="str">
            <v>INR</v>
          </cell>
          <cell r="D980" t="str">
            <v>LIABILITIES</v>
          </cell>
          <cell r="E980" t="str">
            <v>BALANCE SHEET</v>
          </cell>
          <cell r="F980" t="str">
            <v/>
          </cell>
          <cell r="G980" t="str">
            <v/>
          </cell>
          <cell r="H980" t="str">
            <v>LOAN FUNDS</v>
          </cell>
          <cell r="I980" t="str">
            <v>UNSECURED LOANS</v>
          </cell>
          <cell r="J980" t="str">
            <v>UNSECURED LOANS</v>
          </cell>
        </row>
        <row r="981">
          <cell r="A981" t="str">
            <v>L402001-005</v>
          </cell>
          <cell r="B981" t="str">
            <v>Unsecured Loans(Oth)-Udipti</v>
          </cell>
          <cell r="C981" t="str">
            <v>INR</v>
          </cell>
          <cell r="D981" t="str">
            <v>LIABILITIES</v>
          </cell>
          <cell r="E981" t="str">
            <v>BALANCE SHEET</v>
          </cell>
          <cell r="F981" t="str">
            <v/>
          </cell>
          <cell r="G981" t="str">
            <v/>
          </cell>
          <cell r="H981" t="str">
            <v>LOAN FUNDS</v>
          </cell>
          <cell r="I981" t="str">
            <v>UNSECURED LOANS</v>
          </cell>
          <cell r="J981" t="str">
            <v>UNSECURED LOANS</v>
          </cell>
        </row>
        <row r="982">
          <cell r="A982" t="str">
            <v>L402002-001</v>
          </cell>
          <cell r="B982" t="str">
            <v>Loan-JV-Bridget Buil &amp; Dev Pvt Ltd</v>
          </cell>
          <cell r="C982" t="str">
            <v>INR</v>
          </cell>
          <cell r="D982" t="str">
            <v>LIABILITIES</v>
          </cell>
          <cell r="E982" t="str">
            <v>BALANCE SHEET</v>
          </cell>
          <cell r="F982" t="str">
            <v/>
          </cell>
          <cell r="G982" t="str">
            <v/>
          </cell>
          <cell r="H982" t="str">
            <v>LOAN FUNDS</v>
          </cell>
          <cell r="I982" t="str">
            <v>UNSECURED LOANS</v>
          </cell>
          <cell r="J982" t="str">
            <v>UNSECURED LOANS</v>
          </cell>
        </row>
        <row r="983">
          <cell r="A983" t="str">
            <v>L403001</v>
          </cell>
          <cell r="B983" t="str">
            <v>Loans &amp; advances- Other Body Corporate</v>
          </cell>
          <cell r="C983" t="str">
            <v>INR</v>
          </cell>
          <cell r="D983" t="str">
            <v>LIABILITIES</v>
          </cell>
          <cell r="E983" t="str">
            <v>BALANCE SHEET</v>
          </cell>
          <cell r="F983" t="str">
            <v/>
          </cell>
          <cell r="G983" t="str">
            <v/>
          </cell>
          <cell r="H983" t="str">
            <v>LOAN FUNDS</v>
          </cell>
          <cell r="I983" t="str">
            <v>UNSECURED LOANS</v>
          </cell>
          <cell r="J983" t="str">
            <v>UNSECURED LOANS</v>
          </cell>
        </row>
        <row r="984">
          <cell r="A984" t="str">
            <v>L404001</v>
          </cell>
          <cell r="B984" t="str">
            <v>Debentures (Unsecured)</v>
          </cell>
          <cell r="C984" t="str">
            <v>INR</v>
          </cell>
          <cell r="D984" t="str">
            <v>LIABILITIES</v>
          </cell>
          <cell r="E984" t="str">
            <v>BALANCE SHEET</v>
          </cell>
          <cell r="F984" t="str">
            <v/>
          </cell>
          <cell r="G984" t="str">
            <v/>
          </cell>
          <cell r="H984" t="str">
            <v>LOAN FUNDS</v>
          </cell>
          <cell r="I984" t="str">
            <v>UNSECURED LOANS</v>
          </cell>
          <cell r="J984" t="str">
            <v>UNSECURED LOANS</v>
          </cell>
        </row>
        <row r="985">
          <cell r="A985" t="str">
            <v>L404002</v>
          </cell>
          <cell r="B985" t="str">
            <v>Deb. App. &amp; Call Money(Pending allotmnt)</v>
          </cell>
          <cell r="C985" t="str">
            <v>INR</v>
          </cell>
          <cell r="D985" t="str">
            <v>LIABILITIES</v>
          </cell>
          <cell r="E985" t="str">
            <v>BALANCE SHEET</v>
          </cell>
          <cell r="F985" t="str">
            <v/>
          </cell>
          <cell r="G985" t="str">
            <v/>
          </cell>
          <cell r="H985" t="str">
            <v>LOAN FUNDS</v>
          </cell>
          <cell r="I985" t="str">
            <v>UNSECURED LOANS</v>
          </cell>
          <cell r="J985" t="str">
            <v>UNSECURED LOANS</v>
          </cell>
        </row>
        <row r="986">
          <cell r="A986" t="str">
            <v>L405001</v>
          </cell>
          <cell r="B986" t="str">
            <v>Intt.accrued &amp; Due (STL /Deb.)</v>
          </cell>
          <cell r="C986" t="str">
            <v>INR</v>
          </cell>
          <cell r="D986" t="str">
            <v>LIABILITIES</v>
          </cell>
          <cell r="E986" t="str">
            <v>BALANCE SHEET</v>
          </cell>
          <cell r="F986" t="str">
            <v/>
          </cell>
          <cell r="G986" t="str">
            <v/>
          </cell>
          <cell r="H986" t="str">
            <v>LOAN FUNDS</v>
          </cell>
          <cell r="I986" t="str">
            <v>UNSECURED LOANS</v>
          </cell>
          <cell r="J986" t="str">
            <v>UNSECURED LOANS</v>
          </cell>
        </row>
        <row r="987">
          <cell r="A987" t="str">
            <v>L405002</v>
          </cell>
          <cell r="B987" t="str">
            <v>Interest Accrued and Due</v>
          </cell>
          <cell r="C987" t="str">
            <v>INR</v>
          </cell>
          <cell r="D987" t="str">
            <v>LIABILITIES</v>
          </cell>
          <cell r="E987" t="str">
            <v>BALANCE SHEET</v>
          </cell>
          <cell r="F987" t="str">
            <v/>
          </cell>
          <cell r="G987" t="str">
            <v/>
          </cell>
          <cell r="H987" t="str">
            <v>LOAN FUNDS</v>
          </cell>
          <cell r="I987" t="str">
            <v>UNSECURED LOANS</v>
          </cell>
          <cell r="J987" t="str">
            <v>UNSECURED LOANS</v>
          </cell>
        </row>
        <row r="988">
          <cell r="A988" t="str">
            <v>L406001</v>
          </cell>
          <cell r="B988" t="str">
            <v>Unsecured Loan - HSBC</v>
          </cell>
          <cell r="C988" t="str">
            <v>INR</v>
          </cell>
          <cell r="D988" t="str">
            <v>LIABILITIES</v>
          </cell>
          <cell r="E988" t="str">
            <v>BALANCE SHEET</v>
          </cell>
          <cell r="F988" t="str">
            <v/>
          </cell>
          <cell r="G988" t="str">
            <v/>
          </cell>
          <cell r="H988" t="str">
            <v>LOAN FUNDS</v>
          </cell>
          <cell r="I988" t="str">
            <v>UNSECURED LOANS</v>
          </cell>
          <cell r="J988" t="str">
            <v>UNSECURED LOANS</v>
          </cell>
        </row>
        <row r="989">
          <cell r="A989" t="str">
            <v>L406002</v>
          </cell>
          <cell r="B989" t="str">
            <v>Unsecured Loan - Kotak Mahindra</v>
          </cell>
          <cell r="C989" t="str">
            <v>INR</v>
          </cell>
          <cell r="D989" t="str">
            <v>LIABILITIES</v>
          </cell>
          <cell r="E989" t="str">
            <v>BALANCE SHEET</v>
          </cell>
          <cell r="F989" t="str">
            <v/>
          </cell>
          <cell r="G989" t="str">
            <v/>
          </cell>
          <cell r="H989" t="str">
            <v>LOAN FUNDS</v>
          </cell>
          <cell r="I989" t="str">
            <v>UNSECURED LOANS</v>
          </cell>
          <cell r="J989" t="str">
            <v>UNSECURED LOANS</v>
          </cell>
        </row>
        <row r="990">
          <cell r="A990" t="str">
            <v>L406003</v>
          </cell>
          <cell r="B990" t="str">
            <v>Unsecured Loan - DBS BANK LTD.</v>
          </cell>
          <cell r="C990" t="str">
            <v>INR</v>
          </cell>
          <cell r="D990" t="str">
            <v>LIABILITIES</v>
          </cell>
          <cell r="E990" t="str">
            <v>BALANCE SHEET</v>
          </cell>
          <cell r="F990" t="str">
            <v/>
          </cell>
          <cell r="G990" t="str">
            <v/>
          </cell>
          <cell r="H990" t="str">
            <v>LOAN FUNDS</v>
          </cell>
          <cell r="I990" t="str">
            <v>UNSECURED LOANS</v>
          </cell>
          <cell r="J990" t="str">
            <v>UNSECURED LOANS</v>
          </cell>
        </row>
        <row r="991">
          <cell r="A991" t="str">
            <v>L407001-010</v>
          </cell>
          <cell r="B991" t="str">
            <v>Unsecured Loan - DUL</v>
          </cell>
          <cell r="C991" t="str">
            <v>INR</v>
          </cell>
          <cell r="D991" t="str">
            <v>LIABILITIES</v>
          </cell>
          <cell r="E991" t="str">
            <v>BALANCE SHEET</v>
          </cell>
          <cell r="F991" t="str">
            <v/>
          </cell>
          <cell r="G991" t="str">
            <v/>
          </cell>
          <cell r="H991" t="str">
            <v>LOAN FUNDS</v>
          </cell>
          <cell r="I991" t="str">
            <v>UNSECURED LOANS</v>
          </cell>
          <cell r="J991" t="str">
            <v>UNSECURED LOANS</v>
          </cell>
        </row>
        <row r="992">
          <cell r="A992" t="str">
            <v>L407001-034</v>
          </cell>
          <cell r="B992" t="str">
            <v>Unsecured Loan - BHORUKA FIN SERV</v>
          </cell>
          <cell r="C992" t="str">
            <v>INR</v>
          </cell>
          <cell r="D992" t="str">
            <v>LIABILITIES</v>
          </cell>
          <cell r="E992" t="str">
            <v>BALANCE SHEET</v>
          </cell>
          <cell r="F992" t="str">
            <v/>
          </cell>
          <cell r="G992" t="str">
            <v/>
          </cell>
          <cell r="H992" t="str">
            <v>LOAN FUNDS</v>
          </cell>
          <cell r="I992" t="str">
            <v>UNSECURED LOANS</v>
          </cell>
          <cell r="J992" t="str">
            <v>UNSECURED LOANS</v>
          </cell>
        </row>
        <row r="993">
          <cell r="A993" t="str">
            <v>L407001-036</v>
          </cell>
          <cell r="B993" t="str">
            <v>Unsecured Loan - GALAXY MERCANTILE</v>
          </cell>
          <cell r="C993" t="str">
            <v>INR</v>
          </cell>
          <cell r="D993" t="str">
            <v>LIABILITIES</v>
          </cell>
          <cell r="E993" t="str">
            <v>BALANCE SHEET</v>
          </cell>
          <cell r="F993" t="str">
            <v/>
          </cell>
          <cell r="G993" t="str">
            <v/>
          </cell>
          <cell r="H993" t="str">
            <v>LOAN FUNDS</v>
          </cell>
          <cell r="I993" t="str">
            <v>UNSECURED LOANS</v>
          </cell>
          <cell r="J993" t="str">
            <v>UNSECURED LOANS</v>
          </cell>
        </row>
        <row r="994">
          <cell r="A994" t="str">
            <v>L407001-061</v>
          </cell>
          <cell r="B994" t="str">
            <v>Unsecured Loan - SHIVAJI MARG PROP</v>
          </cell>
          <cell r="C994" t="str">
            <v>INR</v>
          </cell>
          <cell r="D994" t="str">
            <v>LIABILITIES</v>
          </cell>
          <cell r="E994" t="str">
            <v>BALANCE SHEET</v>
          </cell>
          <cell r="F994" t="str">
            <v/>
          </cell>
          <cell r="G994" t="str">
            <v/>
          </cell>
          <cell r="H994" t="str">
            <v>LOAN FUNDS</v>
          </cell>
          <cell r="I994" t="str">
            <v>UNSECURED LOANS</v>
          </cell>
          <cell r="J994" t="str">
            <v>UNSECURED LOANS</v>
          </cell>
        </row>
        <row r="995">
          <cell r="A995" t="str">
            <v>L407001-274</v>
          </cell>
          <cell r="B995" t="str">
            <v>Unsecured Loan - DLF RETAIL DEVP LTD</v>
          </cell>
          <cell r="C995" t="str">
            <v>INR</v>
          </cell>
          <cell r="D995" t="str">
            <v>LIABILITIES</v>
          </cell>
          <cell r="E995" t="str">
            <v>BALANCE SHEET</v>
          </cell>
          <cell r="F995" t="str">
            <v/>
          </cell>
          <cell r="G995" t="str">
            <v/>
          </cell>
          <cell r="H995" t="str">
            <v>LOAN FUNDS</v>
          </cell>
          <cell r="I995" t="str">
            <v>UNSECURED LOANS</v>
          </cell>
          <cell r="J995" t="str">
            <v>UNSECURED LOANS</v>
          </cell>
        </row>
        <row r="996">
          <cell r="A996" t="str">
            <v>L407001-279</v>
          </cell>
          <cell r="B996" t="str">
            <v>Unsecured Loan - DCDL</v>
          </cell>
          <cell r="C996" t="str">
            <v>INR</v>
          </cell>
          <cell r="D996" t="str">
            <v>LIABILITIES</v>
          </cell>
          <cell r="E996" t="str">
            <v>BALANCE SHEET</v>
          </cell>
          <cell r="F996" t="str">
            <v/>
          </cell>
          <cell r="G996" t="str">
            <v/>
          </cell>
          <cell r="H996" t="str">
            <v>LOAN FUNDS</v>
          </cell>
          <cell r="I996" t="str">
            <v>UNSECURED LOANS</v>
          </cell>
          <cell r="J996" t="str">
            <v>UNSECURED LOANS</v>
          </cell>
        </row>
        <row r="997">
          <cell r="A997" t="str">
            <v>L407002</v>
          </cell>
          <cell r="B997" t="str">
            <v>Unsecured Loan - CHANDIGARH ADMIN.</v>
          </cell>
          <cell r="C997" t="str">
            <v>INR</v>
          </cell>
          <cell r="D997" t="str">
            <v>LIABILITIES</v>
          </cell>
          <cell r="E997" t="str">
            <v>BALANCE SHEET</v>
          </cell>
          <cell r="F997" t="str">
            <v/>
          </cell>
          <cell r="G997" t="str">
            <v/>
          </cell>
          <cell r="H997" t="str">
            <v>LOAN FUNDS</v>
          </cell>
          <cell r="I997" t="str">
            <v>UNSECURED LOANS</v>
          </cell>
          <cell r="J997" t="str">
            <v>UNSECURED LOANS</v>
          </cell>
        </row>
        <row r="998">
          <cell r="A998" t="str">
            <v>L407003</v>
          </cell>
          <cell r="B998" t="str">
            <v>Unsecured Loan - WB ELEC IND DEVP</v>
          </cell>
          <cell r="C998" t="str">
            <v>INR</v>
          </cell>
          <cell r="D998" t="str">
            <v>LIABILITIES</v>
          </cell>
          <cell r="E998" t="str">
            <v>BALANCE SHEET</v>
          </cell>
          <cell r="F998" t="str">
            <v/>
          </cell>
          <cell r="G998" t="str">
            <v/>
          </cell>
          <cell r="H998" t="str">
            <v>LOAN FUNDS</v>
          </cell>
          <cell r="I998" t="str">
            <v>UNSECURED LOANS</v>
          </cell>
          <cell r="J998" t="str">
            <v>UNSECURED LOANS</v>
          </cell>
        </row>
        <row r="999">
          <cell r="A999" t="str">
            <v>L407004</v>
          </cell>
          <cell r="B999" t="str">
            <v>Unsecured Loan - OTHERS</v>
          </cell>
          <cell r="C999" t="str">
            <v>INR</v>
          </cell>
          <cell r="D999" t="str">
            <v>LIABILITIES</v>
          </cell>
          <cell r="E999" t="str">
            <v>BALANCE SHEET</v>
          </cell>
          <cell r="F999" t="str">
            <v/>
          </cell>
          <cell r="G999" t="str">
            <v/>
          </cell>
          <cell r="H999" t="str">
            <v>LOAN FUNDS</v>
          </cell>
          <cell r="I999" t="str">
            <v>UNSECURED LOANS</v>
          </cell>
          <cell r="J999" t="str">
            <v>UNSECURED LOANS</v>
          </cell>
        </row>
        <row r="1000">
          <cell r="A1000" t="str">
            <v>L501001</v>
          </cell>
          <cell r="B1000" t="str">
            <v>Sundry Creditor (Grp Co.)</v>
          </cell>
          <cell r="C1000" t="str">
            <v>INR</v>
          </cell>
          <cell r="D1000" t="str">
            <v>LIABILITIES</v>
          </cell>
          <cell r="E1000" t="str">
            <v>BALANCE SHEET</v>
          </cell>
          <cell r="F1000" t="str">
            <v/>
          </cell>
          <cell r="G1000" t="str">
            <v/>
          </cell>
          <cell r="H1000" t="str">
            <v>CURRENT LIABILITIES AND PROVISIONS</v>
          </cell>
          <cell r="I1000" t="str">
            <v>CURRENT LIABILITIES</v>
          </cell>
          <cell r="J1000" t="str">
            <v>SUNDRY CREDITORS</v>
          </cell>
        </row>
        <row r="1001">
          <cell r="A1001" t="str">
            <v>L502001</v>
          </cell>
          <cell r="B1001" t="str">
            <v>Sundry Creditor(Thrd Prty)- Stamp In Hnd</v>
          </cell>
          <cell r="C1001" t="str">
            <v>INR</v>
          </cell>
          <cell r="D1001" t="str">
            <v>LIABILITIES</v>
          </cell>
          <cell r="E1001" t="str">
            <v>BALANCE SHEET</v>
          </cell>
          <cell r="F1001" t="str">
            <v>SUPPLIER PAYABLE A/C</v>
          </cell>
          <cell r="G1001" t="str">
            <v/>
          </cell>
          <cell r="H1001" t="str">
            <v>CURRENT LIABILITIES AND PROVISIONS</v>
          </cell>
          <cell r="I1001" t="str">
            <v>CURRENT LIABILITIES</v>
          </cell>
          <cell r="J1001" t="str">
            <v>SUNDRY CREDITORS</v>
          </cell>
        </row>
        <row r="1002">
          <cell r="A1002" t="str">
            <v>L502002</v>
          </cell>
          <cell r="B1002" t="str">
            <v>Sundry Creditor(Thrd Prty)- Broker</v>
          </cell>
          <cell r="C1002" t="str">
            <v>INR</v>
          </cell>
          <cell r="D1002" t="str">
            <v>LIABILITIES</v>
          </cell>
          <cell r="E1002" t="str">
            <v>BALANCE SHEET</v>
          </cell>
          <cell r="F1002" t="str">
            <v>SUPPLIER PAYABLE A/C</v>
          </cell>
          <cell r="G1002" t="str">
            <v/>
          </cell>
          <cell r="H1002" t="str">
            <v>CURRENT LIABILITIES AND PROVISIONS</v>
          </cell>
          <cell r="I1002" t="str">
            <v>CURRENT LIABILITIES</v>
          </cell>
          <cell r="J1002" t="str">
            <v>SUNDRY CREDITORS</v>
          </cell>
        </row>
        <row r="1003">
          <cell r="A1003" t="str">
            <v>L502003</v>
          </cell>
          <cell r="B1003" t="str">
            <v>Sundry Creditor(Thrd Prty)- Contractors</v>
          </cell>
          <cell r="C1003" t="str">
            <v>INR</v>
          </cell>
          <cell r="D1003" t="str">
            <v>LIABILITIES</v>
          </cell>
          <cell r="E1003" t="str">
            <v>BALANCE SHEET</v>
          </cell>
          <cell r="F1003" t="str">
            <v>SUPPLIER PAYABLE A/C</v>
          </cell>
          <cell r="G1003" t="str">
            <v/>
          </cell>
          <cell r="H1003" t="str">
            <v>CURRENT LIABILITIES AND PROVISIONS</v>
          </cell>
          <cell r="I1003" t="str">
            <v>CURRENT LIABILITIES</v>
          </cell>
          <cell r="J1003" t="str">
            <v>SUNDRY CREDITORS</v>
          </cell>
        </row>
        <row r="1004">
          <cell r="A1004" t="str">
            <v>L502004</v>
          </cell>
          <cell r="B1004" t="str">
            <v>Sundry Creditor(Thrd Prty)- (Prof &amp; RET)</v>
          </cell>
          <cell r="C1004" t="str">
            <v>INR</v>
          </cell>
          <cell r="D1004" t="str">
            <v>LIABILITIES</v>
          </cell>
          <cell r="E1004" t="str">
            <v>BALANCE SHEET</v>
          </cell>
          <cell r="F1004" t="str">
            <v>SUPPLIER PAYABLE A/C</v>
          </cell>
          <cell r="G1004" t="str">
            <v/>
          </cell>
          <cell r="H1004" t="str">
            <v>CURRENT LIABILITIES AND PROVISIONS</v>
          </cell>
          <cell r="I1004" t="str">
            <v>CURRENT LIABILITIES</v>
          </cell>
          <cell r="J1004" t="str">
            <v>SUNDRY CREDITORS</v>
          </cell>
        </row>
        <row r="1005">
          <cell r="A1005" t="str">
            <v>L502005</v>
          </cell>
          <cell r="B1005" t="str">
            <v>Sundry Creditor(Thrd Prty)- Capital Good</v>
          </cell>
          <cell r="C1005" t="str">
            <v>INR</v>
          </cell>
          <cell r="D1005" t="str">
            <v>LIABILITIES</v>
          </cell>
          <cell r="E1005" t="str">
            <v>BALANCE SHEET</v>
          </cell>
          <cell r="F1005" t="str">
            <v>SUPPLIER PAYABLE A/C</v>
          </cell>
          <cell r="G1005" t="str">
            <v/>
          </cell>
          <cell r="H1005" t="str">
            <v>CURRENT LIABILITIES AND PROVISIONS</v>
          </cell>
          <cell r="I1005" t="str">
            <v>CURRENT LIABILITIES</v>
          </cell>
          <cell r="J1005" t="str">
            <v>SUNDRY CREDITORS</v>
          </cell>
        </row>
        <row r="1006">
          <cell r="A1006" t="str">
            <v>L502006</v>
          </cell>
          <cell r="B1006" t="str">
            <v>Provision for exp/Outstandng Liabilities</v>
          </cell>
          <cell r="C1006" t="str">
            <v>INR</v>
          </cell>
          <cell r="D1006" t="str">
            <v>LIABILITIES</v>
          </cell>
          <cell r="E1006" t="str">
            <v>BALANCE SHEET</v>
          </cell>
          <cell r="F1006" t="str">
            <v/>
          </cell>
          <cell r="G1006" t="str">
            <v/>
          </cell>
          <cell r="H1006" t="str">
            <v>CURRENT LIABILITIES AND PROVISIONS</v>
          </cell>
          <cell r="I1006" t="str">
            <v>CURRENT LIABILITIES</v>
          </cell>
          <cell r="J1006" t="str">
            <v>SUNDRY CREDITORS</v>
          </cell>
        </row>
        <row r="1007">
          <cell r="A1007" t="str">
            <v>L502007</v>
          </cell>
          <cell r="B1007" t="str">
            <v>Land Cost payable</v>
          </cell>
          <cell r="C1007" t="str">
            <v>INR</v>
          </cell>
          <cell r="D1007" t="str">
            <v>LIABILITIES</v>
          </cell>
          <cell r="E1007" t="str">
            <v>BALANCE SHEET</v>
          </cell>
          <cell r="F1007" t="str">
            <v/>
          </cell>
          <cell r="G1007" t="str">
            <v/>
          </cell>
          <cell r="H1007" t="str">
            <v>CURRENT LIABILITIES AND PROVISIONS</v>
          </cell>
          <cell r="I1007" t="str">
            <v>CURRENT LIABILITIES</v>
          </cell>
          <cell r="J1007" t="str">
            <v>SUNDRY CREDITORS</v>
          </cell>
        </row>
        <row r="1008">
          <cell r="A1008" t="str">
            <v>L502008</v>
          </cell>
          <cell r="B1008" t="str">
            <v>Sundry Creditors-Works Contrac</v>
          </cell>
          <cell r="C1008" t="str">
            <v>INR</v>
          </cell>
          <cell r="D1008" t="str">
            <v>LIABILITIES</v>
          </cell>
          <cell r="E1008" t="str">
            <v>BALANCE SHEET</v>
          </cell>
          <cell r="F1008" t="str">
            <v>SUPPLIER PAYABLE A/C</v>
          </cell>
          <cell r="G1008" t="str">
            <v/>
          </cell>
          <cell r="H1008" t="str">
            <v>CURRENT LIABILITIES AND PROVISIONS</v>
          </cell>
          <cell r="I1008" t="str">
            <v>CURRENT LIABILITIES</v>
          </cell>
          <cell r="J1008" t="str">
            <v>SUNDRY CREDITORS</v>
          </cell>
        </row>
        <row r="1009">
          <cell r="A1009" t="str">
            <v>L502009</v>
          </cell>
          <cell r="B1009" t="str">
            <v>Sundry Creditors-Withheld Amt.</v>
          </cell>
          <cell r="C1009" t="str">
            <v>INR</v>
          </cell>
          <cell r="D1009" t="str">
            <v>LIABILITIES</v>
          </cell>
          <cell r="E1009" t="str">
            <v>BALANCE SHEET</v>
          </cell>
          <cell r="F1009" t="str">
            <v>SUPPLIER PAYABLE A/C</v>
          </cell>
          <cell r="G1009" t="str">
            <v/>
          </cell>
          <cell r="H1009" t="str">
            <v>CURRENT LIABILITIES AND PROVISIONS</v>
          </cell>
          <cell r="I1009" t="str">
            <v>CURRENT LIABILITIES</v>
          </cell>
          <cell r="J1009" t="str">
            <v>SUNDRY CREDITORS</v>
          </cell>
        </row>
        <row r="1010">
          <cell r="A1010" t="str">
            <v>L502010</v>
          </cell>
          <cell r="B1010" t="str">
            <v>Deferred Creditors</v>
          </cell>
          <cell r="C1010" t="str">
            <v>INR</v>
          </cell>
          <cell r="D1010" t="str">
            <v>LIABILITIES</v>
          </cell>
          <cell r="E1010" t="str">
            <v>BALANCE SHEET</v>
          </cell>
          <cell r="F1010" t="str">
            <v/>
          </cell>
          <cell r="G1010" t="str">
            <v/>
          </cell>
          <cell r="H1010" t="str">
            <v>CURRENT LIABILITIES AND PROVISIONS</v>
          </cell>
          <cell r="I1010" t="str">
            <v>CURRENT LIABILITIES</v>
          </cell>
          <cell r="J1010" t="str">
            <v>SUNDRY CREDITORS</v>
          </cell>
        </row>
        <row r="1011">
          <cell r="A1011" t="str">
            <v>L502011</v>
          </cell>
          <cell r="B1011" t="str">
            <v>Retention Money-Supplier</v>
          </cell>
          <cell r="C1011" t="str">
            <v>INR</v>
          </cell>
          <cell r="D1011" t="str">
            <v>LIABILITIES</v>
          </cell>
          <cell r="E1011" t="str">
            <v>BALANCE SHEET</v>
          </cell>
          <cell r="F1011" t="str">
            <v>SUPPLIER PAYABLE A/C</v>
          </cell>
          <cell r="G1011" t="str">
            <v/>
          </cell>
          <cell r="H1011" t="str">
            <v>CURRENT LIABILITIES AND PROVISIONS</v>
          </cell>
          <cell r="I1011" t="str">
            <v>CURRENT LIABILITIES</v>
          </cell>
          <cell r="J1011" t="str">
            <v>SUNDRY CREDITORS</v>
          </cell>
        </row>
        <row r="1012">
          <cell r="A1012" t="str">
            <v>L502012</v>
          </cell>
          <cell r="B1012" t="str">
            <v>Retention Money-Contractor</v>
          </cell>
          <cell r="C1012" t="str">
            <v>INR</v>
          </cell>
          <cell r="D1012" t="str">
            <v>LIABILITIES</v>
          </cell>
          <cell r="E1012" t="str">
            <v>BALANCE SHEET</v>
          </cell>
          <cell r="F1012" t="str">
            <v>SUPPLIER PAYABLE A/C</v>
          </cell>
          <cell r="G1012" t="str">
            <v/>
          </cell>
          <cell r="H1012" t="str">
            <v>CURRENT LIABILITIES AND PROVISIONS</v>
          </cell>
          <cell r="I1012" t="str">
            <v>CURRENT LIABILITIES</v>
          </cell>
          <cell r="J1012" t="str">
            <v>SUNDRY CREDITORS</v>
          </cell>
        </row>
        <row r="1013">
          <cell r="A1013" t="str">
            <v>L502013</v>
          </cell>
          <cell r="B1013" t="str">
            <v>Creditor's Provisional Liability</v>
          </cell>
          <cell r="C1013" t="str">
            <v>INR</v>
          </cell>
          <cell r="D1013" t="str">
            <v>LIABILITIES</v>
          </cell>
          <cell r="E1013" t="str">
            <v>BALANCE SHEET</v>
          </cell>
          <cell r="F1013" t="str">
            <v>SUPPLIER PAYABLE A/C</v>
          </cell>
          <cell r="G1013" t="str">
            <v/>
          </cell>
          <cell r="H1013" t="str">
            <v>CURRENT LIABILITIES AND PROVISIONS</v>
          </cell>
          <cell r="I1013" t="str">
            <v>CURRENT LIABILITIES</v>
          </cell>
          <cell r="J1013" t="str">
            <v>SUNDRY CREDITORS</v>
          </cell>
        </row>
        <row r="1014">
          <cell r="A1014" t="str">
            <v>L502014</v>
          </cell>
          <cell r="B1014" t="str">
            <v>Sundry Creditor(Thrd Prty)- Supplier</v>
          </cell>
          <cell r="C1014" t="str">
            <v>INR</v>
          </cell>
          <cell r="D1014" t="str">
            <v>LIABILITIES</v>
          </cell>
          <cell r="E1014" t="str">
            <v>BALANCE SHEET</v>
          </cell>
          <cell r="F1014" t="str">
            <v>SUPPLIER PAYABLE A/C</v>
          </cell>
          <cell r="G1014" t="str">
            <v/>
          </cell>
          <cell r="H1014" t="str">
            <v>CURRENT LIABILITIES AND PROVISIONS</v>
          </cell>
          <cell r="I1014" t="str">
            <v>CURRENT LIABILITIES</v>
          </cell>
          <cell r="J1014" t="str">
            <v>SUNDRY CREDITORS</v>
          </cell>
        </row>
        <row r="1015">
          <cell r="A1015" t="str">
            <v>L502015</v>
          </cell>
          <cell r="B1015" t="str">
            <v>DEFERRED CREDITORS</v>
          </cell>
          <cell r="C1015" t="str">
            <v>INR</v>
          </cell>
          <cell r="D1015" t="str">
            <v>LIABILITIES</v>
          </cell>
          <cell r="E1015" t="str">
            <v>BALANCE SHEET</v>
          </cell>
          <cell r="F1015" t="str">
            <v>SUPPLIER PAYABLE A/C</v>
          </cell>
          <cell r="G1015" t="str">
            <v/>
          </cell>
          <cell r="H1015" t="str">
            <v>CURRENT LIABILITIES AND PROVISIONS</v>
          </cell>
          <cell r="I1015" t="str">
            <v>CURRENT LIABILITIES</v>
          </cell>
          <cell r="J1015" t="str">
            <v>SUNDRY CREDITORS</v>
          </cell>
        </row>
        <row r="1016">
          <cell r="A1016" t="str">
            <v>L502016</v>
          </cell>
          <cell r="B1016" t="str">
            <v>ADVANCES-OTHERS</v>
          </cell>
          <cell r="C1016" t="str">
            <v>INR</v>
          </cell>
          <cell r="D1016" t="str">
            <v>LIABILITIES</v>
          </cell>
          <cell r="E1016" t="str">
            <v>BALANCE SHEET</v>
          </cell>
          <cell r="F1016" t="str">
            <v>SUPPLIER PAYABLE A/C</v>
          </cell>
          <cell r="G1016" t="str">
            <v/>
          </cell>
          <cell r="H1016" t="str">
            <v>CURRENT LIABILITIES AND PROVISIONS</v>
          </cell>
          <cell r="I1016" t="str">
            <v>CURRENT LIABILITIES</v>
          </cell>
          <cell r="J1016" t="str">
            <v>SUNDRY CREDITORS</v>
          </cell>
        </row>
        <row r="1017">
          <cell r="A1017" t="str">
            <v>L502999</v>
          </cell>
          <cell r="B1017" t="str">
            <v>IB-Sundry Creditors</v>
          </cell>
          <cell r="C1017" t="str">
            <v>INR</v>
          </cell>
          <cell r="D1017" t="str">
            <v>LIABILITIES</v>
          </cell>
          <cell r="E1017" t="str">
            <v>BALANCE SHEET</v>
          </cell>
          <cell r="F1017" t="str">
            <v/>
          </cell>
          <cell r="G1017" t="str">
            <v/>
          </cell>
          <cell r="H1017" t="str">
            <v>CURRENT LIABILITIES AND PROVISIONS</v>
          </cell>
          <cell r="I1017" t="str">
            <v>CURRENT LIABILITIES</v>
          </cell>
          <cell r="J1017" t="str">
            <v>SUNDRY CREDITORS</v>
          </cell>
        </row>
        <row r="1018">
          <cell r="A1018" t="str">
            <v>L503001-000-001</v>
          </cell>
          <cell r="B1018" t="str">
            <v>Regis Chrgs recvd- ANKUR VIHAR</v>
          </cell>
          <cell r="C1018" t="str">
            <v>INR</v>
          </cell>
          <cell r="D1018" t="str">
            <v>LIABILITIES</v>
          </cell>
          <cell r="E1018" t="str">
            <v>BALANCE SHEET</v>
          </cell>
          <cell r="F1018" t="str">
            <v/>
          </cell>
          <cell r="G1018" t="str">
            <v/>
          </cell>
          <cell r="H1018" t="str">
            <v>CURRENT LIABILITIES AND PROVISIONS</v>
          </cell>
          <cell r="I1018" t="str">
            <v>CURRENT LIABILITIES</v>
          </cell>
          <cell r="J1018" t="str">
            <v>SUNDRY CREDITORS</v>
          </cell>
        </row>
        <row r="1019">
          <cell r="A1019" t="str">
            <v>L503001-000-002</v>
          </cell>
          <cell r="B1019" t="str">
            <v>Regis Chrgs recvd- BEVERLY PARK I Prkn</v>
          </cell>
          <cell r="C1019" t="str">
            <v>INR</v>
          </cell>
          <cell r="D1019" t="str">
            <v>LIABILITIES</v>
          </cell>
          <cell r="E1019" t="str">
            <v>BALANCE SHEET</v>
          </cell>
          <cell r="F1019" t="str">
            <v/>
          </cell>
          <cell r="G1019" t="str">
            <v/>
          </cell>
          <cell r="H1019" t="str">
            <v>CURRENT LIABILITIES AND PROVISIONS</v>
          </cell>
          <cell r="I1019" t="str">
            <v>CURRENT LIABILITIES</v>
          </cell>
          <cell r="J1019" t="str">
            <v>SUNDRY CREDITORS</v>
          </cell>
        </row>
        <row r="1020">
          <cell r="A1020" t="str">
            <v>L503001-000-003</v>
          </cell>
          <cell r="B1020" t="str">
            <v>Regis Chrgs recvd- BEVERLY PARK II Prkn</v>
          </cell>
          <cell r="C1020" t="str">
            <v>INR</v>
          </cell>
          <cell r="D1020" t="str">
            <v>LIABILITIES</v>
          </cell>
          <cell r="E1020" t="str">
            <v>BALANCE SHEET</v>
          </cell>
          <cell r="F1020" t="str">
            <v/>
          </cell>
          <cell r="G1020" t="str">
            <v/>
          </cell>
          <cell r="H1020" t="str">
            <v>CURRENT LIABILITIES AND PROVISIONS</v>
          </cell>
          <cell r="I1020" t="str">
            <v>CURRENT LIABILITIES</v>
          </cell>
          <cell r="J1020" t="str">
            <v>SUNDRY CREDITORS</v>
          </cell>
        </row>
        <row r="1021">
          <cell r="A1021" t="str">
            <v>L503001-000-004</v>
          </cell>
          <cell r="B1021" t="str">
            <v>Regis Chrgs recvd- BEVERLY PARK I</v>
          </cell>
          <cell r="C1021" t="str">
            <v>INR</v>
          </cell>
          <cell r="D1021" t="str">
            <v>LIABILITIES</v>
          </cell>
          <cell r="E1021" t="str">
            <v>BALANCE SHEET</v>
          </cell>
          <cell r="F1021" t="str">
            <v/>
          </cell>
          <cell r="G1021" t="str">
            <v/>
          </cell>
          <cell r="H1021" t="str">
            <v>CURRENT LIABILITIES AND PROVISIONS</v>
          </cell>
          <cell r="I1021" t="str">
            <v>CURRENT LIABILITIES</v>
          </cell>
          <cell r="J1021" t="str">
            <v>SUNDRY CREDITORS</v>
          </cell>
        </row>
        <row r="1022">
          <cell r="A1022" t="str">
            <v>L503001-000-005</v>
          </cell>
          <cell r="B1022" t="str">
            <v>Regis Chrgs recvd- BEVERLY PARK II</v>
          </cell>
          <cell r="C1022" t="str">
            <v>INR</v>
          </cell>
          <cell r="D1022" t="str">
            <v>LIABILITIES</v>
          </cell>
          <cell r="E1022" t="str">
            <v>BALANCE SHEET</v>
          </cell>
          <cell r="F1022" t="str">
            <v/>
          </cell>
          <cell r="G1022" t="str">
            <v/>
          </cell>
          <cell r="H1022" t="str">
            <v>CURRENT LIABILITIES AND PROVISIONS</v>
          </cell>
          <cell r="I1022" t="str">
            <v>CURRENT LIABILITIES</v>
          </cell>
          <cell r="J1022" t="str">
            <v>SUNDRY CREDITORS</v>
          </cell>
        </row>
        <row r="1023">
          <cell r="A1023" t="str">
            <v>L503001-000-006</v>
          </cell>
          <cell r="B1023" t="str">
            <v>Regis Chrgs recvd- CENTRAL ARCADE</v>
          </cell>
          <cell r="C1023" t="str">
            <v>INR</v>
          </cell>
          <cell r="D1023" t="str">
            <v>LIABILITIES</v>
          </cell>
          <cell r="E1023" t="str">
            <v>BALANCE SHEET</v>
          </cell>
          <cell r="F1023" t="str">
            <v/>
          </cell>
          <cell r="G1023" t="str">
            <v/>
          </cell>
          <cell r="H1023" t="str">
            <v>CURRENT LIABILITIES AND PROVISIONS</v>
          </cell>
          <cell r="I1023" t="str">
            <v>CURRENT LIABILITIES</v>
          </cell>
          <cell r="J1023" t="str">
            <v>SUNDRY CREDITORS</v>
          </cell>
        </row>
        <row r="1024">
          <cell r="A1024" t="str">
            <v>L503001-000-008</v>
          </cell>
          <cell r="B1024" t="str">
            <v>Regis Chrgs recvd- CORPORATE PARK</v>
          </cell>
          <cell r="C1024" t="str">
            <v>INR</v>
          </cell>
          <cell r="D1024" t="str">
            <v>LIABILITIES</v>
          </cell>
          <cell r="E1024" t="str">
            <v>BALANCE SHEET</v>
          </cell>
          <cell r="F1024" t="str">
            <v/>
          </cell>
          <cell r="G1024" t="str">
            <v/>
          </cell>
          <cell r="H1024" t="str">
            <v>CURRENT LIABILITIES AND PROVISIONS</v>
          </cell>
          <cell r="I1024" t="str">
            <v>CURRENT LIABILITIES</v>
          </cell>
          <cell r="J1024" t="str">
            <v>SUNDRY CREDITORS</v>
          </cell>
        </row>
        <row r="1025">
          <cell r="A1025" t="str">
            <v>L503001-000-009</v>
          </cell>
          <cell r="B1025" t="str">
            <v>Regis Chrgs recvd- DILSHAD LOTTERY</v>
          </cell>
          <cell r="C1025" t="str">
            <v>INR</v>
          </cell>
          <cell r="D1025" t="str">
            <v>LIABILITIES</v>
          </cell>
          <cell r="E1025" t="str">
            <v>BALANCE SHEET</v>
          </cell>
          <cell r="F1025" t="str">
            <v/>
          </cell>
          <cell r="G1025" t="str">
            <v/>
          </cell>
          <cell r="H1025" t="str">
            <v>CURRENT LIABILITIES AND PROVISIONS</v>
          </cell>
          <cell r="I1025" t="str">
            <v>CURRENT LIABILITIES</v>
          </cell>
          <cell r="J1025" t="str">
            <v>SUNDRY CREDITORS</v>
          </cell>
        </row>
        <row r="1026">
          <cell r="A1026" t="str">
            <v>L503001-000-010</v>
          </cell>
          <cell r="B1026" t="str">
            <v>Regis Chrgs recvd- DILSHAD PLAZA</v>
          </cell>
          <cell r="C1026" t="str">
            <v>INR</v>
          </cell>
          <cell r="D1026" t="str">
            <v>LIABILITIES</v>
          </cell>
          <cell r="E1026" t="str">
            <v>BALANCE SHEET</v>
          </cell>
          <cell r="F1026" t="str">
            <v/>
          </cell>
          <cell r="G1026" t="str">
            <v/>
          </cell>
          <cell r="H1026" t="str">
            <v>CURRENT LIABILITIES AND PROVISIONS</v>
          </cell>
          <cell r="I1026" t="str">
            <v>CURRENT LIABILITIES</v>
          </cell>
          <cell r="J1026" t="str">
            <v>SUNDRY CREDITORS</v>
          </cell>
        </row>
        <row r="1027">
          <cell r="A1027" t="str">
            <v>L503001-000-011</v>
          </cell>
          <cell r="B1027" t="str">
            <v>Regis Chrgs recvd- EXECUTIVE HOME</v>
          </cell>
          <cell r="C1027" t="str">
            <v>INR</v>
          </cell>
          <cell r="D1027" t="str">
            <v>LIABILITIES</v>
          </cell>
          <cell r="E1027" t="str">
            <v>BALANCE SHEET</v>
          </cell>
          <cell r="F1027" t="str">
            <v/>
          </cell>
          <cell r="G1027" t="str">
            <v/>
          </cell>
          <cell r="H1027" t="str">
            <v>CURRENT LIABILITIES AND PROVISIONS</v>
          </cell>
          <cell r="I1027" t="str">
            <v>CURRENT LIABILITIES</v>
          </cell>
          <cell r="J1027" t="str">
            <v>SUNDRY CREDITORS</v>
          </cell>
        </row>
        <row r="1028">
          <cell r="A1028" t="str">
            <v>L503001-000-012</v>
          </cell>
          <cell r="B1028" t="str">
            <v>Regis Chrgs recvd- HAMILTON COURT Prkn</v>
          </cell>
          <cell r="C1028" t="str">
            <v>INR</v>
          </cell>
          <cell r="D1028" t="str">
            <v>LIABILITIES</v>
          </cell>
          <cell r="E1028" t="str">
            <v>BALANCE SHEET</v>
          </cell>
          <cell r="F1028" t="str">
            <v/>
          </cell>
          <cell r="G1028" t="str">
            <v/>
          </cell>
          <cell r="H1028" t="str">
            <v>CURRENT LIABILITIES AND PROVISIONS</v>
          </cell>
          <cell r="I1028" t="str">
            <v>CURRENT LIABILITIES</v>
          </cell>
          <cell r="J1028" t="str">
            <v>SUNDRY CREDITORS</v>
          </cell>
        </row>
        <row r="1029">
          <cell r="A1029" t="str">
            <v>L503001-000-013</v>
          </cell>
          <cell r="B1029" t="str">
            <v>Regis Chrgs recvd- HAMILTON COURT</v>
          </cell>
          <cell r="C1029" t="str">
            <v>INR</v>
          </cell>
          <cell r="D1029" t="str">
            <v>LIABILITIES</v>
          </cell>
          <cell r="E1029" t="str">
            <v>BALANCE SHEET</v>
          </cell>
          <cell r="F1029" t="str">
            <v/>
          </cell>
          <cell r="G1029" t="str">
            <v/>
          </cell>
          <cell r="H1029" t="str">
            <v>CURRENT LIABILITIES AND PROVISIONS</v>
          </cell>
          <cell r="I1029" t="str">
            <v>CURRENT LIABILITIES</v>
          </cell>
          <cell r="J1029" t="str">
            <v>SUNDRY CREDITORS</v>
          </cell>
        </row>
        <row r="1030">
          <cell r="A1030" t="str">
            <v>L503001-000-014</v>
          </cell>
          <cell r="B1030" t="str">
            <v>Regis Chrgs recvd- NEW TOWN HOUSE</v>
          </cell>
          <cell r="C1030" t="str">
            <v>INR</v>
          </cell>
          <cell r="D1030" t="str">
            <v>LIABILITIES</v>
          </cell>
          <cell r="E1030" t="str">
            <v>BALANCE SHEET</v>
          </cell>
          <cell r="F1030" t="str">
            <v/>
          </cell>
          <cell r="G1030" t="str">
            <v/>
          </cell>
          <cell r="H1030" t="str">
            <v>CURRENT LIABILITIES AND PROVISIONS</v>
          </cell>
          <cell r="I1030" t="str">
            <v>CURRENT LIABILITIES</v>
          </cell>
          <cell r="J1030" t="str">
            <v>SUNDRY CREDITORS</v>
          </cell>
        </row>
        <row r="1031">
          <cell r="A1031" t="str">
            <v>L503001-000-015</v>
          </cell>
          <cell r="B1031" t="str">
            <v>Regis Chrgs recvd- OLD TOWN HOUSE</v>
          </cell>
          <cell r="C1031" t="str">
            <v>INR</v>
          </cell>
          <cell r="D1031" t="str">
            <v>LIABILITIES</v>
          </cell>
          <cell r="E1031" t="str">
            <v>BALANCE SHEET</v>
          </cell>
          <cell r="F1031" t="str">
            <v/>
          </cell>
          <cell r="G1031" t="str">
            <v/>
          </cell>
          <cell r="H1031" t="str">
            <v>CURRENT LIABILITIES AND PROVISIONS</v>
          </cell>
          <cell r="I1031" t="str">
            <v>CURRENT LIABILITIES</v>
          </cell>
          <cell r="J1031" t="str">
            <v>SUNDRY CREDITORS</v>
          </cell>
        </row>
        <row r="1032">
          <cell r="A1032" t="str">
            <v>L503001-000-017</v>
          </cell>
          <cell r="B1032" t="str">
            <v>Regis Chrgs recvd- QEC PHASE IV</v>
          </cell>
          <cell r="C1032" t="str">
            <v>INR</v>
          </cell>
          <cell r="D1032" t="str">
            <v>LIABILITIES</v>
          </cell>
          <cell r="E1032" t="str">
            <v>BALANCE SHEET</v>
          </cell>
          <cell r="F1032" t="str">
            <v/>
          </cell>
          <cell r="G1032" t="str">
            <v/>
          </cell>
          <cell r="H1032" t="str">
            <v>CURRENT LIABILITIES AND PROVISIONS</v>
          </cell>
          <cell r="I1032" t="str">
            <v>CURRENT LIABILITIES</v>
          </cell>
          <cell r="J1032" t="str">
            <v>SUNDRY CREDITORS</v>
          </cell>
        </row>
        <row r="1033">
          <cell r="A1033" t="str">
            <v>L503001-000-018</v>
          </cell>
          <cell r="B1033" t="str">
            <v>Regis Chrgs recvd- QEC PHASE V</v>
          </cell>
          <cell r="C1033" t="str">
            <v>INR</v>
          </cell>
          <cell r="D1033" t="str">
            <v>LIABILITIES</v>
          </cell>
          <cell r="E1033" t="str">
            <v>BALANCE SHEET</v>
          </cell>
          <cell r="F1033" t="str">
            <v/>
          </cell>
          <cell r="G1033" t="str">
            <v/>
          </cell>
          <cell r="H1033" t="str">
            <v>CURRENT LIABILITIES AND PROVISIONS</v>
          </cell>
          <cell r="I1033" t="str">
            <v>CURRENT LIABILITIES</v>
          </cell>
          <cell r="J1033" t="str">
            <v>SUNDRY CREDITORS</v>
          </cell>
        </row>
        <row r="1034">
          <cell r="A1034" t="str">
            <v>L503001-000-019</v>
          </cell>
          <cell r="B1034" t="str">
            <v>Regis Chrgs recvd- REGENCY PARK</v>
          </cell>
          <cell r="C1034" t="str">
            <v>INR</v>
          </cell>
          <cell r="D1034" t="str">
            <v>LIABILITIES</v>
          </cell>
          <cell r="E1034" t="str">
            <v>BALANCE SHEET</v>
          </cell>
          <cell r="F1034" t="str">
            <v/>
          </cell>
          <cell r="G1034" t="str">
            <v/>
          </cell>
          <cell r="H1034" t="str">
            <v>CURRENT LIABILITIES AND PROVISIONS</v>
          </cell>
          <cell r="I1034" t="str">
            <v>CURRENT LIABILITIES</v>
          </cell>
          <cell r="J1034" t="str">
            <v>SUNDRY CREDITORS</v>
          </cell>
        </row>
        <row r="1035">
          <cell r="A1035" t="str">
            <v>L503001-000-020</v>
          </cell>
          <cell r="B1035" t="str">
            <v>Regis Chrgs recvd- REGENCY PARK(PARKING)</v>
          </cell>
          <cell r="C1035" t="str">
            <v>INR</v>
          </cell>
          <cell r="D1035" t="str">
            <v>LIABILITIES</v>
          </cell>
          <cell r="E1035" t="str">
            <v>BALANCE SHEET</v>
          </cell>
          <cell r="F1035" t="str">
            <v/>
          </cell>
          <cell r="G1035" t="str">
            <v/>
          </cell>
          <cell r="H1035" t="str">
            <v>CURRENT LIABILITIES AND PROVISIONS</v>
          </cell>
          <cell r="I1035" t="str">
            <v>CURRENT LIABILITIES</v>
          </cell>
          <cell r="J1035" t="str">
            <v>SUNDRY CREDITORS</v>
          </cell>
        </row>
        <row r="1036">
          <cell r="A1036" t="str">
            <v>L503001-000-021</v>
          </cell>
          <cell r="B1036" t="str">
            <v>Regis Chrgs recvd- RICHMOND PARK Prkn</v>
          </cell>
          <cell r="C1036" t="str">
            <v>INR</v>
          </cell>
          <cell r="D1036" t="str">
            <v>LIABILITIES</v>
          </cell>
          <cell r="E1036" t="str">
            <v>BALANCE SHEET</v>
          </cell>
          <cell r="F1036" t="str">
            <v/>
          </cell>
          <cell r="G1036" t="str">
            <v/>
          </cell>
          <cell r="H1036" t="str">
            <v>CURRENT LIABILITIES AND PROVISIONS</v>
          </cell>
          <cell r="I1036" t="str">
            <v>CURRENT LIABILITIES</v>
          </cell>
          <cell r="J1036" t="str">
            <v>SUNDRY CREDITORS</v>
          </cell>
        </row>
        <row r="1037">
          <cell r="A1037" t="str">
            <v>L503001-000-022</v>
          </cell>
          <cell r="B1037" t="str">
            <v>Regis Chrgs recvd- RICHMOND PARK</v>
          </cell>
          <cell r="C1037" t="str">
            <v>INR</v>
          </cell>
          <cell r="D1037" t="str">
            <v>LIABILITIES</v>
          </cell>
          <cell r="E1037" t="str">
            <v>BALANCE SHEET</v>
          </cell>
          <cell r="F1037" t="str">
            <v/>
          </cell>
          <cell r="G1037" t="str">
            <v/>
          </cell>
          <cell r="H1037" t="str">
            <v>CURRENT LIABILITIES AND PROVISIONS</v>
          </cell>
          <cell r="I1037" t="str">
            <v>CURRENT LIABILITIES</v>
          </cell>
          <cell r="J1037" t="str">
            <v>SUNDRY CREDITORS</v>
          </cell>
        </row>
        <row r="1038">
          <cell r="A1038" t="str">
            <v>L503001-000-023</v>
          </cell>
          <cell r="B1038" t="str">
            <v>Regis Chrgs recvd- SUPER MART-II</v>
          </cell>
          <cell r="C1038" t="str">
            <v>INR</v>
          </cell>
          <cell r="D1038" t="str">
            <v>LIABILITIES</v>
          </cell>
          <cell r="E1038" t="str">
            <v>BALANCE SHEET</v>
          </cell>
          <cell r="F1038" t="str">
            <v/>
          </cell>
          <cell r="G1038" t="str">
            <v/>
          </cell>
          <cell r="H1038" t="str">
            <v>CURRENT LIABILITIES AND PROVISIONS</v>
          </cell>
          <cell r="I1038" t="str">
            <v>CURRENT LIABILITIES</v>
          </cell>
          <cell r="J1038" t="str">
            <v>SUNDRY CREDITORS</v>
          </cell>
        </row>
        <row r="1039">
          <cell r="A1039" t="str">
            <v>L503001-000-024</v>
          </cell>
          <cell r="B1039" t="str">
            <v>Regis Chrgs recvd- SHOPPING MALL</v>
          </cell>
          <cell r="C1039" t="str">
            <v>INR</v>
          </cell>
          <cell r="D1039" t="str">
            <v>LIABILITIES</v>
          </cell>
          <cell r="E1039" t="str">
            <v>BALANCE SHEET</v>
          </cell>
          <cell r="F1039" t="str">
            <v/>
          </cell>
          <cell r="G1039" t="str">
            <v/>
          </cell>
          <cell r="H1039" t="str">
            <v>CURRENT LIABILITIES AND PROVISIONS</v>
          </cell>
          <cell r="I1039" t="str">
            <v>CURRENT LIABILITIES</v>
          </cell>
          <cell r="J1039" t="str">
            <v>SUNDRY CREDITORS</v>
          </cell>
        </row>
        <row r="1040">
          <cell r="A1040" t="str">
            <v>L503001-000-027</v>
          </cell>
          <cell r="B1040" t="str">
            <v>Regis Chrgs recvd- STOP-N-SHOP</v>
          </cell>
          <cell r="C1040" t="str">
            <v>INR</v>
          </cell>
          <cell r="D1040" t="str">
            <v>LIABILITIES</v>
          </cell>
          <cell r="E1040" t="str">
            <v>BALANCE SHEET</v>
          </cell>
          <cell r="F1040" t="str">
            <v/>
          </cell>
          <cell r="G1040" t="str">
            <v/>
          </cell>
          <cell r="H1040" t="str">
            <v>CURRENT LIABILITIES AND PROVISIONS</v>
          </cell>
          <cell r="I1040" t="str">
            <v>CURRENT LIABILITIES</v>
          </cell>
          <cell r="J1040" t="str">
            <v>SUNDRY CREDITORS</v>
          </cell>
        </row>
        <row r="1041">
          <cell r="A1041" t="str">
            <v>L503001-000-028</v>
          </cell>
          <cell r="B1041" t="str">
            <v>Regis Chrgs recvd- SLIVER OAKS</v>
          </cell>
          <cell r="C1041" t="str">
            <v>INR</v>
          </cell>
          <cell r="D1041" t="str">
            <v>LIABILITIES</v>
          </cell>
          <cell r="E1041" t="str">
            <v>BALANCE SHEET</v>
          </cell>
          <cell r="F1041" t="str">
            <v/>
          </cell>
          <cell r="G1041" t="str">
            <v/>
          </cell>
          <cell r="H1041" t="str">
            <v>CURRENT LIABILITIES AND PROVISIONS</v>
          </cell>
          <cell r="I1041" t="str">
            <v>CURRENT LIABILITIES</v>
          </cell>
          <cell r="J1041" t="str">
            <v>SUNDRY CREDITORS</v>
          </cell>
        </row>
        <row r="1042">
          <cell r="A1042" t="str">
            <v>L503001-000-029</v>
          </cell>
          <cell r="B1042" t="str">
            <v>Regis Chrgs recvd- SLIVER OAKS(PARKING)</v>
          </cell>
          <cell r="C1042" t="str">
            <v>INR</v>
          </cell>
          <cell r="D1042" t="str">
            <v>LIABILITIES</v>
          </cell>
          <cell r="E1042" t="str">
            <v>BALANCE SHEET</v>
          </cell>
          <cell r="F1042" t="str">
            <v/>
          </cell>
          <cell r="G1042" t="str">
            <v/>
          </cell>
          <cell r="H1042" t="str">
            <v>CURRENT LIABILITIES AND PROVISIONS</v>
          </cell>
          <cell r="I1042" t="str">
            <v>CURRENT LIABILITIES</v>
          </cell>
          <cell r="J1042" t="str">
            <v>SUNDRY CREDITORS</v>
          </cell>
        </row>
        <row r="1043">
          <cell r="A1043" t="str">
            <v>L503001-000-030</v>
          </cell>
          <cell r="B1043" t="str">
            <v>Regis Chrgs recvd- SPRING FIELD</v>
          </cell>
          <cell r="C1043" t="str">
            <v>INR</v>
          </cell>
          <cell r="D1043" t="str">
            <v>LIABILITIES</v>
          </cell>
          <cell r="E1043" t="str">
            <v>BALANCE SHEET</v>
          </cell>
          <cell r="F1043" t="str">
            <v/>
          </cell>
          <cell r="G1043" t="str">
            <v/>
          </cell>
          <cell r="H1043" t="str">
            <v>CURRENT LIABILITIES AND PROVISIONS</v>
          </cell>
          <cell r="I1043" t="str">
            <v>CURRENT LIABILITIES</v>
          </cell>
          <cell r="J1043" t="str">
            <v>SUNDRY CREDITORS</v>
          </cell>
        </row>
        <row r="1044">
          <cell r="A1044" t="str">
            <v>L503001-000-032</v>
          </cell>
          <cell r="B1044" t="str">
            <v>Regis Chrgs recvd- VILLA PLOTS</v>
          </cell>
          <cell r="C1044" t="str">
            <v>INR</v>
          </cell>
          <cell r="D1044" t="str">
            <v>LIABILITIES</v>
          </cell>
          <cell r="E1044" t="str">
            <v>BALANCE SHEET</v>
          </cell>
          <cell r="F1044" t="str">
            <v/>
          </cell>
          <cell r="G1044" t="str">
            <v/>
          </cell>
          <cell r="H1044" t="str">
            <v>CURRENT LIABILITIES AND PROVISIONS</v>
          </cell>
          <cell r="I1044" t="str">
            <v>CURRENT LIABILITIES</v>
          </cell>
          <cell r="J1044" t="str">
            <v>SUNDRY CREDITORS</v>
          </cell>
        </row>
        <row r="1045">
          <cell r="A1045" t="str">
            <v>L503001-000-033</v>
          </cell>
          <cell r="B1045" t="str">
            <v>Regis Chrgs recvd- WINDSOR COURT Prkn</v>
          </cell>
          <cell r="C1045" t="str">
            <v>INR</v>
          </cell>
          <cell r="D1045" t="str">
            <v>LIABILITIES</v>
          </cell>
          <cell r="E1045" t="str">
            <v>BALANCE SHEET</v>
          </cell>
          <cell r="F1045" t="str">
            <v/>
          </cell>
          <cell r="G1045" t="str">
            <v/>
          </cell>
          <cell r="H1045" t="str">
            <v>CURRENT LIABILITIES AND PROVISIONS</v>
          </cell>
          <cell r="I1045" t="str">
            <v>CURRENT LIABILITIES</v>
          </cell>
          <cell r="J1045" t="str">
            <v>SUNDRY CREDITORS</v>
          </cell>
        </row>
        <row r="1046">
          <cell r="A1046" t="str">
            <v>L503001-000-034</v>
          </cell>
          <cell r="B1046" t="str">
            <v>Regis Chrgs recvd- WINDSOR COURT</v>
          </cell>
          <cell r="C1046" t="str">
            <v>INR</v>
          </cell>
          <cell r="D1046" t="str">
            <v>LIABILITIES</v>
          </cell>
          <cell r="E1046" t="str">
            <v>BALANCE SHEET</v>
          </cell>
          <cell r="F1046" t="str">
            <v/>
          </cell>
          <cell r="G1046" t="str">
            <v/>
          </cell>
          <cell r="H1046" t="str">
            <v>CURRENT LIABILITIES AND PROVISIONS</v>
          </cell>
          <cell r="I1046" t="str">
            <v>CURRENT LIABILITIES</v>
          </cell>
          <cell r="J1046" t="str">
            <v>SUNDRY CREDITORS</v>
          </cell>
        </row>
        <row r="1047">
          <cell r="A1047" t="str">
            <v>L503001-000-036</v>
          </cell>
          <cell r="B1047" t="str">
            <v>Regis Chrgs recvd- QUTAB PLAZA</v>
          </cell>
          <cell r="C1047" t="str">
            <v>INR</v>
          </cell>
          <cell r="D1047" t="str">
            <v>LIABILITIES</v>
          </cell>
          <cell r="E1047" t="str">
            <v>BALANCE SHEET</v>
          </cell>
          <cell r="F1047" t="str">
            <v/>
          </cell>
          <cell r="G1047" t="str">
            <v/>
          </cell>
          <cell r="H1047" t="str">
            <v>CURRENT LIABILITIES AND PROVISIONS</v>
          </cell>
          <cell r="I1047" t="str">
            <v>CURRENT LIABILITIES</v>
          </cell>
          <cell r="J1047" t="str">
            <v>SUNDRY CREDITORS</v>
          </cell>
        </row>
        <row r="1048">
          <cell r="A1048" t="str">
            <v>L503001-000-037</v>
          </cell>
          <cell r="B1048" t="str">
            <v>Regis Chrgs recvd- CENTRE POINT</v>
          </cell>
          <cell r="C1048" t="str">
            <v>INR</v>
          </cell>
          <cell r="D1048" t="str">
            <v>LIABILITIES</v>
          </cell>
          <cell r="E1048" t="str">
            <v>BALANCE SHEET</v>
          </cell>
          <cell r="F1048" t="str">
            <v/>
          </cell>
          <cell r="G1048" t="str">
            <v/>
          </cell>
          <cell r="H1048" t="str">
            <v>CURRENT LIABILITIES AND PROVISIONS</v>
          </cell>
          <cell r="I1048" t="str">
            <v>CURRENT LIABILITIES</v>
          </cell>
          <cell r="J1048" t="str">
            <v>SUNDRY CREDITORS</v>
          </cell>
        </row>
        <row r="1049">
          <cell r="A1049" t="str">
            <v>L503001-000-038</v>
          </cell>
          <cell r="B1049" t="str">
            <v>Regis Chrgs recvd- FARIDABAD PLOTS</v>
          </cell>
          <cell r="C1049" t="str">
            <v>INR</v>
          </cell>
          <cell r="D1049" t="str">
            <v>LIABILITIES</v>
          </cell>
          <cell r="E1049" t="str">
            <v>BALANCE SHEET</v>
          </cell>
          <cell r="F1049" t="str">
            <v/>
          </cell>
          <cell r="G1049" t="str">
            <v/>
          </cell>
          <cell r="H1049" t="str">
            <v>CURRENT LIABILITIES AND PROVISIONS</v>
          </cell>
          <cell r="I1049" t="str">
            <v>CURRENT LIABILITIES</v>
          </cell>
          <cell r="J1049" t="str">
            <v>SUNDRY CREDITORS</v>
          </cell>
        </row>
        <row r="1050">
          <cell r="A1050" t="str">
            <v>L503001-000-039</v>
          </cell>
          <cell r="B1050" t="str">
            <v>Regis Chrgs recvd- RIDGEWOOD ESTATE</v>
          </cell>
          <cell r="C1050" t="str">
            <v>INR</v>
          </cell>
          <cell r="D1050" t="str">
            <v>LIABILITIES</v>
          </cell>
          <cell r="E1050" t="str">
            <v>BALANCE SHEET</v>
          </cell>
          <cell r="F1050" t="str">
            <v/>
          </cell>
          <cell r="G1050" t="str">
            <v/>
          </cell>
          <cell r="H1050" t="str">
            <v>CURRENT LIABILITIES AND PROVISIONS</v>
          </cell>
          <cell r="I1050" t="str">
            <v>CURRENT LIABILITIES</v>
          </cell>
          <cell r="J1050" t="str">
            <v>SUNDRY CREDITORS</v>
          </cell>
        </row>
        <row r="1051">
          <cell r="A1051" t="str">
            <v>L503001-000-040</v>
          </cell>
          <cell r="B1051" t="str">
            <v>Regis Chrgs recvd- OAKWOOD ESTATE</v>
          </cell>
          <cell r="C1051" t="str">
            <v>INR</v>
          </cell>
          <cell r="D1051" t="str">
            <v>LIABILITIES</v>
          </cell>
          <cell r="E1051" t="str">
            <v>BALANCE SHEET</v>
          </cell>
          <cell r="F1051" t="str">
            <v/>
          </cell>
          <cell r="G1051" t="str">
            <v/>
          </cell>
          <cell r="H1051" t="str">
            <v>CURRENT LIABILITIES AND PROVISIONS</v>
          </cell>
          <cell r="I1051" t="str">
            <v>CURRENT LIABILITIES</v>
          </cell>
          <cell r="J1051" t="str">
            <v>SUNDRY CREDITORS</v>
          </cell>
        </row>
        <row r="1052">
          <cell r="A1052" t="str">
            <v>L503001-000-041</v>
          </cell>
          <cell r="B1052" t="str">
            <v>Regis Chrgs recvd- WELLINGTON ESTATE</v>
          </cell>
          <cell r="C1052" t="str">
            <v>INR</v>
          </cell>
          <cell r="D1052" t="str">
            <v>LIABILITIES</v>
          </cell>
          <cell r="E1052" t="str">
            <v>BALANCE SHEET</v>
          </cell>
          <cell r="F1052" t="str">
            <v/>
          </cell>
          <cell r="G1052" t="str">
            <v/>
          </cell>
          <cell r="H1052" t="str">
            <v>CURRENT LIABILITIES AND PROVISIONS</v>
          </cell>
          <cell r="I1052" t="str">
            <v>CURRENT LIABILITIES</v>
          </cell>
          <cell r="J1052" t="str">
            <v>SUNDRY CREDITORS</v>
          </cell>
        </row>
        <row r="1053">
          <cell r="A1053" t="str">
            <v>L503001-000-042</v>
          </cell>
          <cell r="B1053" t="str">
            <v>Regis Chrgs recvd- PLOTS(PHASE-I,II,III)</v>
          </cell>
          <cell r="C1053" t="str">
            <v>INR</v>
          </cell>
          <cell r="D1053" t="str">
            <v>LIABILITIES</v>
          </cell>
          <cell r="E1053" t="str">
            <v>BALANCE SHEET</v>
          </cell>
          <cell r="F1053" t="str">
            <v/>
          </cell>
          <cell r="G1053" t="str">
            <v/>
          </cell>
          <cell r="H1053" t="str">
            <v>CURRENT LIABILITIES AND PROVISIONS</v>
          </cell>
          <cell r="I1053" t="str">
            <v>CURRENT LIABILITIES</v>
          </cell>
          <cell r="J1053" t="str">
            <v>SUNDRY CREDITORS</v>
          </cell>
        </row>
        <row r="1054">
          <cell r="A1054" t="str">
            <v>L503001-000-043</v>
          </cell>
          <cell r="B1054" t="str">
            <v>Regis Chrgs recvd- PLOTS(PHASE-II)</v>
          </cell>
          <cell r="C1054" t="str">
            <v>INR</v>
          </cell>
          <cell r="D1054" t="str">
            <v>LIABILITIES</v>
          </cell>
          <cell r="E1054" t="str">
            <v>BALANCE SHEET</v>
          </cell>
          <cell r="F1054" t="str">
            <v/>
          </cell>
          <cell r="G1054" t="str">
            <v/>
          </cell>
          <cell r="H1054" t="str">
            <v>CURRENT LIABILITIES AND PROVISIONS</v>
          </cell>
          <cell r="I1054" t="str">
            <v>CURRENT LIABILITIES</v>
          </cell>
          <cell r="J1054" t="str">
            <v>SUNDRY CREDITORS</v>
          </cell>
        </row>
        <row r="1055">
          <cell r="A1055" t="str">
            <v>L503001-000-044</v>
          </cell>
          <cell r="B1055" t="str">
            <v>Regis Chrgs recvd- PLOTS(PHASE-III)</v>
          </cell>
          <cell r="C1055" t="str">
            <v>INR</v>
          </cell>
          <cell r="D1055" t="str">
            <v>LIABILITIES</v>
          </cell>
          <cell r="E1055" t="str">
            <v>BALANCE SHEET</v>
          </cell>
          <cell r="F1055" t="str">
            <v/>
          </cell>
          <cell r="G1055" t="str">
            <v/>
          </cell>
          <cell r="H1055" t="str">
            <v>CURRENT LIABILITIES AND PROVISIONS</v>
          </cell>
          <cell r="I1055" t="str">
            <v>CURRENT LIABILITIES</v>
          </cell>
          <cell r="J1055" t="str">
            <v>SUNDRY CREDITORS</v>
          </cell>
        </row>
        <row r="1056">
          <cell r="A1056" t="str">
            <v>L503001-000-046</v>
          </cell>
          <cell r="B1056" t="str">
            <v>Regis Chrgs recvd- PRINCETON ESTATE</v>
          </cell>
          <cell r="C1056" t="str">
            <v>INR</v>
          </cell>
          <cell r="D1056" t="str">
            <v>LIABILITIES</v>
          </cell>
          <cell r="E1056" t="str">
            <v>BALANCE SHEET</v>
          </cell>
          <cell r="F1056" t="str">
            <v/>
          </cell>
          <cell r="G1056" t="str">
            <v/>
          </cell>
          <cell r="H1056" t="str">
            <v>CURRENT LIABILITIES AND PROVISIONS</v>
          </cell>
          <cell r="I1056" t="str">
            <v>CURRENT LIABILITIES</v>
          </cell>
          <cell r="J1056" t="str">
            <v>SUNDRY CREDITORS</v>
          </cell>
        </row>
        <row r="1057">
          <cell r="A1057" t="str">
            <v>L503001-000-048</v>
          </cell>
          <cell r="B1057" t="str">
            <v>Regis Chrgs recvd- INDEPENDENT HOUSE</v>
          </cell>
          <cell r="C1057" t="str">
            <v>INR</v>
          </cell>
          <cell r="D1057" t="str">
            <v>LIABILITIES</v>
          </cell>
          <cell r="E1057" t="str">
            <v>BALANCE SHEET</v>
          </cell>
          <cell r="F1057" t="str">
            <v/>
          </cell>
          <cell r="G1057" t="str">
            <v/>
          </cell>
          <cell r="H1057" t="str">
            <v>CURRENT LIABILITIES AND PROVISIONS</v>
          </cell>
          <cell r="I1057" t="str">
            <v>CURRENT LIABILITIES</v>
          </cell>
          <cell r="J1057" t="str">
            <v>SUNDRY CREDITORS</v>
          </cell>
        </row>
        <row r="1058">
          <cell r="A1058" t="str">
            <v>L503001-000-049</v>
          </cell>
          <cell r="B1058" t="str">
            <v>Regis Chrgs recvd- REGENT HOUSE</v>
          </cell>
          <cell r="C1058" t="str">
            <v>INR</v>
          </cell>
          <cell r="D1058" t="str">
            <v>LIABILITIES</v>
          </cell>
          <cell r="E1058" t="str">
            <v>BALANCE SHEET</v>
          </cell>
          <cell r="F1058" t="str">
            <v/>
          </cell>
          <cell r="G1058" t="str">
            <v/>
          </cell>
          <cell r="H1058" t="str">
            <v>CURRENT LIABILITIES AND PROVISIONS</v>
          </cell>
          <cell r="I1058" t="str">
            <v>CURRENT LIABILITIES</v>
          </cell>
          <cell r="J1058" t="str">
            <v>SUNDRY CREDITORS</v>
          </cell>
        </row>
        <row r="1059">
          <cell r="A1059" t="str">
            <v>L503001-000-050</v>
          </cell>
          <cell r="B1059" t="str">
            <v>Regis Chrgs recvd- CARLTON ESTATE</v>
          </cell>
          <cell r="C1059" t="str">
            <v>INR</v>
          </cell>
          <cell r="D1059" t="str">
            <v>LIABILITIES</v>
          </cell>
          <cell r="E1059" t="str">
            <v>BALANCE SHEET</v>
          </cell>
          <cell r="F1059" t="str">
            <v/>
          </cell>
          <cell r="G1059" t="str">
            <v/>
          </cell>
          <cell r="H1059" t="str">
            <v>CURRENT LIABILITIES AND PROVISIONS</v>
          </cell>
          <cell r="I1059" t="str">
            <v>CURRENT LIABILITIES</v>
          </cell>
          <cell r="J1059" t="str">
            <v>SUNDRY CREDITORS</v>
          </cell>
        </row>
        <row r="1060">
          <cell r="A1060" t="str">
            <v>L503001-000-054</v>
          </cell>
          <cell r="B1060" t="str">
            <v>Regis Chrgs recvd- BELVEDERE PARK</v>
          </cell>
          <cell r="C1060" t="str">
            <v>INR</v>
          </cell>
          <cell r="D1060" t="str">
            <v>LIABILITIES</v>
          </cell>
          <cell r="E1060" t="str">
            <v>BALANCE SHEET</v>
          </cell>
          <cell r="F1060" t="str">
            <v/>
          </cell>
          <cell r="G1060" t="str">
            <v/>
          </cell>
          <cell r="H1060" t="str">
            <v>CURRENT LIABILITIES AND PROVISIONS</v>
          </cell>
          <cell r="I1060" t="str">
            <v>CURRENT LIABILITIES</v>
          </cell>
          <cell r="J1060" t="str">
            <v>SUNDRY CREDITORS</v>
          </cell>
        </row>
        <row r="1061">
          <cell r="A1061" t="str">
            <v>L503001-000-055</v>
          </cell>
          <cell r="B1061" t="str">
            <v>Regis Chrgs recvd- BELVEDERE TOWERS</v>
          </cell>
          <cell r="C1061" t="str">
            <v>INR</v>
          </cell>
          <cell r="D1061" t="str">
            <v>LIABILITIES</v>
          </cell>
          <cell r="E1061" t="str">
            <v>BALANCE SHEET</v>
          </cell>
          <cell r="F1061" t="str">
            <v/>
          </cell>
          <cell r="G1061" t="str">
            <v/>
          </cell>
          <cell r="H1061" t="str">
            <v>CURRENT LIABILITIES AND PROVISIONS</v>
          </cell>
          <cell r="I1061" t="str">
            <v>CURRENT LIABILITIES</v>
          </cell>
          <cell r="J1061" t="str">
            <v>SUNDRY CREDITORS</v>
          </cell>
        </row>
        <row r="1062">
          <cell r="A1062" t="str">
            <v>L503001-000-056</v>
          </cell>
          <cell r="B1062" t="str">
            <v>Regis Chrgs recvd- CITY CENTRE</v>
          </cell>
          <cell r="C1062" t="str">
            <v>INR</v>
          </cell>
          <cell r="D1062" t="str">
            <v>LIABILITIES</v>
          </cell>
          <cell r="E1062" t="str">
            <v>BALANCE SHEET</v>
          </cell>
          <cell r="F1062" t="str">
            <v/>
          </cell>
          <cell r="G1062" t="str">
            <v/>
          </cell>
          <cell r="H1062" t="str">
            <v>CURRENT LIABILITIES AND PROVISIONS</v>
          </cell>
          <cell r="I1062" t="str">
            <v>CURRENT LIABILITIES</v>
          </cell>
          <cell r="J1062" t="str">
            <v>SUNDRY CREDITORS</v>
          </cell>
        </row>
        <row r="1063">
          <cell r="A1063" t="str">
            <v>L503001-000-058</v>
          </cell>
          <cell r="B1063" t="str">
            <v>Regis Chrgs recvd- EXCLUSIVE FLOORS</v>
          </cell>
          <cell r="C1063" t="str">
            <v>INR</v>
          </cell>
          <cell r="D1063" t="str">
            <v>LIABILITIES</v>
          </cell>
          <cell r="E1063" t="str">
            <v>BALANCE SHEET</v>
          </cell>
          <cell r="F1063" t="str">
            <v/>
          </cell>
          <cell r="G1063" t="str">
            <v/>
          </cell>
          <cell r="H1063" t="str">
            <v>CURRENT LIABILITIES AND PROVISIONS</v>
          </cell>
          <cell r="I1063" t="str">
            <v>CURRENT LIABILITIES</v>
          </cell>
          <cell r="J1063" t="str">
            <v>SUNDRY CREDITORS</v>
          </cell>
        </row>
        <row r="1064">
          <cell r="A1064" t="str">
            <v>L503001-000-059</v>
          </cell>
          <cell r="B1064" t="str">
            <v>Regis Chrgs recvd- MOULSARI ARCADE</v>
          </cell>
          <cell r="C1064" t="str">
            <v>INR</v>
          </cell>
          <cell r="D1064" t="str">
            <v>LIABILITIES</v>
          </cell>
          <cell r="E1064" t="str">
            <v>BALANCE SHEET</v>
          </cell>
          <cell r="F1064" t="str">
            <v/>
          </cell>
          <cell r="G1064" t="str">
            <v/>
          </cell>
          <cell r="H1064" t="str">
            <v>CURRENT LIABILITIES AND PROVISIONS</v>
          </cell>
          <cell r="I1064" t="str">
            <v>CURRENT LIABILITIES</v>
          </cell>
          <cell r="J1064" t="str">
            <v>SUNDRY CREDITORS</v>
          </cell>
        </row>
        <row r="1065">
          <cell r="A1065" t="str">
            <v>L503001-000-060</v>
          </cell>
          <cell r="B1065" t="str">
            <v>Regis Chrgs recvd- TRINITY TOWERS</v>
          </cell>
          <cell r="C1065" t="str">
            <v>INR</v>
          </cell>
          <cell r="D1065" t="str">
            <v>LIABILITIES</v>
          </cell>
          <cell r="E1065" t="str">
            <v>BALANCE SHEET</v>
          </cell>
          <cell r="F1065" t="str">
            <v/>
          </cell>
          <cell r="G1065" t="str">
            <v/>
          </cell>
          <cell r="H1065" t="str">
            <v>CURRENT LIABILITIES AND PROVISIONS</v>
          </cell>
          <cell r="I1065" t="str">
            <v>CURRENT LIABILITIES</v>
          </cell>
          <cell r="J1065" t="str">
            <v>SUNDRY CREDITORS</v>
          </cell>
        </row>
        <row r="1066">
          <cell r="A1066" t="str">
            <v>L503001-000-061</v>
          </cell>
          <cell r="B1066" t="str">
            <v>Regis Chrgs recvd- GRAND MALL</v>
          </cell>
          <cell r="C1066" t="str">
            <v>INR</v>
          </cell>
          <cell r="D1066" t="str">
            <v>LIABILITIES</v>
          </cell>
          <cell r="E1066" t="str">
            <v>BALANCE SHEET</v>
          </cell>
          <cell r="F1066" t="str">
            <v/>
          </cell>
          <cell r="G1066" t="str">
            <v/>
          </cell>
          <cell r="H1066" t="str">
            <v>CURRENT LIABILITIES AND PROVISIONS</v>
          </cell>
          <cell r="I1066" t="str">
            <v>CURRENT LIABILITIES</v>
          </cell>
          <cell r="J1066" t="str">
            <v>SUNDRY CREDITORS</v>
          </cell>
        </row>
        <row r="1067">
          <cell r="A1067" t="str">
            <v>L503001-000-062</v>
          </cell>
          <cell r="B1067" t="str">
            <v>Regis Chrgs recvd- THE ARALIAS</v>
          </cell>
          <cell r="C1067" t="str">
            <v>INR</v>
          </cell>
          <cell r="D1067" t="str">
            <v>LIABILITIES</v>
          </cell>
          <cell r="E1067" t="str">
            <v>BALANCE SHEET</v>
          </cell>
          <cell r="F1067" t="str">
            <v/>
          </cell>
          <cell r="G1067" t="str">
            <v/>
          </cell>
          <cell r="H1067" t="str">
            <v>CURRENT LIABILITIES AND PROVISIONS</v>
          </cell>
          <cell r="I1067" t="str">
            <v>CURRENT LIABILITIES</v>
          </cell>
          <cell r="J1067" t="str">
            <v>SUNDRY CREDITORS</v>
          </cell>
        </row>
        <row r="1068">
          <cell r="A1068" t="str">
            <v>L503001-000-064</v>
          </cell>
          <cell r="B1068" t="str">
            <v>Regis Chrgs recvd- WESTEND HEIGHTS</v>
          </cell>
          <cell r="C1068" t="str">
            <v>INR</v>
          </cell>
          <cell r="D1068" t="str">
            <v>LIABILITIES</v>
          </cell>
          <cell r="E1068" t="str">
            <v>BALANCE SHEET</v>
          </cell>
          <cell r="F1068" t="str">
            <v/>
          </cell>
          <cell r="G1068" t="str">
            <v/>
          </cell>
          <cell r="H1068" t="str">
            <v>CURRENT LIABILITIES AND PROVISIONS</v>
          </cell>
          <cell r="I1068" t="str">
            <v>CURRENT LIABILITIES</v>
          </cell>
          <cell r="J1068" t="str">
            <v>SUNDRY CREDITORS</v>
          </cell>
        </row>
        <row r="1069">
          <cell r="A1069" t="str">
            <v>L503001-000-068</v>
          </cell>
          <cell r="B1069" t="str">
            <v>Regis Chrgs recvd- DT CITY CENTRE</v>
          </cell>
          <cell r="C1069" t="str">
            <v>INR</v>
          </cell>
          <cell r="D1069" t="str">
            <v>LIABILITIES</v>
          </cell>
          <cell r="E1069" t="str">
            <v>BALANCE SHEET</v>
          </cell>
          <cell r="F1069" t="str">
            <v/>
          </cell>
          <cell r="G1069" t="str">
            <v/>
          </cell>
          <cell r="H1069" t="str">
            <v>CURRENT LIABILITIES AND PROVISIONS</v>
          </cell>
          <cell r="I1069" t="str">
            <v>CURRENT LIABILITIES</v>
          </cell>
          <cell r="J1069" t="str">
            <v>SUNDRY CREDITORS</v>
          </cell>
        </row>
        <row r="1070">
          <cell r="A1070" t="str">
            <v>L503001-000-069</v>
          </cell>
          <cell r="B1070" t="str">
            <v>Regis Chrgs recvd- THE PINNACLE</v>
          </cell>
          <cell r="C1070" t="str">
            <v>INR</v>
          </cell>
          <cell r="D1070" t="str">
            <v>LIABILITIES</v>
          </cell>
          <cell r="E1070" t="str">
            <v>BALANCE SHEET</v>
          </cell>
          <cell r="F1070" t="str">
            <v/>
          </cell>
          <cell r="G1070" t="str">
            <v/>
          </cell>
          <cell r="H1070" t="str">
            <v>CURRENT LIABILITIES AND PROVISIONS</v>
          </cell>
          <cell r="I1070" t="str">
            <v>CURRENT LIABILITIES</v>
          </cell>
          <cell r="J1070" t="str">
            <v>SUNDRY CREDITORS</v>
          </cell>
        </row>
        <row r="1071">
          <cell r="A1071" t="str">
            <v>L503001-000-070</v>
          </cell>
          <cell r="B1071" t="str">
            <v>Regis Chrgs recvd- ROYALTON TOWR</v>
          </cell>
          <cell r="C1071" t="str">
            <v>INR</v>
          </cell>
          <cell r="D1071" t="str">
            <v>LIABILITIES</v>
          </cell>
          <cell r="E1071" t="str">
            <v>BALANCE SHEET</v>
          </cell>
          <cell r="F1071" t="str">
            <v/>
          </cell>
          <cell r="G1071" t="str">
            <v/>
          </cell>
          <cell r="H1071" t="str">
            <v>CURRENT LIABILITIES AND PROVISIONS</v>
          </cell>
          <cell r="I1071" t="str">
            <v>CURRENT LIABILITIES</v>
          </cell>
          <cell r="J1071" t="str">
            <v>SUNDRY CREDITORS</v>
          </cell>
        </row>
        <row r="1072">
          <cell r="A1072" t="str">
            <v>L503001-000-071</v>
          </cell>
          <cell r="B1072" t="str">
            <v>Regis Chrgs recvd- THE ICON</v>
          </cell>
          <cell r="C1072" t="str">
            <v>INR</v>
          </cell>
          <cell r="D1072" t="str">
            <v>LIABILITIES</v>
          </cell>
          <cell r="E1072" t="str">
            <v>BALANCE SHEET</v>
          </cell>
          <cell r="F1072" t="str">
            <v/>
          </cell>
          <cell r="G1072" t="str">
            <v/>
          </cell>
          <cell r="H1072" t="str">
            <v>CURRENT LIABILITIES AND PROVISIONS</v>
          </cell>
          <cell r="I1072" t="str">
            <v>CURRENT LIABILITIES</v>
          </cell>
          <cell r="J1072" t="str">
            <v>SUNDRY CREDITORS</v>
          </cell>
        </row>
        <row r="1073">
          <cell r="A1073" t="str">
            <v>L503001-000-075</v>
          </cell>
          <cell r="B1073" t="str">
            <v>Regis Chrgs recvd- THE SUMMIT</v>
          </cell>
          <cell r="C1073" t="str">
            <v>INR</v>
          </cell>
          <cell r="D1073" t="str">
            <v>LIABILITIES</v>
          </cell>
          <cell r="E1073" t="str">
            <v>BALANCE SHEET</v>
          </cell>
          <cell r="F1073" t="str">
            <v/>
          </cell>
          <cell r="G1073" t="str">
            <v/>
          </cell>
          <cell r="H1073" t="str">
            <v>CURRENT LIABILITIES AND PROVISIONS</v>
          </cell>
          <cell r="I1073" t="str">
            <v>CURRENT LIABILITIES</v>
          </cell>
          <cell r="J1073" t="str">
            <v>SUNDRY CREDITORS</v>
          </cell>
        </row>
        <row r="1074">
          <cell r="A1074" t="str">
            <v>L503001-000-080</v>
          </cell>
          <cell r="B1074" t="str">
            <v>Regis Chrgs recvd- THE MAGNOLIAS</v>
          </cell>
          <cell r="C1074" t="str">
            <v>INR</v>
          </cell>
          <cell r="D1074" t="str">
            <v>LIABILITIES</v>
          </cell>
          <cell r="E1074" t="str">
            <v>BALANCE SHEET</v>
          </cell>
          <cell r="F1074" t="str">
            <v/>
          </cell>
          <cell r="G1074" t="str">
            <v/>
          </cell>
          <cell r="H1074" t="str">
            <v>CURRENT LIABILITIES AND PROVISIONS</v>
          </cell>
          <cell r="I1074" t="str">
            <v>CURRENT LIABILITIES</v>
          </cell>
          <cell r="J1074" t="str">
            <v>SUNDRY CREDITORS</v>
          </cell>
        </row>
        <row r="1075">
          <cell r="A1075" t="str">
            <v>L503001-000-085</v>
          </cell>
          <cell r="B1075" t="str">
            <v>Regis Chrgs recvd- DLF CITY COURT-(SIKEN</v>
          </cell>
          <cell r="C1075" t="str">
            <v>INR</v>
          </cell>
          <cell r="D1075" t="str">
            <v>LIABILITIES</v>
          </cell>
          <cell r="E1075" t="str">
            <v>BALANCE SHEET</v>
          </cell>
          <cell r="F1075" t="str">
            <v/>
          </cell>
          <cell r="G1075" t="str">
            <v/>
          </cell>
          <cell r="H1075" t="str">
            <v>CURRENT LIABILITIES AND PROVISIONS</v>
          </cell>
          <cell r="I1075" t="str">
            <v>CURRENT LIABILITIES</v>
          </cell>
          <cell r="J1075" t="str">
            <v>SUNDRY CREDITORS</v>
          </cell>
        </row>
        <row r="1076">
          <cell r="A1076" t="str">
            <v>L503001-000-101</v>
          </cell>
          <cell r="B1076" t="str">
            <v>Regis Chrgs recvd- LIG/EWS</v>
          </cell>
          <cell r="C1076" t="str">
            <v>INR</v>
          </cell>
          <cell r="D1076" t="str">
            <v>LIABILITIES</v>
          </cell>
          <cell r="E1076" t="str">
            <v>BALANCE SHEET</v>
          </cell>
          <cell r="F1076" t="str">
            <v/>
          </cell>
          <cell r="G1076" t="str">
            <v/>
          </cell>
          <cell r="H1076" t="str">
            <v>CURRENT LIABILITIES AND PROVISIONS</v>
          </cell>
          <cell r="I1076" t="str">
            <v>CURRENT LIABILITIES</v>
          </cell>
          <cell r="J1076" t="str">
            <v>SUNDRY CREDITORS</v>
          </cell>
        </row>
        <row r="1077">
          <cell r="A1077" t="str">
            <v>L503001-000-102</v>
          </cell>
          <cell r="B1077" t="str">
            <v>Regis Chrgs recvd-QE 1,2,3</v>
          </cell>
          <cell r="C1077" t="str">
            <v>INR</v>
          </cell>
          <cell r="D1077" t="str">
            <v>LIABILITIES</v>
          </cell>
          <cell r="E1077" t="str">
            <v>BALANCE SHEET</v>
          </cell>
          <cell r="F1077" t="str">
            <v/>
          </cell>
          <cell r="G1077" t="str">
            <v/>
          </cell>
          <cell r="H1077" t="str">
            <v>CURRENT LIABILITIES AND PROVISIONS</v>
          </cell>
          <cell r="I1077" t="str">
            <v>CURRENT LIABILITIES</v>
          </cell>
          <cell r="J1077" t="str">
            <v>SUNDRY CREDITORS</v>
          </cell>
        </row>
        <row r="1078">
          <cell r="A1078" t="str">
            <v>L503999</v>
          </cell>
          <cell r="B1078" t="str">
            <v>Supplier Suspense</v>
          </cell>
          <cell r="C1078" t="str">
            <v>INR</v>
          </cell>
          <cell r="D1078" t="str">
            <v>LIABILITIES</v>
          </cell>
          <cell r="E1078" t="str">
            <v>BALANCE SHEET</v>
          </cell>
          <cell r="F1078" t="str">
            <v/>
          </cell>
          <cell r="G1078" t="str">
            <v>SUPPLIER SUSPENSE</v>
          </cell>
          <cell r="H1078" t="str">
            <v>CURRENT LIABILITIES AND PROVISIONS</v>
          </cell>
          <cell r="I1078" t="str">
            <v>CURRENT LIABILITIES</v>
          </cell>
          <cell r="J1078" t="str">
            <v>SUNDRY CREDITORS</v>
          </cell>
        </row>
        <row r="1079">
          <cell r="A1079" t="str">
            <v>L504001-000-000</v>
          </cell>
          <cell r="B1079" t="str">
            <v>Rebate</v>
          </cell>
          <cell r="C1079" t="str">
            <v>INR</v>
          </cell>
          <cell r="D1079" t="str">
            <v>LIABILITIES</v>
          </cell>
          <cell r="E1079" t="str">
            <v>BALANCE SHEET</v>
          </cell>
          <cell r="F1079" t="str">
            <v/>
          </cell>
          <cell r="G1079" t="str">
            <v/>
          </cell>
          <cell r="H1079" t="str">
            <v>CURRENT LIABILITIES AND PROVISIONS</v>
          </cell>
          <cell r="I1079" t="str">
            <v>CURRENT LIABILITIES</v>
          </cell>
          <cell r="J1079" t="str">
            <v>REALISATION UNDER AGREEMENT TO SELL</v>
          </cell>
        </row>
        <row r="1080">
          <cell r="A1080" t="str">
            <v>L504001-000-011</v>
          </cell>
          <cell r="B1080" t="str">
            <v>Rebate-EXECUTIVE HOME</v>
          </cell>
          <cell r="C1080" t="str">
            <v>INR</v>
          </cell>
          <cell r="D1080" t="str">
            <v>LIABILITIES</v>
          </cell>
          <cell r="E1080" t="str">
            <v>BALANCE SHEET</v>
          </cell>
          <cell r="F1080" t="str">
            <v/>
          </cell>
          <cell r="G1080" t="str">
            <v/>
          </cell>
          <cell r="H1080" t="str">
            <v>CURRENT LIABILITIES AND PROVISIONS</v>
          </cell>
          <cell r="I1080" t="str">
            <v>CURRENT LIABILITIES</v>
          </cell>
          <cell r="J1080" t="str">
            <v>REALISATION UNDER AGREEMENT TO SELL</v>
          </cell>
        </row>
        <row r="1081">
          <cell r="A1081" t="str">
            <v>L504001-000-012</v>
          </cell>
          <cell r="B1081" t="str">
            <v>Rebate-HAMILTON COURT PRKG</v>
          </cell>
          <cell r="C1081" t="str">
            <v>INR</v>
          </cell>
          <cell r="D1081" t="str">
            <v>LIABILITIES</v>
          </cell>
          <cell r="E1081" t="str">
            <v>BALANCE SHEET</v>
          </cell>
          <cell r="F1081" t="str">
            <v/>
          </cell>
          <cell r="G1081" t="str">
            <v/>
          </cell>
          <cell r="H1081" t="str">
            <v>CURRENT LIABILITIES AND PROVISIONS</v>
          </cell>
          <cell r="I1081" t="str">
            <v>CURRENT LIABILITIES</v>
          </cell>
          <cell r="J1081" t="str">
            <v>REALISATION UNDER AGREEMENT TO SELL</v>
          </cell>
        </row>
        <row r="1082">
          <cell r="A1082" t="str">
            <v>L504001-000-013</v>
          </cell>
          <cell r="B1082" t="str">
            <v>Rebate-HAMILTON COURT</v>
          </cell>
          <cell r="C1082" t="str">
            <v>INR</v>
          </cell>
          <cell r="D1082" t="str">
            <v>LIABILITIES</v>
          </cell>
          <cell r="E1082" t="str">
            <v>BALANCE SHEET</v>
          </cell>
          <cell r="F1082" t="str">
            <v/>
          </cell>
          <cell r="G1082" t="str">
            <v/>
          </cell>
          <cell r="H1082" t="str">
            <v>CURRENT LIABILITIES AND PROVISIONS</v>
          </cell>
          <cell r="I1082" t="str">
            <v>CURRENT LIABILITIES</v>
          </cell>
          <cell r="J1082" t="str">
            <v>REALISATION UNDER AGREEMENT TO SELL</v>
          </cell>
        </row>
        <row r="1083">
          <cell r="A1083" t="str">
            <v>L504001-000-016</v>
          </cell>
          <cell r="B1083" t="str">
            <v>Rebate-PARK-N-SHOP</v>
          </cell>
          <cell r="C1083" t="str">
            <v>INR</v>
          </cell>
          <cell r="D1083" t="str">
            <v>LIABILITIES</v>
          </cell>
          <cell r="E1083" t="str">
            <v>BALANCE SHEET</v>
          </cell>
          <cell r="F1083" t="str">
            <v/>
          </cell>
          <cell r="G1083" t="str">
            <v/>
          </cell>
          <cell r="H1083" t="str">
            <v>CURRENT LIABILITIES AND PROVISIONS</v>
          </cell>
          <cell r="I1083" t="str">
            <v>CURRENT LIABILITIES</v>
          </cell>
          <cell r="J1083" t="str">
            <v>REALISATION UNDER AGREEMENT TO SELL</v>
          </cell>
        </row>
        <row r="1084">
          <cell r="A1084" t="str">
            <v>L504001-000-019</v>
          </cell>
          <cell r="B1084" t="str">
            <v>Rebate-REGENCY PARK</v>
          </cell>
          <cell r="C1084" t="str">
            <v>INR</v>
          </cell>
          <cell r="D1084" t="str">
            <v>LIABILITIES</v>
          </cell>
          <cell r="E1084" t="str">
            <v>BALANCE SHEET</v>
          </cell>
          <cell r="F1084" t="str">
            <v/>
          </cell>
          <cell r="G1084" t="str">
            <v/>
          </cell>
          <cell r="H1084" t="str">
            <v>CURRENT LIABILITIES AND PROVISIONS</v>
          </cell>
          <cell r="I1084" t="str">
            <v>CURRENT LIABILITIES</v>
          </cell>
          <cell r="J1084" t="str">
            <v>REALISATION UNDER AGREEMENT TO SELL</v>
          </cell>
        </row>
        <row r="1085">
          <cell r="A1085" t="str">
            <v>L504001-000-020</v>
          </cell>
          <cell r="B1085" t="str">
            <v>Rebate-REGENCY PARK-PARKING</v>
          </cell>
          <cell r="C1085" t="str">
            <v>INR</v>
          </cell>
          <cell r="D1085" t="str">
            <v>LIABILITIES</v>
          </cell>
          <cell r="E1085" t="str">
            <v>BALANCE SHEET</v>
          </cell>
          <cell r="F1085" t="str">
            <v/>
          </cell>
          <cell r="G1085" t="str">
            <v/>
          </cell>
          <cell r="H1085" t="str">
            <v>CURRENT LIABILITIES AND PROVISIONS</v>
          </cell>
          <cell r="I1085" t="str">
            <v>CURRENT LIABILITIES</v>
          </cell>
          <cell r="J1085" t="str">
            <v>REALISATION UNDER AGREEMENT TO SELL</v>
          </cell>
        </row>
        <row r="1086">
          <cell r="A1086" t="str">
            <v>L504001-000-022</v>
          </cell>
          <cell r="B1086" t="str">
            <v>Rebate-RICHMOND PARK</v>
          </cell>
          <cell r="C1086" t="str">
            <v>INR</v>
          </cell>
          <cell r="D1086" t="str">
            <v>LIABILITIES</v>
          </cell>
          <cell r="E1086" t="str">
            <v>BALANCE SHEET</v>
          </cell>
          <cell r="F1086" t="str">
            <v/>
          </cell>
          <cell r="G1086" t="str">
            <v/>
          </cell>
          <cell r="H1086" t="str">
            <v>CURRENT LIABILITIES AND PROVISIONS</v>
          </cell>
          <cell r="I1086" t="str">
            <v>CURRENT LIABILITIES</v>
          </cell>
          <cell r="J1086" t="str">
            <v>REALISATION UNDER AGREEMENT TO SELL</v>
          </cell>
        </row>
        <row r="1087">
          <cell r="A1087" t="str">
            <v>L504001-000-028</v>
          </cell>
          <cell r="B1087" t="str">
            <v>Rebate-SILVER OAKS</v>
          </cell>
          <cell r="C1087" t="str">
            <v>INR</v>
          </cell>
          <cell r="D1087" t="str">
            <v>LIABILITIES</v>
          </cell>
          <cell r="E1087" t="str">
            <v>BALANCE SHEET</v>
          </cell>
          <cell r="F1087" t="str">
            <v/>
          </cell>
          <cell r="G1087" t="str">
            <v/>
          </cell>
          <cell r="H1087" t="str">
            <v>CURRENT LIABILITIES AND PROVISIONS</v>
          </cell>
          <cell r="I1087" t="str">
            <v>CURRENT LIABILITIES</v>
          </cell>
          <cell r="J1087" t="str">
            <v>REALISATION UNDER AGREEMENT TO SELL</v>
          </cell>
        </row>
        <row r="1088">
          <cell r="A1088" t="str">
            <v>L504001-000-083</v>
          </cell>
          <cell r="B1088" t="str">
            <v>Rebate - King's Court</v>
          </cell>
          <cell r="C1088" t="str">
            <v>INR</v>
          </cell>
          <cell r="D1088" t="str">
            <v>LIABILITIES</v>
          </cell>
          <cell r="E1088" t="str">
            <v>BALANCE SHEET</v>
          </cell>
          <cell r="F1088" t="str">
            <v/>
          </cell>
          <cell r="G1088" t="str">
            <v/>
          </cell>
          <cell r="H1088" t="str">
            <v>CURRENT LIABILITIES AND PROVISIONS</v>
          </cell>
          <cell r="I1088" t="str">
            <v>CURRENT LIABILITIES</v>
          </cell>
          <cell r="J1088" t="str">
            <v>REALISATION UNDER AGREEMENT TO SELL</v>
          </cell>
        </row>
        <row r="1089">
          <cell r="A1089" t="str">
            <v>L504001-000-092</v>
          </cell>
          <cell r="B1089" t="str">
            <v>Rebate - Queens Court</v>
          </cell>
          <cell r="C1089" t="str">
            <v>INR</v>
          </cell>
          <cell r="D1089" t="str">
            <v>LIABILITIES</v>
          </cell>
          <cell r="E1089" t="str">
            <v>BALANCE SHEET</v>
          </cell>
          <cell r="F1089" t="str">
            <v/>
          </cell>
          <cell r="G1089" t="str">
            <v/>
          </cell>
          <cell r="H1089" t="str">
            <v>CURRENT LIABILITIES AND PROVISIONS</v>
          </cell>
          <cell r="I1089" t="str">
            <v>CURRENT LIABILITIES</v>
          </cell>
          <cell r="J1089" t="str">
            <v>REALISATION UNDER AGREEMENT TO SELL</v>
          </cell>
        </row>
        <row r="1090">
          <cell r="A1090" t="str">
            <v>L505001-000-000</v>
          </cell>
          <cell r="B1090" t="str">
            <v>Cable Tv Conn.Charge</v>
          </cell>
          <cell r="C1090" t="str">
            <v>INR</v>
          </cell>
          <cell r="D1090" t="str">
            <v>LIABILITIES</v>
          </cell>
          <cell r="E1090" t="str">
            <v>BALANCE SHEET</v>
          </cell>
          <cell r="F1090" t="str">
            <v/>
          </cell>
          <cell r="G1090" t="str">
            <v/>
          </cell>
          <cell r="H1090" t="str">
            <v>CURRENT LIABILITIES AND PROVISIONS</v>
          </cell>
          <cell r="I1090" t="str">
            <v>CURRENT LIABILITIES</v>
          </cell>
          <cell r="J1090" t="str">
            <v>REALISATION UNDER AGREEMENT TO SELL</v>
          </cell>
        </row>
        <row r="1091">
          <cell r="A1091" t="str">
            <v>L505001-000-028</v>
          </cell>
          <cell r="B1091" t="str">
            <v>Cable Tv Conn.Charge-Silver Oaks</v>
          </cell>
          <cell r="C1091" t="str">
            <v>INR</v>
          </cell>
          <cell r="D1091" t="str">
            <v>LIABILITIES</v>
          </cell>
          <cell r="E1091" t="str">
            <v>BALANCE SHEET</v>
          </cell>
          <cell r="F1091" t="str">
            <v/>
          </cell>
          <cell r="G1091" t="str">
            <v/>
          </cell>
          <cell r="H1091" t="str">
            <v>CURRENT LIABILITIES AND PROVISIONS</v>
          </cell>
          <cell r="I1091" t="str">
            <v>CURRENT LIABILITIES</v>
          </cell>
          <cell r="J1091" t="str">
            <v>REALISATION UNDER AGREEMENT TO SELL</v>
          </cell>
        </row>
        <row r="1092">
          <cell r="A1092" t="str">
            <v>L505002-000-000</v>
          </cell>
          <cell r="B1092" t="str">
            <v>Electric Service Con</v>
          </cell>
          <cell r="C1092" t="str">
            <v>INR</v>
          </cell>
          <cell r="D1092" t="str">
            <v>LIABILITIES</v>
          </cell>
          <cell r="E1092" t="str">
            <v>BALANCE SHEET</v>
          </cell>
          <cell r="F1092" t="str">
            <v/>
          </cell>
          <cell r="G1092" t="str">
            <v/>
          </cell>
          <cell r="H1092" t="str">
            <v>CURRENT LIABILITIES AND PROVISIONS</v>
          </cell>
          <cell r="I1092" t="str">
            <v>CURRENT LIABILITIES</v>
          </cell>
          <cell r="J1092" t="str">
            <v>REALISATION UNDER AGREEMENT TO SELL</v>
          </cell>
        </row>
        <row r="1093">
          <cell r="A1093" t="str">
            <v>L505002-000-019</v>
          </cell>
          <cell r="B1093" t="str">
            <v>Electric Service Con-Regency Park</v>
          </cell>
          <cell r="C1093" t="str">
            <v>INR</v>
          </cell>
          <cell r="D1093" t="str">
            <v>LIABILITIES</v>
          </cell>
          <cell r="E1093" t="str">
            <v>BALANCE SHEET</v>
          </cell>
          <cell r="F1093" t="str">
            <v/>
          </cell>
          <cell r="G1093" t="str">
            <v/>
          </cell>
          <cell r="H1093" t="str">
            <v>CURRENT LIABILITIES AND PROVISIONS</v>
          </cell>
          <cell r="I1093" t="str">
            <v>CURRENT LIABILITIES</v>
          </cell>
          <cell r="J1093" t="str">
            <v>REALISATION UNDER AGREEMENT TO SELL</v>
          </cell>
        </row>
        <row r="1094">
          <cell r="A1094" t="str">
            <v>L505002-000-023</v>
          </cell>
          <cell r="B1094" t="str">
            <v>Electric Service Con-Super Mart II</v>
          </cell>
          <cell r="C1094" t="str">
            <v>INR</v>
          </cell>
          <cell r="D1094" t="str">
            <v>LIABILITIES</v>
          </cell>
          <cell r="E1094" t="str">
            <v>BALANCE SHEET</v>
          </cell>
          <cell r="F1094" t="str">
            <v/>
          </cell>
          <cell r="G1094" t="str">
            <v/>
          </cell>
          <cell r="H1094" t="str">
            <v>CURRENT LIABILITIES AND PROVISIONS</v>
          </cell>
          <cell r="I1094" t="str">
            <v>CURRENT LIABILITIES</v>
          </cell>
          <cell r="J1094" t="str">
            <v>REALISATION UNDER AGREEMENT TO SELL</v>
          </cell>
        </row>
        <row r="1095">
          <cell r="A1095" t="str">
            <v>L505002-000-028</v>
          </cell>
          <cell r="B1095" t="str">
            <v>Electric Service Con-Silver Oaks</v>
          </cell>
          <cell r="C1095" t="str">
            <v>INR</v>
          </cell>
          <cell r="D1095" t="str">
            <v>LIABILITIES</v>
          </cell>
          <cell r="E1095" t="str">
            <v>BALANCE SHEET</v>
          </cell>
          <cell r="F1095" t="str">
            <v/>
          </cell>
          <cell r="G1095" t="str">
            <v/>
          </cell>
          <cell r="H1095" t="str">
            <v>CURRENT LIABILITIES AND PROVISIONS</v>
          </cell>
          <cell r="I1095" t="str">
            <v>CURRENT LIABILITIES</v>
          </cell>
          <cell r="J1095" t="str">
            <v>REALISATION UNDER AGREEMENT TO SELL</v>
          </cell>
        </row>
        <row r="1096">
          <cell r="A1096" t="str">
            <v>L505003</v>
          </cell>
          <cell r="B1096" t="str">
            <v>Realis under Agrmt for sale of dev right</v>
          </cell>
          <cell r="C1096" t="str">
            <v>INR</v>
          </cell>
          <cell r="D1096" t="str">
            <v>LIABILITIES</v>
          </cell>
          <cell r="E1096" t="str">
            <v>BALANCE SHEET</v>
          </cell>
          <cell r="F1096" t="str">
            <v/>
          </cell>
          <cell r="G1096" t="str">
            <v/>
          </cell>
          <cell r="H1096" t="str">
            <v>CURRENT LIABILITIES AND PROVISIONS</v>
          </cell>
          <cell r="I1096" t="str">
            <v>CURRENT LIABILITIES</v>
          </cell>
          <cell r="J1096" t="str">
            <v>REALISATION UNDER AGREEMENT TO SELL</v>
          </cell>
        </row>
        <row r="1097">
          <cell r="A1097" t="str">
            <v>L505004</v>
          </cell>
          <cell r="B1097" t="str">
            <v>Realisation thru factoring of receivabls</v>
          </cell>
          <cell r="C1097" t="str">
            <v>INR</v>
          </cell>
          <cell r="D1097" t="str">
            <v>LIABILITIES</v>
          </cell>
          <cell r="E1097" t="str">
            <v>BALANCE SHEET</v>
          </cell>
          <cell r="F1097" t="str">
            <v/>
          </cell>
          <cell r="G1097" t="str">
            <v/>
          </cell>
          <cell r="H1097" t="str">
            <v>CURRENT LIABILITIES AND PROVISIONS</v>
          </cell>
          <cell r="I1097" t="str">
            <v>CURRENT LIABILITIES</v>
          </cell>
          <cell r="J1097" t="str">
            <v>REALISATION UNDER AGREEMENT TO SELL</v>
          </cell>
        </row>
        <row r="1098">
          <cell r="A1098" t="str">
            <v>L505005</v>
          </cell>
          <cell r="B1098" t="str">
            <v>Advance agst sale of Plots</v>
          </cell>
          <cell r="C1098" t="str">
            <v>INR</v>
          </cell>
          <cell r="D1098" t="str">
            <v>LIABILITIES</v>
          </cell>
          <cell r="E1098" t="str">
            <v>BALANCE SHEET</v>
          </cell>
          <cell r="F1098" t="str">
            <v/>
          </cell>
          <cell r="G1098" t="str">
            <v/>
          </cell>
          <cell r="H1098" t="str">
            <v>CURRENT LIABILITIES AND PROVISIONS</v>
          </cell>
          <cell r="I1098" t="str">
            <v>CURRENT LIABILITIES</v>
          </cell>
          <cell r="J1098" t="str">
            <v>REALISATION UNDER AGREEMENT TO SELL</v>
          </cell>
        </row>
        <row r="1099">
          <cell r="A1099" t="str">
            <v>L505010</v>
          </cell>
          <cell r="B1099" t="str">
            <v>Group Company- Allotment A/C</v>
          </cell>
          <cell r="C1099" t="str">
            <v>INR</v>
          </cell>
          <cell r="D1099" t="str">
            <v>LIABILITIES</v>
          </cell>
          <cell r="E1099" t="str">
            <v>BALANCE SHEET</v>
          </cell>
          <cell r="F1099" t="str">
            <v/>
          </cell>
          <cell r="G1099" t="str">
            <v/>
          </cell>
          <cell r="H1099" t="str">
            <v>CURRENT LIABILITIES AND PROVISIONS</v>
          </cell>
          <cell r="I1099" t="str">
            <v>CURRENT LIABILITIES</v>
          </cell>
          <cell r="J1099" t="str">
            <v>REALISATION UNDER AGREEMENT TO SELL</v>
          </cell>
        </row>
        <row r="1100">
          <cell r="A1100" t="str">
            <v>L505011</v>
          </cell>
          <cell r="B1100" t="str">
            <v>Group Company- Rebate On Instalment</v>
          </cell>
          <cell r="C1100" t="str">
            <v>INR</v>
          </cell>
          <cell r="D1100" t="str">
            <v>LIABILITIES</v>
          </cell>
          <cell r="E1100" t="str">
            <v>BALANCE SHEET</v>
          </cell>
          <cell r="F1100" t="str">
            <v/>
          </cell>
          <cell r="G1100" t="str">
            <v/>
          </cell>
          <cell r="H1100" t="str">
            <v>CURRENT LIABILITIES AND PROVISIONS</v>
          </cell>
          <cell r="I1100" t="str">
            <v>CURRENT LIABILITIES</v>
          </cell>
          <cell r="J1100" t="str">
            <v>REALISATION UNDER AGREEMENT TO SELL</v>
          </cell>
        </row>
        <row r="1101">
          <cell r="A1101" t="str">
            <v>L505012</v>
          </cell>
          <cell r="B1101" t="str">
            <v>Group Company- Generator Charges</v>
          </cell>
          <cell r="C1101" t="str">
            <v>INR</v>
          </cell>
          <cell r="D1101" t="str">
            <v>LIABILITIES</v>
          </cell>
          <cell r="E1101" t="str">
            <v>BALANCE SHEET</v>
          </cell>
          <cell r="F1101" t="str">
            <v/>
          </cell>
          <cell r="G1101" t="str">
            <v/>
          </cell>
          <cell r="H1101" t="str">
            <v>CURRENT LIABILITIES AND PROVISIONS</v>
          </cell>
          <cell r="I1101" t="str">
            <v>CURRENT LIABILITIES</v>
          </cell>
          <cell r="J1101" t="str">
            <v>REALISATION UNDER AGREEMENT TO SELL</v>
          </cell>
        </row>
        <row r="1102">
          <cell r="A1102" t="str">
            <v>L505013</v>
          </cell>
          <cell r="B1102" t="str">
            <v>Group Company- External Light Fitting</v>
          </cell>
          <cell r="C1102" t="str">
            <v>INR</v>
          </cell>
          <cell r="D1102" t="str">
            <v>LIABILITIES</v>
          </cell>
          <cell r="E1102" t="str">
            <v>BALANCE SHEET</v>
          </cell>
          <cell r="F1102" t="str">
            <v/>
          </cell>
          <cell r="G1102" t="str">
            <v/>
          </cell>
          <cell r="H1102" t="str">
            <v>CURRENT LIABILITIES AND PROVISIONS</v>
          </cell>
          <cell r="I1102" t="str">
            <v>CURRENT LIABILITIES</v>
          </cell>
          <cell r="J1102" t="str">
            <v>REALISATION UNDER AGREEMENT TO SELL</v>
          </cell>
        </row>
        <row r="1103">
          <cell r="A1103" t="str">
            <v>L505014</v>
          </cell>
          <cell r="B1103" t="str">
            <v>Group Company-  Fire Fighting</v>
          </cell>
          <cell r="C1103" t="str">
            <v>INR</v>
          </cell>
          <cell r="D1103" t="str">
            <v>LIABILITIES</v>
          </cell>
          <cell r="E1103" t="str">
            <v>BALANCE SHEET</v>
          </cell>
          <cell r="F1103" t="str">
            <v/>
          </cell>
          <cell r="G1103" t="str">
            <v/>
          </cell>
          <cell r="H1103" t="str">
            <v>CURRENT LIABILITIES AND PROVISIONS</v>
          </cell>
          <cell r="I1103" t="str">
            <v>CURRENT LIABILITIES</v>
          </cell>
          <cell r="J1103" t="str">
            <v>REALISATION UNDER AGREEMENT TO SELL</v>
          </cell>
        </row>
        <row r="1104">
          <cell r="A1104" t="str">
            <v>L505015</v>
          </cell>
          <cell r="B1104" t="str">
            <v>Group Company- EDC</v>
          </cell>
          <cell r="C1104" t="str">
            <v>INR</v>
          </cell>
          <cell r="D1104" t="str">
            <v>LIABILITIES</v>
          </cell>
          <cell r="E1104" t="str">
            <v>BALANCE SHEET</v>
          </cell>
          <cell r="F1104" t="str">
            <v/>
          </cell>
          <cell r="G1104" t="str">
            <v/>
          </cell>
          <cell r="H1104" t="str">
            <v>CURRENT LIABILITIES AND PROVISIONS</v>
          </cell>
          <cell r="I1104" t="str">
            <v>CURRENT LIABILITIES</v>
          </cell>
          <cell r="J1104" t="str">
            <v>REALISATION UNDER AGREEMENT TO SELL</v>
          </cell>
        </row>
        <row r="1105">
          <cell r="A1105" t="str">
            <v>L505101-000-001</v>
          </cell>
          <cell r="B1105" t="str">
            <v>Third Party- Allot. A/C- ANKUR VIHAR</v>
          </cell>
          <cell r="C1105" t="str">
            <v>INR</v>
          </cell>
          <cell r="D1105" t="str">
            <v>LIABILITIES</v>
          </cell>
          <cell r="E1105" t="str">
            <v>BALANCE SHEET</v>
          </cell>
          <cell r="F1105" t="str">
            <v/>
          </cell>
          <cell r="G1105" t="str">
            <v/>
          </cell>
          <cell r="H1105" t="str">
            <v>CURRENT LIABILITIES AND PROVISIONS</v>
          </cell>
          <cell r="I1105" t="str">
            <v>CURRENT LIABILITIES</v>
          </cell>
          <cell r="J1105" t="str">
            <v>REALISATION UNDER AGREEMENT TO SELL</v>
          </cell>
        </row>
        <row r="1106">
          <cell r="A1106" t="str">
            <v>L505101-000-004</v>
          </cell>
          <cell r="B1106" t="str">
            <v>Third Party- Allot. A/C- BEVERLY PARK-I</v>
          </cell>
          <cell r="C1106" t="str">
            <v>INR</v>
          </cell>
          <cell r="D1106" t="str">
            <v>LIABILITIES</v>
          </cell>
          <cell r="E1106" t="str">
            <v>BALANCE SHEET</v>
          </cell>
          <cell r="F1106" t="str">
            <v/>
          </cell>
          <cell r="G1106" t="str">
            <v/>
          </cell>
          <cell r="H1106" t="str">
            <v>CURRENT LIABILITIES AND PROVISIONS</v>
          </cell>
          <cell r="I1106" t="str">
            <v>CURRENT LIABILITIES</v>
          </cell>
          <cell r="J1106" t="str">
            <v>REALISATION UNDER AGREEMENT TO SELL</v>
          </cell>
        </row>
        <row r="1107">
          <cell r="A1107" t="str">
            <v>L505101-000-005</v>
          </cell>
          <cell r="B1107" t="str">
            <v>Third Party- Allot. A/C- BEVERLY PARK-II</v>
          </cell>
          <cell r="C1107" t="str">
            <v>INR</v>
          </cell>
          <cell r="D1107" t="str">
            <v>LIABILITIES</v>
          </cell>
          <cell r="E1107" t="str">
            <v>BALANCE SHEET</v>
          </cell>
          <cell r="F1107" t="str">
            <v/>
          </cell>
          <cell r="G1107" t="str">
            <v/>
          </cell>
          <cell r="H1107" t="str">
            <v>CURRENT LIABILITIES AND PROVISIONS</v>
          </cell>
          <cell r="I1107" t="str">
            <v>CURRENT LIABILITIES</v>
          </cell>
          <cell r="J1107" t="str">
            <v>REALISATION UNDER AGREEMENT TO SELL</v>
          </cell>
        </row>
        <row r="1108">
          <cell r="A1108" t="str">
            <v>L505101-000-006</v>
          </cell>
          <cell r="B1108" t="str">
            <v>Third Party- Allot. A/C- CENTRAL ARCADE</v>
          </cell>
          <cell r="C1108" t="str">
            <v>INR</v>
          </cell>
          <cell r="D1108" t="str">
            <v>LIABILITIES</v>
          </cell>
          <cell r="E1108" t="str">
            <v>BALANCE SHEET</v>
          </cell>
          <cell r="F1108" t="str">
            <v/>
          </cell>
          <cell r="G1108" t="str">
            <v/>
          </cell>
          <cell r="H1108" t="str">
            <v>CURRENT LIABILITIES AND PROVISIONS</v>
          </cell>
          <cell r="I1108" t="str">
            <v>CURRENT LIABILITIES</v>
          </cell>
          <cell r="J1108" t="str">
            <v>REALISATION UNDER AGREEMENT TO SELL</v>
          </cell>
        </row>
        <row r="1109">
          <cell r="A1109" t="str">
            <v>L505101-000-008</v>
          </cell>
          <cell r="B1109" t="str">
            <v>Third Party- Allot. A/C- CORPORATE PARK</v>
          </cell>
          <cell r="C1109" t="str">
            <v>INR</v>
          </cell>
          <cell r="D1109" t="str">
            <v>LIABILITIES</v>
          </cell>
          <cell r="E1109" t="str">
            <v>BALANCE SHEET</v>
          </cell>
          <cell r="F1109" t="str">
            <v/>
          </cell>
          <cell r="G1109" t="str">
            <v/>
          </cell>
          <cell r="H1109" t="str">
            <v>CURRENT LIABILITIES AND PROVISIONS</v>
          </cell>
          <cell r="I1109" t="str">
            <v>CURRENT LIABILITIES</v>
          </cell>
          <cell r="J1109" t="str">
            <v>REALISATION UNDER AGREEMENT TO SELL</v>
          </cell>
        </row>
        <row r="1110">
          <cell r="A1110" t="str">
            <v>L505101-000-009</v>
          </cell>
          <cell r="B1110" t="str">
            <v>Third Party- Allot. A/C- DILSHAD LOTTERY</v>
          </cell>
          <cell r="C1110" t="str">
            <v>INR</v>
          </cell>
          <cell r="D1110" t="str">
            <v>LIABILITIES</v>
          </cell>
          <cell r="E1110" t="str">
            <v>BALANCE SHEET</v>
          </cell>
          <cell r="F1110" t="str">
            <v/>
          </cell>
          <cell r="G1110" t="str">
            <v/>
          </cell>
          <cell r="H1110" t="str">
            <v>CURRENT LIABILITIES AND PROVISIONS</v>
          </cell>
          <cell r="I1110" t="str">
            <v>CURRENT LIABILITIES</v>
          </cell>
          <cell r="J1110" t="str">
            <v>REALISATION UNDER AGREEMENT TO SELL</v>
          </cell>
        </row>
        <row r="1111">
          <cell r="A1111" t="str">
            <v>L505101-000-010</v>
          </cell>
          <cell r="B1111" t="str">
            <v>Third Party- Allot. A/C- DILSHAD PLAZA</v>
          </cell>
          <cell r="C1111" t="str">
            <v>INR</v>
          </cell>
          <cell r="D1111" t="str">
            <v>LIABILITIES</v>
          </cell>
          <cell r="E1111" t="str">
            <v>BALANCE SHEET</v>
          </cell>
          <cell r="F1111" t="str">
            <v/>
          </cell>
          <cell r="G1111" t="str">
            <v/>
          </cell>
          <cell r="H1111" t="str">
            <v>CURRENT LIABILITIES AND PROVISIONS</v>
          </cell>
          <cell r="I1111" t="str">
            <v>CURRENT LIABILITIES</v>
          </cell>
          <cell r="J1111" t="str">
            <v>REALISATION UNDER AGREEMENT TO SELL</v>
          </cell>
        </row>
        <row r="1112">
          <cell r="A1112" t="str">
            <v>L505101-000-011</v>
          </cell>
          <cell r="B1112" t="str">
            <v>Third Party- Allot. A/C- EXCUTIVE HOME</v>
          </cell>
          <cell r="C1112" t="str">
            <v>INR</v>
          </cell>
          <cell r="D1112" t="str">
            <v>LIABILITIES</v>
          </cell>
          <cell r="E1112" t="str">
            <v>BALANCE SHEET</v>
          </cell>
          <cell r="F1112" t="str">
            <v/>
          </cell>
          <cell r="G1112" t="str">
            <v/>
          </cell>
          <cell r="H1112" t="str">
            <v>CURRENT LIABILITIES AND PROVISIONS</v>
          </cell>
          <cell r="I1112" t="str">
            <v>CURRENT LIABILITIES</v>
          </cell>
          <cell r="J1112" t="str">
            <v>REALISATION UNDER AGREEMENT TO SELL</v>
          </cell>
        </row>
        <row r="1113">
          <cell r="A1113" t="str">
            <v>L505101-000-012</v>
          </cell>
          <cell r="B1113" t="str">
            <v>Third Party- Allot. A/C- HAMILTON CR PKG</v>
          </cell>
          <cell r="C1113" t="str">
            <v>INR</v>
          </cell>
          <cell r="D1113" t="str">
            <v>LIABILITIES</v>
          </cell>
          <cell r="E1113" t="str">
            <v>BALANCE SHEET</v>
          </cell>
          <cell r="F1113" t="str">
            <v/>
          </cell>
          <cell r="G1113" t="str">
            <v/>
          </cell>
          <cell r="H1113" t="str">
            <v>CURRENT LIABILITIES AND PROVISIONS</v>
          </cell>
          <cell r="I1113" t="str">
            <v>CURRENT LIABILITIES</v>
          </cell>
          <cell r="J1113" t="str">
            <v>REALISATION UNDER AGREEMENT TO SELL</v>
          </cell>
        </row>
        <row r="1114">
          <cell r="A1114" t="str">
            <v>L505101-000-013</v>
          </cell>
          <cell r="B1114" t="str">
            <v>Third Party- Allot. A/C- HAMILTON COURT</v>
          </cell>
          <cell r="C1114" t="str">
            <v>INR</v>
          </cell>
          <cell r="D1114" t="str">
            <v>LIABILITIES</v>
          </cell>
          <cell r="E1114" t="str">
            <v>BALANCE SHEET</v>
          </cell>
          <cell r="F1114" t="str">
            <v/>
          </cell>
          <cell r="G1114" t="str">
            <v/>
          </cell>
          <cell r="H1114" t="str">
            <v>CURRENT LIABILITIES AND PROVISIONS</v>
          </cell>
          <cell r="I1114" t="str">
            <v>CURRENT LIABILITIES</v>
          </cell>
          <cell r="J1114" t="str">
            <v>REALISATION UNDER AGREEMENT TO SELL</v>
          </cell>
        </row>
        <row r="1115">
          <cell r="A1115" t="str">
            <v>L505101-000-014</v>
          </cell>
          <cell r="B1115" t="str">
            <v>Third Party- Allot. A/C- NEW TOWN HOUSE</v>
          </cell>
          <cell r="C1115" t="str">
            <v>INR</v>
          </cell>
          <cell r="D1115" t="str">
            <v>LIABILITIES</v>
          </cell>
          <cell r="E1115" t="str">
            <v>BALANCE SHEET</v>
          </cell>
          <cell r="F1115" t="str">
            <v/>
          </cell>
          <cell r="G1115" t="str">
            <v/>
          </cell>
          <cell r="H1115" t="str">
            <v>CURRENT LIABILITIES AND PROVISIONS</v>
          </cell>
          <cell r="I1115" t="str">
            <v>CURRENT LIABILITIES</v>
          </cell>
          <cell r="J1115" t="str">
            <v>REALISATION UNDER AGREEMENT TO SELL</v>
          </cell>
        </row>
        <row r="1116">
          <cell r="A1116" t="str">
            <v>L505101-000-015</v>
          </cell>
          <cell r="B1116" t="str">
            <v>Third Party- Allot. A/C- OLD TOWN HOUSE</v>
          </cell>
          <cell r="C1116" t="str">
            <v>INR</v>
          </cell>
          <cell r="D1116" t="str">
            <v>LIABILITIES</v>
          </cell>
          <cell r="E1116" t="str">
            <v>BALANCE SHEET</v>
          </cell>
          <cell r="F1116" t="str">
            <v/>
          </cell>
          <cell r="G1116" t="str">
            <v/>
          </cell>
          <cell r="H1116" t="str">
            <v>CURRENT LIABILITIES AND PROVISIONS</v>
          </cell>
          <cell r="I1116" t="str">
            <v>CURRENT LIABILITIES</v>
          </cell>
          <cell r="J1116" t="str">
            <v>REALISATION UNDER AGREEMENT TO SELL</v>
          </cell>
        </row>
        <row r="1117">
          <cell r="A1117" t="str">
            <v>L505101-000-016</v>
          </cell>
          <cell r="B1117" t="str">
            <v>Third Party- Allot. A/C- PARK-N-SHOP</v>
          </cell>
          <cell r="C1117" t="str">
            <v>INR</v>
          </cell>
          <cell r="D1117" t="str">
            <v>LIABILITIES</v>
          </cell>
          <cell r="E1117" t="str">
            <v>BALANCE SHEET</v>
          </cell>
          <cell r="F1117" t="str">
            <v/>
          </cell>
          <cell r="G1117" t="str">
            <v/>
          </cell>
          <cell r="H1117" t="str">
            <v>CURRENT LIABILITIES AND PROVISIONS</v>
          </cell>
          <cell r="I1117" t="str">
            <v>CURRENT LIABILITIES</v>
          </cell>
          <cell r="J1117" t="str">
            <v>REALISATION UNDER AGREEMENT TO SELL</v>
          </cell>
        </row>
        <row r="1118">
          <cell r="A1118" t="str">
            <v>L505101-000-017</v>
          </cell>
          <cell r="B1118" t="str">
            <v>Third Party- Allot. A/C- QEC PHASE-IV</v>
          </cell>
          <cell r="C1118" t="str">
            <v>INR</v>
          </cell>
          <cell r="D1118" t="str">
            <v>LIABILITIES</v>
          </cell>
          <cell r="E1118" t="str">
            <v>BALANCE SHEET</v>
          </cell>
          <cell r="F1118" t="str">
            <v/>
          </cell>
          <cell r="G1118" t="str">
            <v/>
          </cell>
          <cell r="H1118" t="str">
            <v>CURRENT LIABILITIES AND PROVISIONS</v>
          </cell>
          <cell r="I1118" t="str">
            <v>CURRENT LIABILITIES</v>
          </cell>
          <cell r="J1118" t="str">
            <v>REALISATION UNDER AGREEMENT TO SELL</v>
          </cell>
        </row>
        <row r="1119">
          <cell r="A1119" t="str">
            <v>L505101-000-018</v>
          </cell>
          <cell r="B1119" t="str">
            <v>Third Party- Allot. A/C- QEC PHASE-V</v>
          </cell>
          <cell r="C1119" t="str">
            <v>INR</v>
          </cell>
          <cell r="D1119" t="str">
            <v>LIABILITIES</v>
          </cell>
          <cell r="E1119" t="str">
            <v>BALANCE SHEET</v>
          </cell>
          <cell r="F1119" t="str">
            <v/>
          </cell>
          <cell r="G1119" t="str">
            <v/>
          </cell>
          <cell r="H1119" t="str">
            <v>CURRENT LIABILITIES AND PROVISIONS</v>
          </cell>
          <cell r="I1119" t="str">
            <v>CURRENT LIABILITIES</v>
          </cell>
          <cell r="J1119" t="str">
            <v>REALISATION UNDER AGREEMENT TO SELL</v>
          </cell>
        </row>
        <row r="1120">
          <cell r="A1120" t="str">
            <v>L505101-000-019</v>
          </cell>
          <cell r="B1120" t="str">
            <v>Third Party- Allot. A/C- REGENCY PARK</v>
          </cell>
          <cell r="C1120" t="str">
            <v>INR</v>
          </cell>
          <cell r="D1120" t="str">
            <v>LIABILITIES</v>
          </cell>
          <cell r="E1120" t="str">
            <v>BALANCE SHEET</v>
          </cell>
          <cell r="F1120" t="str">
            <v/>
          </cell>
          <cell r="G1120" t="str">
            <v/>
          </cell>
          <cell r="H1120" t="str">
            <v>CURRENT LIABILITIES AND PROVISIONS</v>
          </cell>
          <cell r="I1120" t="str">
            <v>CURRENT LIABILITIES</v>
          </cell>
          <cell r="J1120" t="str">
            <v>REALISATION UNDER AGREEMENT TO SELL</v>
          </cell>
        </row>
        <row r="1121">
          <cell r="A1121" t="str">
            <v>L505101-000-020</v>
          </cell>
          <cell r="B1121" t="str">
            <v>Third Party- Allot. A/C- REGENCY PK PKG</v>
          </cell>
          <cell r="C1121" t="str">
            <v>INR</v>
          </cell>
          <cell r="D1121" t="str">
            <v>LIABILITIES</v>
          </cell>
          <cell r="E1121" t="str">
            <v>BALANCE SHEET</v>
          </cell>
          <cell r="F1121" t="str">
            <v/>
          </cell>
          <cell r="G1121" t="str">
            <v/>
          </cell>
          <cell r="H1121" t="str">
            <v>CURRENT LIABILITIES AND PROVISIONS</v>
          </cell>
          <cell r="I1121" t="str">
            <v>CURRENT LIABILITIES</v>
          </cell>
          <cell r="J1121" t="str">
            <v>REALISATION UNDER AGREEMENT TO SELL</v>
          </cell>
        </row>
        <row r="1122">
          <cell r="A1122" t="str">
            <v>L505101-000-021</v>
          </cell>
          <cell r="B1122" t="str">
            <v>Third Party- Allot. A/C- RICHMOND PK PKG</v>
          </cell>
          <cell r="C1122" t="str">
            <v>INR</v>
          </cell>
          <cell r="D1122" t="str">
            <v>LIABILITIES</v>
          </cell>
          <cell r="E1122" t="str">
            <v>BALANCE SHEET</v>
          </cell>
          <cell r="F1122" t="str">
            <v/>
          </cell>
          <cell r="G1122" t="str">
            <v/>
          </cell>
          <cell r="H1122" t="str">
            <v>CURRENT LIABILITIES AND PROVISIONS</v>
          </cell>
          <cell r="I1122" t="str">
            <v>CURRENT LIABILITIES</v>
          </cell>
          <cell r="J1122" t="str">
            <v>REALISATION UNDER AGREEMENT TO SELL</v>
          </cell>
        </row>
        <row r="1123">
          <cell r="A1123" t="str">
            <v>L505101-000-022</v>
          </cell>
          <cell r="B1123" t="str">
            <v>Third Party- Allot. A/C- RICHMOND PARK</v>
          </cell>
          <cell r="C1123" t="str">
            <v>INR</v>
          </cell>
          <cell r="D1123" t="str">
            <v>LIABILITIES</v>
          </cell>
          <cell r="E1123" t="str">
            <v>BALANCE SHEET</v>
          </cell>
          <cell r="F1123" t="str">
            <v/>
          </cell>
          <cell r="G1123" t="str">
            <v/>
          </cell>
          <cell r="H1123" t="str">
            <v>CURRENT LIABILITIES AND PROVISIONS</v>
          </cell>
          <cell r="I1123" t="str">
            <v>CURRENT LIABILITIES</v>
          </cell>
          <cell r="J1123" t="str">
            <v>REALISATION UNDER AGREEMENT TO SELL</v>
          </cell>
        </row>
        <row r="1124">
          <cell r="A1124" t="str">
            <v>L505101-000-023</v>
          </cell>
          <cell r="B1124" t="str">
            <v>Third Party- Allot. A/C- SUPER MART-II</v>
          </cell>
          <cell r="C1124" t="str">
            <v>INR</v>
          </cell>
          <cell r="D1124" t="str">
            <v>LIABILITIES</v>
          </cell>
          <cell r="E1124" t="str">
            <v>BALANCE SHEET</v>
          </cell>
          <cell r="F1124" t="str">
            <v/>
          </cell>
          <cell r="G1124" t="str">
            <v/>
          </cell>
          <cell r="H1124" t="str">
            <v>CURRENT LIABILITIES AND PROVISIONS</v>
          </cell>
          <cell r="I1124" t="str">
            <v>CURRENT LIABILITIES</v>
          </cell>
          <cell r="J1124" t="str">
            <v>REALISATION UNDER AGREEMENT TO SELL</v>
          </cell>
        </row>
        <row r="1125">
          <cell r="A1125" t="str">
            <v>L505101-000-024</v>
          </cell>
          <cell r="B1125" t="str">
            <v>Third Party- Allot. A/C- SHOPPING MALL</v>
          </cell>
          <cell r="C1125" t="str">
            <v>INR</v>
          </cell>
          <cell r="D1125" t="str">
            <v>LIABILITIES</v>
          </cell>
          <cell r="E1125" t="str">
            <v>BALANCE SHEET</v>
          </cell>
          <cell r="F1125" t="str">
            <v/>
          </cell>
          <cell r="G1125" t="str">
            <v/>
          </cell>
          <cell r="H1125" t="str">
            <v>CURRENT LIABILITIES AND PROVISIONS</v>
          </cell>
          <cell r="I1125" t="str">
            <v>CURRENT LIABILITIES</v>
          </cell>
          <cell r="J1125" t="str">
            <v>REALISATION UNDER AGREEMENT TO SELL</v>
          </cell>
        </row>
        <row r="1126">
          <cell r="A1126" t="str">
            <v>L505101-000-027</v>
          </cell>
          <cell r="B1126" t="str">
            <v>Third Party- Allot. A/C- STOP-N-SHOP</v>
          </cell>
          <cell r="C1126" t="str">
            <v>INR</v>
          </cell>
          <cell r="D1126" t="str">
            <v>LIABILITIES</v>
          </cell>
          <cell r="E1126" t="str">
            <v>BALANCE SHEET</v>
          </cell>
          <cell r="F1126" t="str">
            <v/>
          </cell>
          <cell r="G1126" t="str">
            <v/>
          </cell>
          <cell r="H1126" t="str">
            <v>CURRENT LIABILITIES AND PROVISIONS</v>
          </cell>
          <cell r="I1126" t="str">
            <v>CURRENT LIABILITIES</v>
          </cell>
          <cell r="J1126" t="str">
            <v>REALISATION UNDER AGREEMENT TO SELL</v>
          </cell>
        </row>
        <row r="1127">
          <cell r="A1127" t="str">
            <v>L505101-000-028</v>
          </cell>
          <cell r="B1127" t="str">
            <v>Third Party- Allot. A/C- SILVER OAKS</v>
          </cell>
          <cell r="C1127" t="str">
            <v>INR</v>
          </cell>
          <cell r="D1127" t="str">
            <v>LIABILITIES</v>
          </cell>
          <cell r="E1127" t="str">
            <v>BALANCE SHEET</v>
          </cell>
          <cell r="F1127" t="str">
            <v/>
          </cell>
          <cell r="G1127" t="str">
            <v/>
          </cell>
          <cell r="H1127" t="str">
            <v>CURRENT LIABILITIES AND PROVISIONS</v>
          </cell>
          <cell r="I1127" t="str">
            <v>CURRENT LIABILITIES</v>
          </cell>
          <cell r="J1127" t="str">
            <v>REALISATION UNDER AGREEMENT TO SELL</v>
          </cell>
        </row>
        <row r="1128">
          <cell r="A1128" t="str">
            <v>L505101-000-029</v>
          </cell>
          <cell r="B1128" t="str">
            <v>Third Party- Allot. A/C- SILVER OAK PKNG</v>
          </cell>
          <cell r="C1128" t="str">
            <v>INR</v>
          </cell>
          <cell r="D1128" t="str">
            <v>LIABILITIES</v>
          </cell>
          <cell r="E1128" t="str">
            <v>BALANCE SHEET</v>
          </cell>
          <cell r="F1128" t="str">
            <v/>
          </cell>
          <cell r="G1128" t="str">
            <v/>
          </cell>
          <cell r="H1128" t="str">
            <v>CURRENT LIABILITIES AND PROVISIONS</v>
          </cell>
          <cell r="I1128" t="str">
            <v>CURRENT LIABILITIES</v>
          </cell>
          <cell r="J1128" t="str">
            <v>REALISATION UNDER AGREEMENT TO SELL</v>
          </cell>
        </row>
        <row r="1129">
          <cell r="A1129" t="str">
            <v>L505101-000-030</v>
          </cell>
          <cell r="B1129" t="str">
            <v>Third Party- Allot. A/C- SPRING FIELD</v>
          </cell>
          <cell r="C1129" t="str">
            <v>INR</v>
          </cell>
          <cell r="D1129" t="str">
            <v>LIABILITIES</v>
          </cell>
          <cell r="E1129" t="str">
            <v>BALANCE SHEET</v>
          </cell>
          <cell r="F1129" t="str">
            <v/>
          </cell>
          <cell r="G1129" t="str">
            <v/>
          </cell>
          <cell r="H1129" t="str">
            <v>CURRENT LIABILITIES AND PROVISIONS</v>
          </cell>
          <cell r="I1129" t="str">
            <v>CURRENT LIABILITIES</v>
          </cell>
          <cell r="J1129" t="str">
            <v>REALISATION UNDER AGREEMENT TO SELL</v>
          </cell>
        </row>
        <row r="1130">
          <cell r="A1130" t="str">
            <v>L505101-000-032</v>
          </cell>
          <cell r="B1130" t="str">
            <v>Third Party- Allot. A/C- VILLA PLOTS</v>
          </cell>
          <cell r="C1130" t="str">
            <v>INR</v>
          </cell>
          <cell r="D1130" t="str">
            <v>LIABILITIES</v>
          </cell>
          <cell r="E1130" t="str">
            <v>BALANCE SHEET</v>
          </cell>
          <cell r="F1130" t="str">
            <v/>
          </cell>
          <cell r="G1130" t="str">
            <v/>
          </cell>
          <cell r="H1130" t="str">
            <v>CURRENT LIABILITIES AND PROVISIONS</v>
          </cell>
          <cell r="I1130" t="str">
            <v>CURRENT LIABILITIES</v>
          </cell>
          <cell r="J1130" t="str">
            <v>REALISATION UNDER AGREEMENT TO SELL</v>
          </cell>
        </row>
        <row r="1131">
          <cell r="A1131" t="str">
            <v>L505101-000-033</v>
          </cell>
          <cell r="B1131" t="str">
            <v>Third Party- Allot. A/C- WINDSOR CRT PKG</v>
          </cell>
          <cell r="C1131" t="str">
            <v>INR</v>
          </cell>
          <cell r="D1131" t="str">
            <v>LIABILITIES</v>
          </cell>
          <cell r="E1131" t="str">
            <v>BALANCE SHEET</v>
          </cell>
          <cell r="F1131" t="str">
            <v/>
          </cell>
          <cell r="G1131" t="str">
            <v/>
          </cell>
          <cell r="H1131" t="str">
            <v>CURRENT LIABILITIES AND PROVISIONS</v>
          </cell>
          <cell r="I1131" t="str">
            <v>CURRENT LIABILITIES</v>
          </cell>
          <cell r="J1131" t="str">
            <v>REALISATION UNDER AGREEMENT TO SELL</v>
          </cell>
        </row>
        <row r="1132">
          <cell r="A1132" t="str">
            <v>L505101-000-034</v>
          </cell>
          <cell r="B1132" t="str">
            <v>Third Party- Allot. A/C- WINDSOR COURT</v>
          </cell>
          <cell r="C1132" t="str">
            <v>INR</v>
          </cell>
          <cell r="D1132" t="str">
            <v>LIABILITIES</v>
          </cell>
          <cell r="E1132" t="str">
            <v>BALANCE SHEET</v>
          </cell>
          <cell r="F1132" t="str">
            <v/>
          </cell>
          <cell r="G1132" t="str">
            <v/>
          </cell>
          <cell r="H1132" t="str">
            <v>CURRENT LIABILITIES AND PROVISIONS</v>
          </cell>
          <cell r="I1132" t="str">
            <v>CURRENT LIABILITIES</v>
          </cell>
          <cell r="J1132" t="str">
            <v>REALISATION UNDER AGREEMENT TO SELL</v>
          </cell>
        </row>
        <row r="1133">
          <cell r="A1133" t="str">
            <v>L505101-000-037</v>
          </cell>
          <cell r="B1133" t="str">
            <v>Third Party- Allot. A/C- CENTRE POINT</v>
          </cell>
          <cell r="C1133" t="str">
            <v>INR</v>
          </cell>
          <cell r="D1133" t="str">
            <v>LIABILITIES</v>
          </cell>
          <cell r="E1133" t="str">
            <v>BALANCE SHEET</v>
          </cell>
          <cell r="F1133" t="str">
            <v/>
          </cell>
          <cell r="G1133" t="str">
            <v/>
          </cell>
          <cell r="H1133" t="str">
            <v>CURRENT LIABILITIES AND PROVISIONS</v>
          </cell>
          <cell r="I1133" t="str">
            <v>CURRENT LIABILITIES</v>
          </cell>
          <cell r="J1133" t="str">
            <v>REALISATION UNDER AGREEMENT TO SELL</v>
          </cell>
        </row>
        <row r="1134">
          <cell r="A1134" t="str">
            <v>L505101-000-038</v>
          </cell>
          <cell r="B1134" t="str">
            <v>Third Party- Allot. A/C- FARIDABAD PLOTS</v>
          </cell>
          <cell r="C1134" t="str">
            <v>INR</v>
          </cell>
          <cell r="D1134" t="str">
            <v>LIABILITIES</v>
          </cell>
          <cell r="E1134" t="str">
            <v>BALANCE SHEET</v>
          </cell>
          <cell r="F1134" t="str">
            <v/>
          </cell>
          <cell r="G1134" t="str">
            <v/>
          </cell>
          <cell r="H1134" t="str">
            <v>CURRENT LIABILITIES AND PROVISIONS</v>
          </cell>
          <cell r="I1134" t="str">
            <v>CURRENT LIABILITIES</v>
          </cell>
          <cell r="J1134" t="str">
            <v>REALISATION UNDER AGREEMENT TO SELL</v>
          </cell>
        </row>
        <row r="1135">
          <cell r="A1135" t="str">
            <v>L505101-000-039</v>
          </cell>
          <cell r="B1135" t="str">
            <v>Third Party- Allot. A/C- RIDGEWOOD ESTAT</v>
          </cell>
          <cell r="C1135" t="str">
            <v>INR</v>
          </cell>
          <cell r="D1135" t="str">
            <v>LIABILITIES</v>
          </cell>
          <cell r="E1135" t="str">
            <v>BALANCE SHEET</v>
          </cell>
          <cell r="F1135" t="str">
            <v/>
          </cell>
          <cell r="G1135" t="str">
            <v/>
          </cell>
          <cell r="H1135" t="str">
            <v>CURRENT LIABILITIES AND PROVISIONS</v>
          </cell>
          <cell r="I1135" t="str">
            <v>CURRENT LIABILITIES</v>
          </cell>
          <cell r="J1135" t="str">
            <v>REALISATION UNDER AGREEMENT TO SELL</v>
          </cell>
        </row>
        <row r="1136">
          <cell r="A1136" t="str">
            <v>L505101-000-040</v>
          </cell>
          <cell r="B1136" t="str">
            <v>Third Party- Allot. A/C- OAKWOOD ESTATE</v>
          </cell>
          <cell r="C1136" t="str">
            <v>INR</v>
          </cell>
          <cell r="D1136" t="str">
            <v>LIABILITIES</v>
          </cell>
          <cell r="E1136" t="str">
            <v>BALANCE SHEET</v>
          </cell>
          <cell r="F1136" t="str">
            <v/>
          </cell>
          <cell r="G1136" t="str">
            <v/>
          </cell>
          <cell r="H1136" t="str">
            <v>CURRENT LIABILITIES AND PROVISIONS</v>
          </cell>
          <cell r="I1136" t="str">
            <v>CURRENT LIABILITIES</v>
          </cell>
          <cell r="J1136" t="str">
            <v>REALISATION UNDER AGREEMENT TO SELL</v>
          </cell>
        </row>
        <row r="1137">
          <cell r="A1137" t="str">
            <v>L505101-000-041</v>
          </cell>
          <cell r="B1137" t="str">
            <v>Third Party- Allot. A/C- WELLINGTON EST.</v>
          </cell>
          <cell r="C1137" t="str">
            <v>INR</v>
          </cell>
          <cell r="D1137" t="str">
            <v>LIABILITIES</v>
          </cell>
          <cell r="E1137" t="str">
            <v>BALANCE SHEET</v>
          </cell>
          <cell r="F1137" t="str">
            <v/>
          </cell>
          <cell r="G1137" t="str">
            <v/>
          </cell>
          <cell r="H1137" t="str">
            <v>CURRENT LIABILITIES AND PROVISIONS</v>
          </cell>
          <cell r="I1137" t="str">
            <v>CURRENT LIABILITIES</v>
          </cell>
          <cell r="J1137" t="str">
            <v>REALISATION UNDER AGREEMENT TO SELL</v>
          </cell>
        </row>
        <row r="1138">
          <cell r="A1138" t="str">
            <v>L505101-000-042</v>
          </cell>
          <cell r="B1138" t="str">
            <v>Third Party- Allot. A/C- PLOTS PH-1,2,3</v>
          </cell>
          <cell r="C1138" t="str">
            <v>INR</v>
          </cell>
          <cell r="D1138" t="str">
            <v>LIABILITIES</v>
          </cell>
          <cell r="E1138" t="str">
            <v>BALANCE SHEET</v>
          </cell>
          <cell r="F1138" t="str">
            <v/>
          </cell>
          <cell r="G1138" t="str">
            <v/>
          </cell>
          <cell r="H1138" t="str">
            <v>CURRENT LIABILITIES AND PROVISIONS</v>
          </cell>
          <cell r="I1138" t="str">
            <v>CURRENT LIABILITIES</v>
          </cell>
          <cell r="J1138" t="str">
            <v>REALISATION UNDER AGREEMENT TO SELL</v>
          </cell>
        </row>
        <row r="1139">
          <cell r="A1139" t="str">
            <v>L505101-000-046</v>
          </cell>
          <cell r="B1139" t="str">
            <v>Third Party- Allot. A/C- PRINCETON ESTAT</v>
          </cell>
          <cell r="C1139" t="str">
            <v>INR</v>
          </cell>
          <cell r="D1139" t="str">
            <v>LIABILITIES</v>
          </cell>
          <cell r="E1139" t="str">
            <v>BALANCE SHEET</v>
          </cell>
          <cell r="F1139" t="str">
            <v/>
          </cell>
          <cell r="G1139" t="str">
            <v/>
          </cell>
          <cell r="H1139" t="str">
            <v>CURRENT LIABILITIES AND PROVISIONS</v>
          </cell>
          <cell r="I1139" t="str">
            <v>CURRENT LIABILITIES</v>
          </cell>
          <cell r="J1139" t="str">
            <v>REALISATION UNDER AGREEMENT TO SELL</v>
          </cell>
        </row>
        <row r="1140">
          <cell r="A1140" t="str">
            <v>L505101-000-048</v>
          </cell>
          <cell r="B1140" t="str">
            <v>Third Party-  Allot. A/C- INDEPENDNT HSE</v>
          </cell>
          <cell r="C1140" t="str">
            <v>INR</v>
          </cell>
          <cell r="D1140" t="str">
            <v>LIABILITIES</v>
          </cell>
          <cell r="E1140" t="str">
            <v>BALANCE SHEET</v>
          </cell>
          <cell r="F1140" t="str">
            <v/>
          </cell>
          <cell r="G1140" t="str">
            <v/>
          </cell>
          <cell r="H1140" t="str">
            <v>CURRENT LIABILITIES AND PROVISIONS</v>
          </cell>
          <cell r="I1140" t="str">
            <v>CURRENT LIABILITIES</v>
          </cell>
          <cell r="J1140" t="str">
            <v>REALISATION UNDER AGREEMENT TO SELL</v>
          </cell>
        </row>
        <row r="1141">
          <cell r="A1141" t="str">
            <v>L505101-000-049</v>
          </cell>
          <cell r="B1141" t="str">
            <v>Third Party- Allot. A/C- REGENT HOUSE</v>
          </cell>
          <cell r="C1141" t="str">
            <v>INR</v>
          </cell>
          <cell r="D1141" t="str">
            <v>LIABILITIES</v>
          </cell>
          <cell r="E1141" t="str">
            <v>BALANCE SHEET</v>
          </cell>
          <cell r="F1141" t="str">
            <v/>
          </cell>
          <cell r="G1141" t="str">
            <v/>
          </cell>
          <cell r="H1141" t="str">
            <v>CURRENT LIABILITIES AND PROVISIONS</v>
          </cell>
          <cell r="I1141" t="str">
            <v>CURRENT LIABILITIES</v>
          </cell>
          <cell r="J1141" t="str">
            <v>REALISATION UNDER AGREEMENT TO SELL</v>
          </cell>
        </row>
        <row r="1142">
          <cell r="A1142" t="str">
            <v>L505101-000-050</v>
          </cell>
          <cell r="B1142" t="str">
            <v>Third Party- Allot. A/C- CARLTON ESTATE</v>
          </cell>
          <cell r="C1142" t="str">
            <v>INR</v>
          </cell>
          <cell r="D1142" t="str">
            <v>LIABILITIES</v>
          </cell>
          <cell r="E1142" t="str">
            <v>BALANCE SHEET</v>
          </cell>
          <cell r="F1142" t="str">
            <v/>
          </cell>
          <cell r="G1142" t="str">
            <v/>
          </cell>
          <cell r="H1142" t="str">
            <v>CURRENT LIABILITIES AND PROVISIONS</v>
          </cell>
          <cell r="I1142" t="str">
            <v>CURRENT LIABILITIES</v>
          </cell>
          <cell r="J1142" t="str">
            <v>REALISATION UNDER AGREEMENT TO SELL</v>
          </cell>
        </row>
        <row r="1143">
          <cell r="A1143" t="str">
            <v>L505101-000-054</v>
          </cell>
          <cell r="B1143" t="str">
            <v>Third Party- Allot. A/C- BELVEDERE PARK</v>
          </cell>
          <cell r="C1143" t="str">
            <v>INR</v>
          </cell>
          <cell r="D1143" t="str">
            <v>LIABILITIES</v>
          </cell>
          <cell r="E1143" t="str">
            <v>BALANCE SHEET</v>
          </cell>
          <cell r="F1143" t="str">
            <v/>
          </cell>
          <cell r="G1143" t="str">
            <v/>
          </cell>
          <cell r="H1143" t="str">
            <v>CURRENT LIABILITIES AND PROVISIONS</v>
          </cell>
          <cell r="I1143" t="str">
            <v>CURRENT LIABILITIES</v>
          </cell>
          <cell r="J1143" t="str">
            <v>REALISATION UNDER AGREEMENT TO SELL</v>
          </cell>
        </row>
        <row r="1144">
          <cell r="A1144" t="str">
            <v>L505101-000-055</v>
          </cell>
          <cell r="B1144" t="str">
            <v>Third Party- Allot. A/C- BELVEDERE TOWER</v>
          </cell>
          <cell r="C1144" t="str">
            <v>INR</v>
          </cell>
          <cell r="D1144" t="str">
            <v>LIABILITIES</v>
          </cell>
          <cell r="E1144" t="str">
            <v>BALANCE SHEET</v>
          </cell>
          <cell r="F1144" t="str">
            <v/>
          </cell>
          <cell r="G1144" t="str">
            <v/>
          </cell>
          <cell r="H1144" t="str">
            <v>CURRENT LIABILITIES AND PROVISIONS</v>
          </cell>
          <cell r="I1144" t="str">
            <v>CURRENT LIABILITIES</v>
          </cell>
          <cell r="J1144" t="str">
            <v>REALISATION UNDER AGREEMENT TO SELL</v>
          </cell>
        </row>
        <row r="1145">
          <cell r="A1145" t="str">
            <v>L505101-000-056</v>
          </cell>
          <cell r="B1145" t="str">
            <v>Third Party- Allot. A/C- CITY CENTRE</v>
          </cell>
          <cell r="C1145" t="str">
            <v>INR</v>
          </cell>
          <cell r="D1145" t="str">
            <v>LIABILITIES</v>
          </cell>
          <cell r="E1145" t="str">
            <v>BALANCE SHEET</v>
          </cell>
          <cell r="F1145" t="str">
            <v/>
          </cell>
          <cell r="G1145" t="str">
            <v/>
          </cell>
          <cell r="H1145" t="str">
            <v>CURRENT LIABILITIES AND PROVISIONS</v>
          </cell>
          <cell r="I1145" t="str">
            <v>CURRENT LIABILITIES</v>
          </cell>
          <cell r="J1145" t="str">
            <v>REALISATION UNDER AGREEMENT TO SELL</v>
          </cell>
        </row>
        <row r="1146">
          <cell r="A1146" t="str">
            <v>L505101-000-058</v>
          </cell>
          <cell r="B1146" t="str">
            <v>Third Party- Allot. A/C- EXCLUSIVE FLOOR</v>
          </cell>
          <cell r="C1146" t="str">
            <v>INR</v>
          </cell>
          <cell r="D1146" t="str">
            <v>LIABILITIES</v>
          </cell>
          <cell r="E1146" t="str">
            <v>BALANCE SHEET</v>
          </cell>
          <cell r="F1146" t="str">
            <v/>
          </cell>
          <cell r="G1146" t="str">
            <v/>
          </cell>
          <cell r="H1146" t="str">
            <v>CURRENT LIABILITIES AND PROVISIONS</v>
          </cell>
          <cell r="I1146" t="str">
            <v>CURRENT LIABILITIES</v>
          </cell>
          <cell r="J1146" t="str">
            <v>REALISATION UNDER AGREEMENT TO SELL</v>
          </cell>
        </row>
        <row r="1147">
          <cell r="A1147" t="str">
            <v>L505101-000-059</v>
          </cell>
          <cell r="B1147" t="str">
            <v>Third Party- Allot. A/C- MOULSARI ARCADE</v>
          </cell>
          <cell r="C1147" t="str">
            <v>INR</v>
          </cell>
          <cell r="D1147" t="str">
            <v>LIABILITIES</v>
          </cell>
          <cell r="E1147" t="str">
            <v>BALANCE SHEET</v>
          </cell>
          <cell r="F1147" t="str">
            <v/>
          </cell>
          <cell r="G1147" t="str">
            <v/>
          </cell>
          <cell r="H1147" t="str">
            <v>CURRENT LIABILITIES AND PROVISIONS</v>
          </cell>
          <cell r="I1147" t="str">
            <v>CURRENT LIABILITIES</v>
          </cell>
          <cell r="J1147" t="str">
            <v>REALISATION UNDER AGREEMENT TO SELL</v>
          </cell>
        </row>
        <row r="1148">
          <cell r="A1148" t="str">
            <v>L505101-000-060</v>
          </cell>
          <cell r="B1148" t="str">
            <v>Third Party- Allot. A/C- TRINITY TOWERS</v>
          </cell>
          <cell r="C1148" t="str">
            <v>INR</v>
          </cell>
          <cell r="D1148" t="str">
            <v>LIABILITIES</v>
          </cell>
          <cell r="E1148" t="str">
            <v>BALANCE SHEET</v>
          </cell>
          <cell r="F1148" t="str">
            <v/>
          </cell>
          <cell r="G1148" t="str">
            <v/>
          </cell>
          <cell r="H1148" t="str">
            <v>CURRENT LIABILITIES AND PROVISIONS</v>
          </cell>
          <cell r="I1148" t="str">
            <v>CURRENT LIABILITIES</v>
          </cell>
          <cell r="J1148" t="str">
            <v>REALISATION UNDER AGREEMENT TO SELL</v>
          </cell>
        </row>
        <row r="1149">
          <cell r="A1149" t="str">
            <v>L505101-000-061</v>
          </cell>
          <cell r="B1149" t="str">
            <v>Third Party- Allot. A/C- GRAND MALL</v>
          </cell>
          <cell r="C1149" t="str">
            <v>INR</v>
          </cell>
          <cell r="D1149" t="str">
            <v>LIABILITIES</v>
          </cell>
          <cell r="E1149" t="str">
            <v>BALANCE SHEET</v>
          </cell>
          <cell r="F1149" t="str">
            <v/>
          </cell>
          <cell r="G1149" t="str">
            <v/>
          </cell>
          <cell r="H1149" t="str">
            <v>CURRENT LIABILITIES AND PROVISIONS</v>
          </cell>
          <cell r="I1149" t="str">
            <v>CURRENT LIABILITIES</v>
          </cell>
          <cell r="J1149" t="str">
            <v>REALISATION UNDER AGREEMENT TO SELL</v>
          </cell>
        </row>
        <row r="1150">
          <cell r="A1150" t="str">
            <v>L505101-000-062</v>
          </cell>
          <cell r="B1150" t="str">
            <v>Third Party- Allot. A/C- THE ARALIAS</v>
          </cell>
          <cell r="C1150" t="str">
            <v>INR</v>
          </cell>
          <cell r="D1150" t="str">
            <v>LIABILITIES</v>
          </cell>
          <cell r="E1150" t="str">
            <v>BALANCE SHEET</v>
          </cell>
          <cell r="F1150" t="str">
            <v/>
          </cell>
          <cell r="G1150" t="str">
            <v/>
          </cell>
          <cell r="H1150" t="str">
            <v>CURRENT LIABILITIES AND PROVISIONS</v>
          </cell>
          <cell r="I1150" t="str">
            <v>CURRENT LIABILITIES</v>
          </cell>
          <cell r="J1150" t="str">
            <v>REALISATION UNDER AGREEMENT TO SELL</v>
          </cell>
        </row>
        <row r="1151">
          <cell r="A1151" t="str">
            <v>L505101-000-064</v>
          </cell>
          <cell r="B1151" t="str">
            <v>Third Party- Allot. A/C- WESTEND HEIGHTS</v>
          </cell>
          <cell r="C1151" t="str">
            <v>INR</v>
          </cell>
          <cell r="D1151" t="str">
            <v>LIABILITIES</v>
          </cell>
          <cell r="E1151" t="str">
            <v>BALANCE SHEET</v>
          </cell>
          <cell r="F1151" t="str">
            <v/>
          </cell>
          <cell r="G1151" t="str">
            <v/>
          </cell>
          <cell r="H1151" t="str">
            <v>CURRENT LIABILITIES AND PROVISIONS</v>
          </cell>
          <cell r="I1151" t="str">
            <v>CURRENT LIABILITIES</v>
          </cell>
          <cell r="J1151" t="str">
            <v>REALISATION UNDER AGREEMENT TO SELL</v>
          </cell>
        </row>
        <row r="1152">
          <cell r="A1152" t="str">
            <v>L505101-000-069</v>
          </cell>
          <cell r="B1152" t="str">
            <v>Third Party- Allot. A/C- THE PINNACLE</v>
          </cell>
          <cell r="C1152" t="str">
            <v>INR</v>
          </cell>
          <cell r="D1152" t="str">
            <v>LIABILITIES</v>
          </cell>
          <cell r="E1152" t="str">
            <v>BALANCE SHEET</v>
          </cell>
          <cell r="F1152" t="str">
            <v/>
          </cell>
          <cell r="G1152" t="str">
            <v/>
          </cell>
          <cell r="H1152" t="str">
            <v>CURRENT LIABILITIES AND PROVISIONS</v>
          </cell>
          <cell r="I1152" t="str">
            <v>CURRENT LIABILITIES</v>
          </cell>
          <cell r="J1152" t="str">
            <v>REALISATION UNDER AGREEMENT TO SELL</v>
          </cell>
        </row>
        <row r="1153">
          <cell r="A1153" t="str">
            <v>L505101-000-070</v>
          </cell>
          <cell r="B1153" t="str">
            <v>Third Party- Allot. A/C- ROYALTON TOWER</v>
          </cell>
          <cell r="C1153" t="str">
            <v>INR</v>
          </cell>
          <cell r="D1153" t="str">
            <v>LIABILITIES</v>
          </cell>
          <cell r="E1153" t="str">
            <v>BALANCE SHEET</v>
          </cell>
          <cell r="F1153" t="str">
            <v/>
          </cell>
          <cell r="G1153" t="str">
            <v/>
          </cell>
          <cell r="H1153" t="str">
            <v>CURRENT LIABILITIES AND PROVISIONS</v>
          </cell>
          <cell r="I1153" t="str">
            <v>CURRENT LIABILITIES</v>
          </cell>
          <cell r="J1153" t="str">
            <v>REALISATION UNDER AGREEMENT TO SELL</v>
          </cell>
        </row>
        <row r="1154">
          <cell r="A1154" t="str">
            <v>L505101-000-071</v>
          </cell>
          <cell r="B1154" t="str">
            <v>Third Party- Allot. A/C- THE ICON</v>
          </cell>
          <cell r="C1154" t="str">
            <v>INR</v>
          </cell>
          <cell r="D1154" t="str">
            <v>LIABILITIES</v>
          </cell>
          <cell r="E1154" t="str">
            <v>BALANCE SHEET</v>
          </cell>
          <cell r="F1154" t="str">
            <v/>
          </cell>
          <cell r="G1154" t="str">
            <v/>
          </cell>
          <cell r="H1154" t="str">
            <v>CURRENT LIABILITIES AND PROVISIONS</v>
          </cell>
          <cell r="I1154" t="str">
            <v>CURRENT LIABILITIES</v>
          </cell>
          <cell r="J1154" t="str">
            <v>REALISATION UNDER AGREEMENT TO SELL</v>
          </cell>
        </row>
        <row r="1155">
          <cell r="A1155" t="str">
            <v>L505101-000-075</v>
          </cell>
          <cell r="B1155" t="str">
            <v>Third Party- Allot. A/C- THE SUMMIT</v>
          </cell>
          <cell r="C1155" t="str">
            <v>INR</v>
          </cell>
          <cell r="D1155" t="str">
            <v>LIABILITIES</v>
          </cell>
          <cell r="E1155" t="str">
            <v>BALANCE SHEET</v>
          </cell>
          <cell r="F1155" t="str">
            <v/>
          </cell>
          <cell r="G1155" t="str">
            <v/>
          </cell>
          <cell r="H1155" t="str">
            <v>CURRENT LIABILITIES AND PROVISIONS</v>
          </cell>
          <cell r="I1155" t="str">
            <v>CURRENT LIABILITIES</v>
          </cell>
          <cell r="J1155" t="str">
            <v>REALISATION UNDER AGREEMENT TO SELL</v>
          </cell>
        </row>
        <row r="1156">
          <cell r="A1156" t="str">
            <v>L505101-000-076</v>
          </cell>
          <cell r="B1156" t="str">
            <v>Third Party- Allot. A/C- THE COURTYARD</v>
          </cell>
          <cell r="C1156" t="str">
            <v>INR</v>
          </cell>
          <cell r="D1156" t="str">
            <v>LIABILITIES</v>
          </cell>
          <cell r="E1156" t="str">
            <v>BALANCE SHEET</v>
          </cell>
          <cell r="F1156" t="str">
            <v/>
          </cell>
          <cell r="G1156" t="str">
            <v/>
          </cell>
          <cell r="H1156" t="str">
            <v>CURRENT LIABILITIES AND PROVISIONS</v>
          </cell>
          <cell r="I1156" t="str">
            <v>CURRENT LIABILITIES</v>
          </cell>
          <cell r="J1156" t="str">
            <v>REALISATION UNDER AGREEMENT TO SELL</v>
          </cell>
        </row>
        <row r="1157">
          <cell r="A1157" t="str">
            <v>L505101-000-080</v>
          </cell>
          <cell r="B1157" t="str">
            <v>Third Party- Allot. A/C- THE MAGNOLIAS</v>
          </cell>
          <cell r="C1157" t="str">
            <v>INR</v>
          </cell>
          <cell r="D1157" t="str">
            <v>LIABILITIES</v>
          </cell>
          <cell r="E1157" t="str">
            <v>BALANCE SHEET</v>
          </cell>
          <cell r="F1157" t="str">
            <v/>
          </cell>
          <cell r="G1157" t="str">
            <v/>
          </cell>
          <cell r="H1157" t="str">
            <v>CURRENT LIABILITIES AND PROVISIONS</v>
          </cell>
          <cell r="I1157" t="str">
            <v>CURRENT LIABILITIES</v>
          </cell>
          <cell r="J1157" t="str">
            <v>REALISATION UNDER AGREEMENT TO SELL</v>
          </cell>
        </row>
        <row r="1158">
          <cell r="A1158" t="str">
            <v>L505101-000-083</v>
          </cell>
          <cell r="B1158" t="str">
            <v>Third Party- Allot. A/C- KING'S COURT</v>
          </cell>
          <cell r="C1158" t="str">
            <v>INR</v>
          </cell>
          <cell r="D1158" t="str">
            <v>LIABILITIES</v>
          </cell>
          <cell r="E1158" t="str">
            <v>BALANCE SHEET</v>
          </cell>
          <cell r="F1158" t="str">
            <v/>
          </cell>
          <cell r="G1158" t="str">
            <v/>
          </cell>
          <cell r="H1158" t="str">
            <v>CURRENT LIABILITIES AND PROVISIONS</v>
          </cell>
          <cell r="I1158" t="str">
            <v>CURRENT LIABILITIES</v>
          </cell>
          <cell r="J1158" t="str">
            <v>REALISATION UNDER AGREEMENT TO SELL</v>
          </cell>
        </row>
        <row r="1159">
          <cell r="A1159" t="str">
            <v>L505101-000-085</v>
          </cell>
          <cell r="B1159" t="str">
            <v>Third Party- Allot. A/C- DLF CITY COURT</v>
          </cell>
          <cell r="C1159" t="str">
            <v>INR</v>
          </cell>
          <cell r="D1159" t="str">
            <v>LIABILITIES</v>
          </cell>
          <cell r="E1159" t="str">
            <v>BALANCE SHEET</v>
          </cell>
          <cell r="F1159" t="str">
            <v/>
          </cell>
          <cell r="G1159" t="str">
            <v/>
          </cell>
          <cell r="H1159" t="str">
            <v>CURRENT LIABILITIES AND PROVISIONS</v>
          </cell>
          <cell r="I1159" t="str">
            <v>CURRENT LIABILITIES</v>
          </cell>
          <cell r="J1159" t="str">
            <v>REALISATION UNDER AGREEMENT TO SELL</v>
          </cell>
        </row>
        <row r="1160">
          <cell r="A1160" t="str">
            <v>L505101-000-086</v>
          </cell>
          <cell r="B1160" t="str">
            <v>Third Party- Allot. A/C- JALANDHAR MALL</v>
          </cell>
          <cell r="C1160" t="str">
            <v>INR</v>
          </cell>
          <cell r="D1160" t="str">
            <v>LIABILITIES</v>
          </cell>
          <cell r="E1160" t="str">
            <v>BALANCE SHEET</v>
          </cell>
          <cell r="F1160" t="str">
            <v/>
          </cell>
          <cell r="G1160" t="str">
            <v/>
          </cell>
          <cell r="H1160" t="str">
            <v>CURRENT LIABILITIES AND PROVISIONS</v>
          </cell>
          <cell r="I1160" t="str">
            <v>CURRENT LIABILITIES</v>
          </cell>
          <cell r="J1160" t="str">
            <v>REALISATION UNDER AGREEMENT TO SELL</v>
          </cell>
        </row>
        <row r="1161">
          <cell r="A1161" t="str">
            <v>L505101-000-088</v>
          </cell>
          <cell r="B1161" t="str">
            <v>Third Party- Allot. A/C- THE BELARIE</v>
          </cell>
          <cell r="C1161" t="str">
            <v>INR</v>
          </cell>
          <cell r="D1161" t="str">
            <v>LIABILITIES</v>
          </cell>
          <cell r="E1161" t="str">
            <v>BALANCE SHEET</v>
          </cell>
          <cell r="F1161" t="str">
            <v/>
          </cell>
          <cell r="G1161" t="str">
            <v/>
          </cell>
          <cell r="H1161" t="str">
            <v>CURRENT LIABILITIES AND PROVISIONS</v>
          </cell>
          <cell r="I1161" t="str">
            <v>CURRENT LIABILITIES</v>
          </cell>
          <cell r="J1161" t="str">
            <v>REALISATION UNDER AGREEMENT TO SELL</v>
          </cell>
        </row>
        <row r="1162">
          <cell r="A1162" t="str">
            <v>L505101-000-089</v>
          </cell>
          <cell r="B1162" t="str">
            <v>Third Party- Allot. A/C- DLF PARK PLACE</v>
          </cell>
          <cell r="C1162" t="str">
            <v>INR</v>
          </cell>
          <cell r="D1162" t="str">
            <v>LIABILITIES</v>
          </cell>
          <cell r="E1162" t="str">
            <v>BALANCE SHEET</v>
          </cell>
          <cell r="F1162" t="str">
            <v/>
          </cell>
          <cell r="G1162" t="str">
            <v/>
          </cell>
          <cell r="H1162" t="str">
            <v>CURRENT LIABILITIES AND PROVISIONS</v>
          </cell>
          <cell r="I1162" t="str">
            <v>CURRENT LIABILITIES</v>
          </cell>
          <cell r="J1162" t="str">
            <v>REALISATION UNDER AGREEMENT TO SELL</v>
          </cell>
        </row>
        <row r="1163">
          <cell r="A1163" t="str">
            <v>L505101-000-092</v>
          </cell>
          <cell r="B1163" t="str">
            <v>Third Party- Allot. A/C- QUEENS COURT</v>
          </cell>
          <cell r="C1163" t="str">
            <v>INR</v>
          </cell>
          <cell r="D1163" t="str">
            <v>LIABILITIES</v>
          </cell>
          <cell r="E1163" t="str">
            <v>BALANCE SHEET</v>
          </cell>
          <cell r="F1163" t="str">
            <v/>
          </cell>
          <cell r="G1163" t="str">
            <v/>
          </cell>
          <cell r="H1163" t="str">
            <v>CURRENT LIABILITIES AND PROVISIONS</v>
          </cell>
          <cell r="I1163" t="str">
            <v>CURRENT LIABILITIES</v>
          </cell>
          <cell r="J1163" t="str">
            <v>REALISATION UNDER AGREEMENT TO SELL</v>
          </cell>
        </row>
        <row r="1164">
          <cell r="A1164" t="str">
            <v>L505101-000-101</v>
          </cell>
          <cell r="B1164" t="str">
            <v>Third Party- Allot. A/C- LIG/EWS</v>
          </cell>
          <cell r="C1164" t="str">
            <v>INR</v>
          </cell>
          <cell r="D1164" t="str">
            <v>LIABILITIES</v>
          </cell>
          <cell r="E1164" t="str">
            <v>BALANCE SHEET</v>
          </cell>
          <cell r="F1164" t="str">
            <v/>
          </cell>
          <cell r="G1164" t="str">
            <v/>
          </cell>
          <cell r="H1164" t="str">
            <v>CURRENT LIABILITIES AND PROVISIONS</v>
          </cell>
          <cell r="I1164" t="str">
            <v>CURRENT LIABILITIES</v>
          </cell>
          <cell r="J1164" t="str">
            <v>REALISATION UNDER AGREEMENT TO SELL</v>
          </cell>
        </row>
        <row r="1165">
          <cell r="A1165" t="str">
            <v>L505101-000-102</v>
          </cell>
          <cell r="B1165" t="str">
            <v>Third Party- Allot. A/C- QEC 1,2,3</v>
          </cell>
          <cell r="C1165" t="str">
            <v>INR</v>
          </cell>
          <cell r="D1165" t="str">
            <v>LIABILITIES</v>
          </cell>
          <cell r="E1165" t="str">
            <v>BALANCE SHEET</v>
          </cell>
          <cell r="F1165" t="str">
            <v/>
          </cell>
          <cell r="G1165" t="str">
            <v/>
          </cell>
          <cell r="H1165" t="str">
            <v>CURRENT LIABILITIES AND PROVISIONS</v>
          </cell>
          <cell r="I1165" t="str">
            <v>CURRENT LIABILITIES</v>
          </cell>
          <cell r="J1165" t="str">
            <v>REALISATION UNDER AGREEMENT TO SELL</v>
          </cell>
        </row>
        <row r="1166">
          <cell r="A1166" t="str">
            <v>L505101-000-103</v>
          </cell>
          <cell r="B1166" t="str">
            <v>Third Party- Allot. A/C- ADJ. CONST.</v>
          </cell>
          <cell r="C1166" t="str">
            <v>INR</v>
          </cell>
          <cell r="D1166" t="str">
            <v>LIABILITIES</v>
          </cell>
          <cell r="E1166" t="str">
            <v>BALANCE SHEET</v>
          </cell>
          <cell r="F1166" t="str">
            <v/>
          </cell>
          <cell r="G1166" t="str">
            <v/>
          </cell>
          <cell r="H1166" t="str">
            <v>CURRENT LIABILITIES AND PROVISIONS</v>
          </cell>
          <cell r="I1166" t="str">
            <v>CURRENT LIABILITIES</v>
          </cell>
          <cell r="J1166" t="str">
            <v>REALISATION UNDER AGREEMENT TO SELL</v>
          </cell>
        </row>
        <row r="1167">
          <cell r="A1167" t="str">
            <v>L505101-000-104</v>
          </cell>
          <cell r="B1167" t="str">
            <v>Third Party- Allot. A/C- ADJ. LAND</v>
          </cell>
          <cell r="C1167" t="str">
            <v>INR</v>
          </cell>
          <cell r="D1167" t="str">
            <v>LIABILITIES</v>
          </cell>
          <cell r="E1167" t="str">
            <v>BALANCE SHEET</v>
          </cell>
          <cell r="F1167" t="str">
            <v/>
          </cell>
          <cell r="G1167" t="str">
            <v/>
          </cell>
          <cell r="H1167" t="str">
            <v>CURRENT LIABILITIES AND PROVISIONS</v>
          </cell>
          <cell r="I1167" t="str">
            <v>CURRENT LIABILITIES</v>
          </cell>
          <cell r="J1167" t="str">
            <v>REALISATION UNDER AGREEMENT TO SELL</v>
          </cell>
        </row>
        <row r="1168">
          <cell r="A1168" t="str">
            <v>L505101-000-301</v>
          </cell>
          <cell r="B1168" t="str">
            <v>Third Party- Allot. A/C- NOIDA MALL</v>
          </cell>
          <cell r="C1168" t="str">
            <v>INR</v>
          </cell>
          <cell r="D1168" t="str">
            <v>LIABILITIES</v>
          </cell>
          <cell r="E1168" t="str">
            <v>BALANCE SHEET</v>
          </cell>
          <cell r="F1168" t="str">
            <v/>
          </cell>
          <cell r="G1168" t="str">
            <v/>
          </cell>
          <cell r="H1168" t="str">
            <v>CURRENT LIABILITIES AND PROVISIONS</v>
          </cell>
          <cell r="I1168" t="str">
            <v>CURRENT LIABILITIES</v>
          </cell>
          <cell r="J1168" t="str">
            <v>REALISATION UNDER AGREEMENT TO SELL</v>
          </cell>
        </row>
        <row r="1169">
          <cell r="A1169" t="str">
            <v>L505102-000-000</v>
          </cell>
          <cell r="B1169" t="str">
            <v>Third Party- Inst. Reb.</v>
          </cell>
          <cell r="C1169" t="str">
            <v>INR</v>
          </cell>
          <cell r="D1169" t="str">
            <v>LIABILITIES</v>
          </cell>
          <cell r="E1169" t="str">
            <v>BALANCE SHEET</v>
          </cell>
          <cell r="F1169" t="str">
            <v/>
          </cell>
          <cell r="G1169" t="str">
            <v/>
          </cell>
          <cell r="H1169" t="str">
            <v>CURRENT LIABILITIES AND PROVISIONS</v>
          </cell>
          <cell r="I1169" t="str">
            <v>CURRENT LIABILITIES</v>
          </cell>
          <cell r="J1169" t="str">
            <v>REALISATION UNDER AGREEMENT TO SELL</v>
          </cell>
        </row>
        <row r="1170">
          <cell r="A1170" t="str">
            <v>L505102-000-001</v>
          </cell>
          <cell r="B1170" t="str">
            <v>Third Party- Inst. Reb.- ANKUR VIHAR</v>
          </cell>
          <cell r="C1170" t="str">
            <v>INR</v>
          </cell>
          <cell r="D1170" t="str">
            <v>LIABILITIES</v>
          </cell>
          <cell r="E1170" t="str">
            <v>BALANCE SHEET</v>
          </cell>
          <cell r="F1170" t="str">
            <v/>
          </cell>
          <cell r="G1170" t="str">
            <v/>
          </cell>
          <cell r="H1170" t="str">
            <v>CURRENT LIABILITIES AND PROVISIONS</v>
          </cell>
          <cell r="I1170" t="str">
            <v>CURRENT LIABILITIES</v>
          </cell>
          <cell r="J1170" t="str">
            <v>REALISATION UNDER AGREEMENT TO SELL</v>
          </cell>
        </row>
        <row r="1171">
          <cell r="A1171" t="str">
            <v>L505102-000-002</v>
          </cell>
          <cell r="B1171" t="str">
            <v>Third Party- Inst. Reb.- BEVERLY PK1 PKG</v>
          </cell>
          <cell r="C1171" t="str">
            <v>INR</v>
          </cell>
          <cell r="D1171" t="str">
            <v>LIABILITIES</v>
          </cell>
          <cell r="E1171" t="str">
            <v>BALANCE SHEET</v>
          </cell>
          <cell r="F1171" t="str">
            <v/>
          </cell>
          <cell r="G1171" t="str">
            <v/>
          </cell>
          <cell r="H1171" t="str">
            <v>CURRENT LIABILITIES AND PROVISIONS</v>
          </cell>
          <cell r="I1171" t="str">
            <v>CURRENT LIABILITIES</v>
          </cell>
          <cell r="J1171" t="str">
            <v>REALISATION UNDER AGREEMENT TO SELL</v>
          </cell>
        </row>
        <row r="1172">
          <cell r="A1172" t="str">
            <v>L505102-000-003</v>
          </cell>
          <cell r="B1172" t="str">
            <v>Third Party- Inst. Reb.- BEVERLY PK2 PKG</v>
          </cell>
          <cell r="C1172" t="str">
            <v>INR</v>
          </cell>
          <cell r="D1172" t="str">
            <v>LIABILITIES</v>
          </cell>
          <cell r="E1172" t="str">
            <v>BALANCE SHEET</v>
          </cell>
          <cell r="F1172" t="str">
            <v/>
          </cell>
          <cell r="G1172" t="str">
            <v/>
          </cell>
          <cell r="H1172" t="str">
            <v>CURRENT LIABILITIES AND PROVISIONS</v>
          </cell>
          <cell r="I1172" t="str">
            <v>CURRENT LIABILITIES</v>
          </cell>
          <cell r="J1172" t="str">
            <v>REALISATION UNDER AGREEMENT TO SELL</v>
          </cell>
        </row>
        <row r="1173">
          <cell r="A1173" t="str">
            <v>L505102-000-004</v>
          </cell>
          <cell r="B1173" t="str">
            <v>Third Party- Inst. Reb.- BEVERLY PRK 1</v>
          </cell>
          <cell r="C1173" t="str">
            <v>INR</v>
          </cell>
          <cell r="D1173" t="str">
            <v>LIABILITIES</v>
          </cell>
          <cell r="E1173" t="str">
            <v>BALANCE SHEET</v>
          </cell>
          <cell r="F1173" t="str">
            <v/>
          </cell>
          <cell r="G1173" t="str">
            <v/>
          </cell>
          <cell r="H1173" t="str">
            <v>CURRENT LIABILITIES AND PROVISIONS</v>
          </cell>
          <cell r="I1173" t="str">
            <v>CURRENT LIABILITIES</v>
          </cell>
          <cell r="J1173" t="str">
            <v>REALISATION UNDER AGREEMENT TO SELL</v>
          </cell>
        </row>
        <row r="1174">
          <cell r="A1174" t="str">
            <v>L505102-000-005</v>
          </cell>
          <cell r="B1174" t="str">
            <v>Third Party- Inst. Reb.- BEVERLY PRK 2</v>
          </cell>
          <cell r="C1174" t="str">
            <v>INR</v>
          </cell>
          <cell r="D1174" t="str">
            <v>LIABILITIES</v>
          </cell>
          <cell r="E1174" t="str">
            <v>BALANCE SHEET</v>
          </cell>
          <cell r="F1174" t="str">
            <v/>
          </cell>
          <cell r="G1174" t="str">
            <v/>
          </cell>
          <cell r="H1174" t="str">
            <v>CURRENT LIABILITIES AND PROVISIONS</v>
          </cell>
          <cell r="I1174" t="str">
            <v>CURRENT LIABILITIES</v>
          </cell>
          <cell r="J1174" t="str">
            <v>REALISATION UNDER AGREEMENT TO SELL</v>
          </cell>
        </row>
        <row r="1175">
          <cell r="A1175" t="str">
            <v>L505102-000-007</v>
          </cell>
          <cell r="B1175" t="str">
            <v>Third Party- Inst. Reb.- Cntrl Arcde Prk</v>
          </cell>
          <cell r="C1175" t="str">
            <v>INR</v>
          </cell>
          <cell r="D1175" t="str">
            <v>LIABILITIES</v>
          </cell>
          <cell r="E1175" t="str">
            <v>BALANCE SHEET</v>
          </cell>
          <cell r="F1175" t="str">
            <v/>
          </cell>
          <cell r="G1175" t="str">
            <v/>
          </cell>
          <cell r="H1175" t="str">
            <v>CURRENT LIABILITIES AND PROVISIONS</v>
          </cell>
          <cell r="I1175" t="str">
            <v>CURRENT LIABILITIES</v>
          </cell>
          <cell r="J1175" t="str">
            <v>REALISATION UNDER AGREEMENT TO SELL</v>
          </cell>
        </row>
        <row r="1176">
          <cell r="A1176" t="str">
            <v>L505102-000-010</v>
          </cell>
          <cell r="B1176" t="str">
            <v>Third Party- Inst. Reb.- DILSHAD PLAZA</v>
          </cell>
          <cell r="C1176" t="str">
            <v>INR</v>
          </cell>
          <cell r="D1176" t="str">
            <v>LIABILITIES</v>
          </cell>
          <cell r="E1176" t="str">
            <v>BALANCE SHEET</v>
          </cell>
          <cell r="F1176" t="str">
            <v/>
          </cell>
          <cell r="G1176" t="str">
            <v/>
          </cell>
          <cell r="H1176" t="str">
            <v>CURRENT LIABILITIES AND PROVISIONS</v>
          </cell>
          <cell r="I1176" t="str">
            <v>CURRENT LIABILITIES</v>
          </cell>
          <cell r="J1176" t="str">
            <v>REALISATION UNDER AGREEMENT TO SELL</v>
          </cell>
        </row>
        <row r="1177">
          <cell r="A1177" t="str">
            <v>L505102-000-011</v>
          </cell>
          <cell r="B1177" t="str">
            <v>Third Party- Inst. Reb.- EXECUTIVE Hme</v>
          </cell>
          <cell r="C1177" t="str">
            <v>INR</v>
          </cell>
          <cell r="D1177" t="str">
            <v>LIABILITIES</v>
          </cell>
          <cell r="E1177" t="str">
            <v>BALANCE SHEET</v>
          </cell>
          <cell r="F1177" t="str">
            <v/>
          </cell>
          <cell r="G1177" t="str">
            <v/>
          </cell>
          <cell r="H1177" t="str">
            <v>CURRENT LIABILITIES AND PROVISIONS</v>
          </cell>
          <cell r="I1177" t="str">
            <v>CURRENT LIABILITIES</v>
          </cell>
          <cell r="J1177" t="str">
            <v>REALISATION UNDER AGREEMENT TO SELL</v>
          </cell>
        </row>
        <row r="1178">
          <cell r="A1178" t="str">
            <v>L505102-000-012</v>
          </cell>
          <cell r="B1178" t="str">
            <v>Third Party- Inst. Reb.- HAMILTON Prkn</v>
          </cell>
          <cell r="C1178" t="str">
            <v>INR</v>
          </cell>
          <cell r="D1178" t="str">
            <v>LIABILITIES</v>
          </cell>
          <cell r="E1178" t="str">
            <v>BALANCE SHEET</v>
          </cell>
          <cell r="F1178" t="str">
            <v/>
          </cell>
          <cell r="G1178" t="str">
            <v/>
          </cell>
          <cell r="H1178" t="str">
            <v>CURRENT LIABILITIES AND PROVISIONS</v>
          </cell>
          <cell r="I1178" t="str">
            <v>CURRENT LIABILITIES</v>
          </cell>
          <cell r="J1178" t="str">
            <v>REALISATION UNDER AGREEMENT TO SELL</v>
          </cell>
        </row>
        <row r="1179">
          <cell r="A1179" t="str">
            <v>L505102-000-013</v>
          </cell>
          <cell r="B1179" t="str">
            <v>Third Party- Inst. Reb.- HAMILTON COUR</v>
          </cell>
          <cell r="C1179" t="str">
            <v>INR</v>
          </cell>
          <cell r="D1179" t="str">
            <v>LIABILITIES</v>
          </cell>
          <cell r="E1179" t="str">
            <v>BALANCE SHEET</v>
          </cell>
          <cell r="F1179" t="str">
            <v/>
          </cell>
          <cell r="G1179" t="str">
            <v/>
          </cell>
          <cell r="H1179" t="str">
            <v>CURRENT LIABILITIES AND PROVISIONS</v>
          </cell>
          <cell r="I1179" t="str">
            <v>CURRENT LIABILITIES</v>
          </cell>
          <cell r="J1179" t="str">
            <v>REALISATION UNDER AGREEMENT TO SELL</v>
          </cell>
        </row>
        <row r="1180">
          <cell r="A1180" t="str">
            <v>L505102-000-014</v>
          </cell>
          <cell r="B1180" t="str">
            <v>Third Party- Inst. Reb.- NEW TOWN Hse</v>
          </cell>
          <cell r="C1180" t="str">
            <v>INR</v>
          </cell>
          <cell r="D1180" t="str">
            <v>LIABILITIES</v>
          </cell>
          <cell r="E1180" t="str">
            <v>BALANCE SHEET</v>
          </cell>
          <cell r="F1180" t="str">
            <v/>
          </cell>
          <cell r="G1180" t="str">
            <v/>
          </cell>
          <cell r="H1180" t="str">
            <v>CURRENT LIABILITIES AND PROVISIONS</v>
          </cell>
          <cell r="I1180" t="str">
            <v>CURRENT LIABILITIES</v>
          </cell>
          <cell r="J1180" t="str">
            <v>REALISATION UNDER AGREEMENT TO SELL</v>
          </cell>
        </row>
        <row r="1181">
          <cell r="A1181" t="str">
            <v>L505102-000-015</v>
          </cell>
          <cell r="B1181" t="str">
            <v>Third Party- Inst. Reb.- TOWN HSE</v>
          </cell>
          <cell r="C1181" t="str">
            <v>INR</v>
          </cell>
          <cell r="D1181" t="str">
            <v>LIABILITIES</v>
          </cell>
          <cell r="E1181" t="str">
            <v>BALANCE SHEET</v>
          </cell>
          <cell r="F1181" t="str">
            <v/>
          </cell>
          <cell r="G1181" t="str">
            <v/>
          </cell>
          <cell r="H1181" t="str">
            <v>CURRENT LIABILITIES AND PROVISIONS</v>
          </cell>
          <cell r="I1181" t="str">
            <v>CURRENT LIABILITIES</v>
          </cell>
          <cell r="J1181" t="str">
            <v>REALISATION UNDER AGREEMENT TO SELL</v>
          </cell>
        </row>
        <row r="1182">
          <cell r="A1182" t="str">
            <v>L505102-000-017</v>
          </cell>
          <cell r="B1182" t="str">
            <v>Third Party- Inst. Reb.- QEC PHASE-IV</v>
          </cell>
          <cell r="C1182" t="str">
            <v>INR</v>
          </cell>
          <cell r="D1182" t="str">
            <v>LIABILITIES</v>
          </cell>
          <cell r="E1182" t="str">
            <v>BALANCE SHEET</v>
          </cell>
          <cell r="F1182" t="str">
            <v/>
          </cell>
          <cell r="G1182" t="str">
            <v/>
          </cell>
          <cell r="H1182" t="str">
            <v>CURRENT LIABILITIES AND PROVISIONS</v>
          </cell>
          <cell r="I1182" t="str">
            <v>CURRENT LIABILITIES</v>
          </cell>
          <cell r="J1182" t="str">
            <v>REALISATION UNDER AGREEMENT TO SELL</v>
          </cell>
        </row>
        <row r="1183">
          <cell r="A1183" t="str">
            <v>L505102-000-018</v>
          </cell>
          <cell r="B1183" t="str">
            <v>Third Party- Inst. Reb.- QEC PHASE-V</v>
          </cell>
          <cell r="C1183" t="str">
            <v>INR</v>
          </cell>
          <cell r="D1183" t="str">
            <v>LIABILITIES</v>
          </cell>
          <cell r="E1183" t="str">
            <v>BALANCE SHEET</v>
          </cell>
          <cell r="F1183" t="str">
            <v/>
          </cell>
          <cell r="G1183" t="str">
            <v/>
          </cell>
          <cell r="H1183" t="str">
            <v>CURRENT LIABILITIES AND PROVISIONS</v>
          </cell>
          <cell r="I1183" t="str">
            <v>CURRENT LIABILITIES</v>
          </cell>
          <cell r="J1183" t="str">
            <v>REALISATION UNDER AGREEMENT TO SELL</v>
          </cell>
        </row>
        <row r="1184">
          <cell r="A1184" t="str">
            <v>L505102-000-019</v>
          </cell>
          <cell r="B1184" t="str">
            <v>Third Party- Inst. Reb.- REGENCY PARK</v>
          </cell>
          <cell r="C1184" t="str">
            <v>INR</v>
          </cell>
          <cell r="D1184" t="str">
            <v>LIABILITIES</v>
          </cell>
          <cell r="E1184" t="str">
            <v>BALANCE SHEET</v>
          </cell>
          <cell r="F1184" t="str">
            <v/>
          </cell>
          <cell r="G1184" t="str">
            <v/>
          </cell>
          <cell r="H1184" t="str">
            <v>CURRENT LIABILITIES AND PROVISIONS</v>
          </cell>
          <cell r="I1184" t="str">
            <v>CURRENT LIABILITIES</v>
          </cell>
          <cell r="J1184" t="str">
            <v>REALISATION UNDER AGREEMENT TO SELL</v>
          </cell>
        </row>
        <row r="1185">
          <cell r="A1185" t="str">
            <v>L505102-000-020</v>
          </cell>
          <cell r="B1185" t="str">
            <v>Third Party- Inst. Reb.- REGENCY Prkn</v>
          </cell>
          <cell r="C1185" t="str">
            <v>INR</v>
          </cell>
          <cell r="D1185" t="str">
            <v>LIABILITIES</v>
          </cell>
          <cell r="E1185" t="str">
            <v>BALANCE SHEET</v>
          </cell>
          <cell r="F1185" t="str">
            <v/>
          </cell>
          <cell r="G1185" t="str">
            <v/>
          </cell>
          <cell r="H1185" t="str">
            <v>CURRENT LIABILITIES AND PROVISIONS</v>
          </cell>
          <cell r="I1185" t="str">
            <v>CURRENT LIABILITIES</v>
          </cell>
          <cell r="J1185" t="str">
            <v>REALISATION UNDER AGREEMENT TO SELL</v>
          </cell>
        </row>
        <row r="1186">
          <cell r="A1186" t="str">
            <v>L505102-000-021</v>
          </cell>
          <cell r="B1186" t="str">
            <v>Third Party- Inst. Reb.- RICHMOND Prkn</v>
          </cell>
          <cell r="C1186" t="str">
            <v>INR</v>
          </cell>
          <cell r="D1186" t="str">
            <v>LIABILITIES</v>
          </cell>
          <cell r="E1186" t="str">
            <v>BALANCE SHEET</v>
          </cell>
          <cell r="F1186" t="str">
            <v/>
          </cell>
          <cell r="G1186" t="str">
            <v/>
          </cell>
          <cell r="H1186" t="str">
            <v>CURRENT LIABILITIES AND PROVISIONS</v>
          </cell>
          <cell r="I1186" t="str">
            <v>CURRENT LIABILITIES</v>
          </cell>
          <cell r="J1186" t="str">
            <v>REALISATION UNDER AGREEMENT TO SELL</v>
          </cell>
        </row>
        <row r="1187">
          <cell r="A1187" t="str">
            <v>L505102-000-022</v>
          </cell>
          <cell r="B1187" t="str">
            <v>Third Party- Inst. Reb.- RICHMOND PARK</v>
          </cell>
          <cell r="C1187" t="str">
            <v>INR</v>
          </cell>
          <cell r="D1187" t="str">
            <v>LIABILITIES</v>
          </cell>
          <cell r="E1187" t="str">
            <v>BALANCE SHEET</v>
          </cell>
          <cell r="F1187" t="str">
            <v/>
          </cell>
          <cell r="G1187" t="str">
            <v/>
          </cell>
          <cell r="H1187" t="str">
            <v>CURRENT LIABILITIES AND PROVISIONS</v>
          </cell>
          <cell r="I1187" t="str">
            <v>CURRENT LIABILITIES</v>
          </cell>
          <cell r="J1187" t="str">
            <v>REALISATION UNDER AGREEMENT TO SELL</v>
          </cell>
        </row>
        <row r="1188">
          <cell r="A1188" t="str">
            <v>L505102-000-023</v>
          </cell>
          <cell r="B1188" t="str">
            <v>Third Party- Inst. Reb.- SUPER MART-II</v>
          </cell>
          <cell r="C1188" t="str">
            <v>INR</v>
          </cell>
          <cell r="D1188" t="str">
            <v>LIABILITIES</v>
          </cell>
          <cell r="E1188" t="str">
            <v>BALANCE SHEET</v>
          </cell>
          <cell r="F1188" t="str">
            <v/>
          </cell>
          <cell r="G1188" t="str">
            <v/>
          </cell>
          <cell r="H1188" t="str">
            <v>CURRENT LIABILITIES AND PROVISIONS</v>
          </cell>
          <cell r="I1188" t="str">
            <v>CURRENT LIABILITIES</v>
          </cell>
          <cell r="J1188" t="str">
            <v>REALISATION UNDER AGREEMENT TO SELL</v>
          </cell>
        </row>
        <row r="1189">
          <cell r="A1189" t="str">
            <v>L505102-000-024</v>
          </cell>
          <cell r="B1189" t="str">
            <v>Third Party- Inst. Reb.- SHOPPING MALL</v>
          </cell>
          <cell r="C1189" t="str">
            <v>INR</v>
          </cell>
          <cell r="D1189" t="str">
            <v>LIABILITIES</v>
          </cell>
          <cell r="E1189" t="str">
            <v>BALANCE SHEET</v>
          </cell>
          <cell r="F1189" t="str">
            <v/>
          </cell>
          <cell r="G1189" t="str">
            <v/>
          </cell>
          <cell r="H1189" t="str">
            <v>CURRENT LIABILITIES AND PROVISIONS</v>
          </cell>
          <cell r="I1189" t="str">
            <v>CURRENT LIABILITIES</v>
          </cell>
          <cell r="J1189" t="str">
            <v>REALISATION UNDER AGREEMENT TO SELL</v>
          </cell>
        </row>
        <row r="1190">
          <cell r="A1190" t="str">
            <v>L505102-000-027</v>
          </cell>
          <cell r="B1190" t="str">
            <v>Third Party- Inst. Reb.- STOP-N-SHOP</v>
          </cell>
          <cell r="C1190" t="str">
            <v>INR</v>
          </cell>
          <cell r="D1190" t="str">
            <v>LIABILITIES</v>
          </cell>
          <cell r="E1190" t="str">
            <v>BALANCE SHEET</v>
          </cell>
          <cell r="F1190" t="str">
            <v/>
          </cell>
          <cell r="G1190" t="str">
            <v/>
          </cell>
          <cell r="H1190" t="str">
            <v>CURRENT LIABILITIES AND PROVISIONS</v>
          </cell>
          <cell r="I1190" t="str">
            <v>CURRENT LIABILITIES</v>
          </cell>
          <cell r="J1190" t="str">
            <v>REALISATION UNDER AGREEMENT TO SELL</v>
          </cell>
        </row>
        <row r="1191">
          <cell r="A1191" t="str">
            <v>L505102-000-028</v>
          </cell>
          <cell r="B1191" t="str">
            <v>Third Party- Inst. Reb.- SILVER OAKS</v>
          </cell>
          <cell r="C1191" t="str">
            <v>INR</v>
          </cell>
          <cell r="D1191" t="str">
            <v>LIABILITIES</v>
          </cell>
          <cell r="E1191" t="str">
            <v>BALANCE SHEET</v>
          </cell>
          <cell r="F1191" t="str">
            <v/>
          </cell>
          <cell r="G1191" t="str">
            <v/>
          </cell>
          <cell r="H1191" t="str">
            <v>CURRENT LIABILITIES AND PROVISIONS</v>
          </cell>
          <cell r="I1191" t="str">
            <v>CURRENT LIABILITIES</v>
          </cell>
          <cell r="J1191" t="str">
            <v>REALISATION UNDER AGREEMENT TO SELL</v>
          </cell>
        </row>
        <row r="1192">
          <cell r="A1192" t="str">
            <v>L505102-000-029</v>
          </cell>
          <cell r="B1192" t="str">
            <v>Third Party- Inst. Reb.- SILVER OAKS PKG</v>
          </cell>
          <cell r="C1192" t="str">
            <v>INR</v>
          </cell>
          <cell r="D1192" t="str">
            <v>LIABILITIES</v>
          </cell>
          <cell r="E1192" t="str">
            <v>BALANCE SHEET</v>
          </cell>
          <cell r="F1192" t="str">
            <v/>
          </cell>
          <cell r="G1192" t="str">
            <v/>
          </cell>
          <cell r="H1192" t="str">
            <v>CURRENT LIABILITIES AND PROVISIONS</v>
          </cell>
          <cell r="I1192" t="str">
            <v>CURRENT LIABILITIES</v>
          </cell>
          <cell r="J1192" t="str">
            <v>REALISATION UNDER AGREEMENT TO SELL</v>
          </cell>
        </row>
        <row r="1193">
          <cell r="A1193" t="str">
            <v>L505102-000-032</v>
          </cell>
          <cell r="B1193" t="str">
            <v>Third Party- Inst. Reb.- VILLA PLOTS</v>
          </cell>
          <cell r="C1193" t="str">
            <v>INR</v>
          </cell>
          <cell r="D1193" t="str">
            <v>LIABILITIES</v>
          </cell>
          <cell r="E1193" t="str">
            <v>BALANCE SHEET</v>
          </cell>
          <cell r="F1193" t="str">
            <v/>
          </cell>
          <cell r="G1193" t="str">
            <v/>
          </cell>
          <cell r="H1193" t="str">
            <v>CURRENT LIABILITIES AND PROVISIONS</v>
          </cell>
          <cell r="I1193" t="str">
            <v>CURRENT LIABILITIES</v>
          </cell>
          <cell r="J1193" t="str">
            <v>REALISATION UNDER AGREEMENT TO SELL</v>
          </cell>
        </row>
        <row r="1194">
          <cell r="A1194" t="str">
            <v>L505102-000-033</v>
          </cell>
          <cell r="B1194" t="str">
            <v>Third Party- Inst. Reb.- WINDSOR Prkn</v>
          </cell>
          <cell r="C1194" t="str">
            <v>INR</v>
          </cell>
          <cell r="D1194" t="str">
            <v>LIABILITIES</v>
          </cell>
          <cell r="E1194" t="str">
            <v>BALANCE SHEET</v>
          </cell>
          <cell r="F1194" t="str">
            <v/>
          </cell>
          <cell r="G1194" t="str">
            <v/>
          </cell>
          <cell r="H1194" t="str">
            <v>CURRENT LIABILITIES AND PROVISIONS</v>
          </cell>
          <cell r="I1194" t="str">
            <v>CURRENT LIABILITIES</v>
          </cell>
          <cell r="J1194" t="str">
            <v>REALISATION UNDER AGREEMENT TO SELL</v>
          </cell>
        </row>
        <row r="1195">
          <cell r="A1195" t="str">
            <v>L505102-000-034</v>
          </cell>
          <cell r="B1195" t="str">
            <v>Third Party- Inst. Reb.- WINDSOR COURT</v>
          </cell>
          <cell r="C1195" t="str">
            <v>INR</v>
          </cell>
          <cell r="D1195" t="str">
            <v>LIABILITIES</v>
          </cell>
          <cell r="E1195" t="str">
            <v>BALANCE SHEET</v>
          </cell>
          <cell r="F1195" t="str">
            <v/>
          </cell>
          <cell r="G1195" t="str">
            <v/>
          </cell>
          <cell r="H1195" t="str">
            <v>CURRENT LIABILITIES AND PROVISIONS</v>
          </cell>
          <cell r="I1195" t="str">
            <v>CURRENT LIABILITIES</v>
          </cell>
          <cell r="J1195" t="str">
            <v>REALISATION UNDER AGREEMENT TO SELL</v>
          </cell>
        </row>
        <row r="1196">
          <cell r="A1196" t="str">
            <v>L505102-000-035</v>
          </cell>
          <cell r="B1196" t="str">
            <v>Third Party- Inst. Reb.- GALLERIA</v>
          </cell>
          <cell r="C1196" t="str">
            <v>INR</v>
          </cell>
          <cell r="D1196" t="str">
            <v>LIABILITIES</v>
          </cell>
          <cell r="E1196" t="str">
            <v>BALANCE SHEET</v>
          </cell>
          <cell r="F1196" t="str">
            <v/>
          </cell>
          <cell r="G1196" t="str">
            <v/>
          </cell>
          <cell r="H1196" t="str">
            <v>CURRENT LIABILITIES AND PROVISIONS</v>
          </cell>
          <cell r="I1196" t="str">
            <v>CURRENT LIABILITIES</v>
          </cell>
          <cell r="J1196" t="str">
            <v>REALISATION UNDER AGREEMENT TO SELL</v>
          </cell>
        </row>
        <row r="1197">
          <cell r="A1197" t="str">
            <v>L505102-000-037</v>
          </cell>
          <cell r="B1197" t="str">
            <v>Third Party- Inst. Reb.- CENTRE POINT</v>
          </cell>
          <cell r="C1197" t="str">
            <v>INR</v>
          </cell>
          <cell r="D1197" t="str">
            <v>LIABILITIES</v>
          </cell>
          <cell r="E1197" t="str">
            <v>BALANCE SHEET</v>
          </cell>
          <cell r="F1197" t="str">
            <v/>
          </cell>
          <cell r="G1197" t="str">
            <v/>
          </cell>
          <cell r="H1197" t="str">
            <v>CURRENT LIABILITIES AND PROVISIONS</v>
          </cell>
          <cell r="I1197" t="str">
            <v>CURRENT LIABILITIES</v>
          </cell>
          <cell r="J1197" t="str">
            <v>REALISATION UNDER AGREEMENT TO SELL</v>
          </cell>
        </row>
        <row r="1198">
          <cell r="A1198" t="str">
            <v>L505102-000-038</v>
          </cell>
          <cell r="B1198" t="str">
            <v>Third Party- Inst. Reb.- FARIDABAD PLO</v>
          </cell>
          <cell r="C1198" t="str">
            <v>INR</v>
          </cell>
          <cell r="D1198" t="str">
            <v>LIABILITIES</v>
          </cell>
          <cell r="E1198" t="str">
            <v>BALANCE SHEET</v>
          </cell>
          <cell r="F1198" t="str">
            <v/>
          </cell>
          <cell r="G1198" t="str">
            <v/>
          </cell>
          <cell r="H1198" t="str">
            <v>CURRENT LIABILITIES AND PROVISIONS</v>
          </cell>
          <cell r="I1198" t="str">
            <v>CURRENT LIABILITIES</v>
          </cell>
          <cell r="J1198" t="str">
            <v>REALISATION UNDER AGREEMENT TO SELL</v>
          </cell>
        </row>
        <row r="1199">
          <cell r="A1199" t="str">
            <v>L505102-000-039</v>
          </cell>
          <cell r="B1199" t="str">
            <v>Third Party- Inst. Reb.- RIDGWOOD EST.</v>
          </cell>
          <cell r="C1199" t="str">
            <v>INR</v>
          </cell>
          <cell r="D1199" t="str">
            <v>LIABILITIES</v>
          </cell>
          <cell r="E1199" t="str">
            <v>BALANCE SHEET</v>
          </cell>
          <cell r="F1199" t="str">
            <v/>
          </cell>
          <cell r="G1199" t="str">
            <v/>
          </cell>
          <cell r="H1199" t="str">
            <v>CURRENT LIABILITIES AND PROVISIONS</v>
          </cell>
          <cell r="I1199" t="str">
            <v>CURRENT LIABILITIES</v>
          </cell>
          <cell r="J1199" t="str">
            <v>REALISATION UNDER AGREEMENT TO SELL</v>
          </cell>
        </row>
        <row r="1200">
          <cell r="A1200" t="str">
            <v>L505102-000-040</v>
          </cell>
          <cell r="B1200" t="str">
            <v>Third Party- Inst. Reb.- OAKWOOD EST.</v>
          </cell>
          <cell r="C1200" t="str">
            <v>INR</v>
          </cell>
          <cell r="D1200" t="str">
            <v>LIABILITIES</v>
          </cell>
          <cell r="E1200" t="str">
            <v>BALANCE SHEET</v>
          </cell>
          <cell r="F1200" t="str">
            <v/>
          </cell>
          <cell r="G1200" t="str">
            <v/>
          </cell>
          <cell r="H1200" t="str">
            <v>CURRENT LIABILITIES AND PROVISIONS</v>
          </cell>
          <cell r="I1200" t="str">
            <v>CURRENT LIABILITIES</v>
          </cell>
          <cell r="J1200" t="str">
            <v>REALISATION UNDER AGREEMENT TO SELL</v>
          </cell>
        </row>
        <row r="1201">
          <cell r="A1201" t="str">
            <v>L505102-000-041</v>
          </cell>
          <cell r="B1201" t="str">
            <v>Third Party- Inst. Reb.- WELLINGTON EST</v>
          </cell>
          <cell r="C1201" t="str">
            <v>INR</v>
          </cell>
          <cell r="D1201" t="str">
            <v>LIABILITIES</v>
          </cell>
          <cell r="E1201" t="str">
            <v>BALANCE SHEET</v>
          </cell>
          <cell r="F1201" t="str">
            <v/>
          </cell>
          <cell r="G1201" t="str">
            <v/>
          </cell>
          <cell r="H1201" t="str">
            <v>CURRENT LIABILITIES AND PROVISIONS</v>
          </cell>
          <cell r="I1201" t="str">
            <v>CURRENT LIABILITIES</v>
          </cell>
          <cell r="J1201" t="str">
            <v>REALISATION UNDER AGREEMENT TO SELL</v>
          </cell>
        </row>
        <row r="1202">
          <cell r="A1202" t="str">
            <v>L505102-000-042</v>
          </cell>
          <cell r="B1202" t="str">
            <v>Third Party- Inst. Reb.- PLOTS PH1</v>
          </cell>
          <cell r="C1202" t="str">
            <v>INR</v>
          </cell>
          <cell r="D1202" t="str">
            <v>LIABILITIES</v>
          </cell>
          <cell r="E1202" t="str">
            <v>BALANCE SHEET</v>
          </cell>
          <cell r="F1202" t="str">
            <v/>
          </cell>
          <cell r="G1202" t="str">
            <v/>
          </cell>
          <cell r="H1202" t="str">
            <v>CURRENT LIABILITIES AND PROVISIONS</v>
          </cell>
          <cell r="I1202" t="str">
            <v>CURRENT LIABILITIES</v>
          </cell>
          <cell r="J1202" t="str">
            <v>REALISATION UNDER AGREEMENT TO SELL</v>
          </cell>
        </row>
        <row r="1203">
          <cell r="A1203" t="str">
            <v>L505102-000-043</v>
          </cell>
          <cell r="B1203" t="str">
            <v>Third Party- Inst. Reb.- PLOTS PH II</v>
          </cell>
          <cell r="C1203" t="str">
            <v>INR</v>
          </cell>
          <cell r="D1203" t="str">
            <v>LIABILITIES</v>
          </cell>
          <cell r="E1203" t="str">
            <v>BALANCE SHEET</v>
          </cell>
          <cell r="F1203" t="str">
            <v/>
          </cell>
          <cell r="G1203" t="str">
            <v/>
          </cell>
          <cell r="H1203" t="str">
            <v>CURRENT LIABILITIES AND PROVISIONS</v>
          </cell>
          <cell r="I1203" t="str">
            <v>CURRENT LIABILITIES</v>
          </cell>
          <cell r="J1203" t="str">
            <v>REALISATION UNDER AGREEMENT TO SELL</v>
          </cell>
        </row>
        <row r="1204">
          <cell r="A1204" t="str">
            <v>L505102-000-046</v>
          </cell>
          <cell r="B1204" t="str">
            <v>Third Party- Inst. Reb.- PRINCETON Est</v>
          </cell>
          <cell r="C1204" t="str">
            <v>INR</v>
          </cell>
          <cell r="D1204" t="str">
            <v>LIABILITIES</v>
          </cell>
          <cell r="E1204" t="str">
            <v>BALANCE SHEET</v>
          </cell>
          <cell r="F1204" t="str">
            <v/>
          </cell>
          <cell r="G1204" t="str">
            <v/>
          </cell>
          <cell r="H1204" t="str">
            <v>CURRENT LIABILITIES AND PROVISIONS</v>
          </cell>
          <cell r="I1204" t="str">
            <v>CURRENT LIABILITIES</v>
          </cell>
          <cell r="J1204" t="str">
            <v>REALISATION UNDER AGREEMENT TO SELL</v>
          </cell>
        </row>
        <row r="1205">
          <cell r="A1205" t="str">
            <v>L505102-000-048</v>
          </cell>
          <cell r="B1205" t="str">
            <v>Third Party- Inst. Reb.- Indpndnt Hse</v>
          </cell>
          <cell r="C1205" t="str">
            <v>INR</v>
          </cell>
          <cell r="D1205" t="str">
            <v>LIABILITIES</v>
          </cell>
          <cell r="E1205" t="str">
            <v>BALANCE SHEET</v>
          </cell>
          <cell r="F1205" t="str">
            <v/>
          </cell>
          <cell r="G1205" t="str">
            <v/>
          </cell>
          <cell r="H1205" t="str">
            <v>CURRENT LIABILITIES AND PROVISIONS</v>
          </cell>
          <cell r="I1205" t="str">
            <v>CURRENT LIABILITIES</v>
          </cell>
          <cell r="J1205" t="str">
            <v>REALISATION UNDER AGREEMENT TO SELL</v>
          </cell>
        </row>
        <row r="1206">
          <cell r="A1206" t="str">
            <v>L505102-000-049</v>
          </cell>
          <cell r="B1206" t="str">
            <v>Third Party- Inst. Reb.- REGENT HOUSES</v>
          </cell>
          <cell r="C1206" t="str">
            <v>INR</v>
          </cell>
          <cell r="D1206" t="str">
            <v>LIABILITIES</v>
          </cell>
          <cell r="E1206" t="str">
            <v>BALANCE SHEET</v>
          </cell>
          <cell r="F1206" t="str">
            <v/>
          </cell>
          <cell r="G1206" t="str">
            <v/>
          </cell>
          <cell r="H1206" t="str">
            <v>CURRENT LIABILITIES AND PROVISIONS</v>
          </cell>
          <cell r="I1206" t="str">
            <v>CURRENT LIABILITIES</v>
          </cell>
          <cell r="J1206" t="str">
            <v>REALISATION UNDER AGREEMENT TO SELL</v>
          </cell>
        </row>
        <row r="1207">
          <cell r="A1207" t="str">
            <v>L505102-000-050</v>
          </cell>
          <cell r="B1207" t="str">
            <v>Third Party- Inst. Reb.- CARLTON EST.</v>
          </cell>
          <cell r="C1207" t="str">
            <v>INR</v>
          </cell>
          <cell r="D1207" t="str">
            <v>LIABILITIES</v>
          </cell>
          <cell r="E1207" t="str">
            <v>BALANCE SHEET</v>
          </cell>
          <cell r="F1207" t="str">
            <v/>
          </cell>
          <cell r="G1207" t="str">
            <v/>
          </cell>
          <cell r="H1207" t="str">
            <v>CURRENT LIABILITIES AND PROVISIONS</v>
          </cell>
          <cell r="I1207" t="str">
            <v>CURRENT LIABILITIES</v>
          </cell>
          <cell r="J1207" t="str">
            <v>REALISATION UNDER AGREEMENT TO SELL</v>
          </cell>
        </row>
        <row r="1208">
          <cell r="A1208" t="str">
            <v>L505102-000-051</v>
          </cell>
          <cell r="B1208" t="str">
            <v>Third Party- Inst. Reb.- GARDEN VILLAS</v>
          </cell>
          <cell r="C1208" t="str">
            <v>INR</v>
          </cell>
          <cell r="D1208" t="str">
            <v>LIABILITIES</v>
          </cell>
          <cell r="E1208" t="str">
            <v>BALANCE SHEET</v>
          </cell>
          <cell r="F1208" t="str">
            <v/>
          </cell>
          <cell r="G1208" t="str">
            <v/>
          </cell>
          <cell r="H1208" t="str">
            <v>CURRENT LIABILITIES AND PROVISIONS</v>
          </cell>
          <cell r="I1208" t="str">
            <v>CURRENT LIABILITIES</v>
          </cell>
          <cell r="J1208" t="str">
            <v>REALISATION UNDER AGREEMENT TO SELL</v>
          </cell>
        </row>
        <row r="1209">
          <cell r="A1209" t="str">
            <v>L505102-000-054</v>
          </cell>
          <cell r="B1209" t="str">
            <v>Third Party- Inst. Reb.- BELVEDERE PRK</v>
          </cell>
          <cell r="C1209" t="str">
            <v>INR</v>
          </cell>
          <cell r="D1209" t="str">
            <v>LIABILITIES</v>
          </cell>
          <cell r="E1209" t="str">
            <v>BALANCE SHEET</v>
          </cell>
          <cell r="F1209" t="str">
            <v/>
          </cell>
          <cell r="G1209" t="str">
            <v/>
          </cell>
          <cell r="H1209" t="str">
            <v>CURRENT LIABILITIES AND PROVISIONS</v>
          </cell>
          <cell r="I1209" t="str">
            <v>CURRENT LIABILITIES</v>
          </cell>
          <cell r="J1209" t="str">
            <v>REALISATION UNDER AGREEMENT TO SELL</v>
          </cell>
        </row>
        <row r="1210">
          <cell r="A1210" t="str">
            <v>L505102-000-055</v>
          </cell>
          <cell r="B1210" t="str">
            <v>Third Party- Inst. Reb.- BELVEDERE TOW</v>
          </cell>
          <cell r="C1210" t="str">
            <v>INR</v>
          </cell>
          <cell r="D1210" t="str">
            <v>LIABILITIES</v>
          </cell>
          <cell r="E1210" t="str">
            <v>BALANCE SHEET</v>
          </cell>
          <cell r="F1210" t="str">
            <v/>
          </cell>
          <cell r="G1210" t="str">
            <v/>
          </cell>
          <cell r="H1210" t="str">
            <v>CURRENT LIABILITIES AND PROVISIONS</v>
          </cell>
          <cell r="I1210" t="str">
            <v>CURRENT LIABILITIES</v>
          </cell>
          <cell r="J1210" t="str">
            <v>REALISATION UNDER AGREEMENT TO SELL</v>
          </cell>
        </row>
        <row r="1211">
          <cell r="A1211" t="str">
            <v>L505102-000-056</v>
          </cell>
          <cell r="B1211" t="str">
            <v>Third Party- Inst. Reb.- DLF CITY CENT</v>
          </cell>
          <cell r="C1211" t="str">
            <v>INR</v>
          </cell>
          <cell r="D1211" t="str">
            <v>LIABILITIES</v>
          </cell>
          <cell r="E1211" t="str">
            <v>BALANCE SHEET</v>
          </cell>
          <cell r="F1211" t="str">
            <v/>
          </cell>
          <cell r="G1211" t="str">
            <v/>
          </cell>
          <cell r="H1211" t="str">
            <v>CURRENT LIABILITIES AND PROVISIONS</v>
          </cell>
          <cell r="I1211" t="str">
            <v>CURRENT LIABILITIES</v>
          </cell>
          <cell r="J1211" t="str">
            <v>REALISATION UNDER AGREEMENT TO SELL</v>
          </cell>
        </row>
        <row r="1212">
          <cell r="A1212" t="str">
            <v>L505102-000-058</v>
          </cell>
          <cell r="B1212" t="str">
            <v>Third Party- Inst. Reb.- DLF Excl Flrs</v>
          </cell>
          <cell r="C1212" t="str">
            <v>INR</v>
          </cell>
          <cell r="D1212" t="str">
            <v>LIABILITIES</v>
          </cell>
          <cell r="E1212" t="str">
            <v>BALANCE SHEET</v>
          </cell>
          <cell r="F1212" t="str">
            <v/>
          </cell>
          <cell r="G1212" t="str">
            <v/>
          </cell>
          <cell r="H1212" t="str">
            <v>CURRENT LIABILITIES AND PROVISIONS</v>
          </cell>
          <cell r="I1212" t="str">
            <v>CURRENT LIABILITIES</v>
          </cell>
          <cell r="J1212" t="str">
            <v>REALISATION UNDER AGREEMENT TO SELL</v>
          </cell>
        </row>
        <row r="1213">
          <cell r="A1213" t="str">
            <v>L505102-000-059</v>
          </cell>
          <cell r="B1213" t="str">
            <v>Third Party- Inst. Reb.- DLF MOULSARI AR</v>
          </cell>
          <cell r="C1213" t="str">
            <v>INR</v>
          </cell>
          <cell r="D1213" t="str">
            <v>LIABILITIES</v>
          </cell>
          <cell r="E1213" t="str">
            <v>BALANCE SHEET</v>
          </cell>
          <cell r="F1213" t="str">
            <v/>
          </cell>
          <cell r="G1213" t="str">
            <v/>
          </cell>
          <cell r="H1213" t="str">
            <v>CURRENT LIABILITIES AND PROVISIONS</v>
          </cell>
          <cell r="I1213" t="str">
            <v>CURRENT LIABILITIES</v>
          </cell>
          <cell r="J1213" t="str">
            <v>REALISATION UNDER AGREEMENT TO SELL</v>
          </cell>
        </row>
        <row r="1214">
          <cell r="A1214" t="str">
            <v>L505102-000-060</v>
          </cell>
          <cell r="B1214" t="str">
            <v>Third Party- Inst. Reb.- TRINITY TOWER</v>
          </cell>
          <cell r="C1214" t="str">
            <v>INR</v>
          </cell>
          <cell r="D1214" t="str">
            <v>LIABILITIES</v>
          </cell>
          <cell r="E1214" t="str">
            <v>BALANCE SHEET</v>
          </cell>
          <cell r="F1214" t="str">
            <v/>
          </cell>
          <cell r="G1214" t="str">
            <v/>
          </cell>
          <cell r="H1214" t="str">
            <v>CURRENT LIABILITIES AND PROVISIONS</v>
          </cell>
          <cell r="I1214" t="str">
            <v>CURRENT LIABILITIES</v>
          </cell>
          <cell r="J1214" t="str">
            <v>REALISATION UNDER AGREEMENT TO SELL</v>
          </cell>
        </row>
        <row r="1215">
          <cell r="A1215" t="str">
            <v>L505102-000-061</v>
          </cell>
          <cell r="B1215" t="str">
            <v>Third Party- Inst. Reb.- DLF GRAND MAL</v>
          </cell>
          <cell r="C1215" t="str">
            <v>INR</v>
          </cell>
          <cell r="D1215" t="str">
            <v>LIABILITIES</v>
          </cell>
          <cell r="E1215" t="str">
            <v>BALANCE SHEET</v>
          </cell>
          <cell r="F1215" t="str">
            <v/>
          </cell>
          <cell r="G1215" t="str">
            <v/>
          </cell>
          <cell r="H1215" t="str">
            <v>CURRENT LIABILITIES AND PROVISIONS</v>
          </cell>
          <cell r="I1215" t="str">
            <v>CURRENT LIABILITIES</v>
          </cell>
          <cell r="J1215" t="str">
            <v>REALISATION UNDER AGREEMENT TO SELL</v>
          </cell>
        </row>
        <row r="1216">
          <cell r="A1216" t="str">
            <v>L505102-000-062</v>
          </cell>
          <cell r="B1216" t="str">
            <v>Third Party- Inst. Reb.- THE ARALIAS</v>
          </cell>
          <cell r="C1216" t="str">
            <v>INR</v>
          </cell>
          <cell r="D1216" t="str">
            <v>LIABILITIES</v>
          </cell>
          <cell r="E1216" t="str">
            <v>BALANCE SHEET</v>
          </cell>
          <cell r="F1216" t="str">
            <v/>
          </cell>
          <cell r="G1216" t="str">
            <v/>
          </cell>
          <cell r="H1216" t="str">
            <v>CURRENT LIABILITIES AND PROVISIONS</v>
          </cell>
          <cell r="I1216" t="str">
            <v>CURRENT LIABILITIES</v>
          </cell>
          <cell r="J1216" t="str">
            <v>REALISATION UNDER AGREEMENT TO SELL</v>
          </cell>
        </row>
        <row r="1217">
          <cell r="A1217" t="str">
            <v>L505102-000-064</v>
          </cell>
          <cell r="B1217" t="str">
            <v>Third Party- Inst. Reb.- WESTEND Hghts</v>
          </cell>
          <cell r="C1217" t="str">
            <v>INR</v>
          </cell>
          <cell r="D1217" t="str">
            <v>LIABILITIES</v>
          </cell>
          <cell r="E1217" t="str">
            <v>BALANCE SHEET</v>
          </cell>
          <cell r="F1217" t="str">
            <v/>
          </cell>
          <cell r="G1217" t="str">
            <v/>
          </cell>
          <cell r="H1217" t="str">
            <v>CURRENT LIABILITIES AND PROVISIONS</v>
          </cell>
          <cell r="I1217" t="str">
            <v>CURRENT LIABILITIES</v>
          </cell>
          <cell r="J1217" t="str">
            <v>REALISATION UNDER AGREEMENT TO SELL</v>
          </cell>
        </row>
        <row r="1218">
          <cell r="A1218" t="str">
            <v>L505102-000-069</v>
          </cell>
          <cell r="B1218" t="str">
            <v>Third Party- Inst. Reb.- THE PINNACLE</v>
          </cell>
          <cell r="C1218" t="str">
            <v>INR</v>
          </cell>
          <cell r="D1218" t="str">
            <v>LIABILITIES</v>
          </cell>
          <cell r="E1218" t="str">
            <v>BALANCE SHEET</v>
          </cell>
          <cell r="F1218" t="str">
            <v/>
          </cell>
          <cell r="G1218" t="str">
            <v/>
          </cell>
          <cell r="H1218" t="str">
            <v>CURRENT LIABILITIES AND PROVISIONS</v>
          </cell>
          <cell r="I1218" t="str">
            <v>CURRENT LIABILITIES</v>
          </cell>
          <cell r="J1218" t="str">
            <v>REALISATION UNDER AGREEMENT TO SELL</v>
          </cell>
        </row>
        <row r="1219">
          <cell r="A1219" t="str">
            <v>L505102-000-070</v>
          </cell>
          <cell r="B1219" t="str">
            <v>Third Party- Inst. Reb.- ROYALTON TOWE</v>
          </cell>
          <cell r="C1219" t="str">
            <v>INR</v>
          </cell>
          <cell r="D1219" t="str">
            <v>LIABILITIES</v>
          </cell>
          <cell r="E1219" t="str">
            <v>BALANCE SHEET</v>
          </cell>
          <cell r="F1219" t="str">
            <v/>
          </cell>
          <cell r="G1219" t="str">
            <v/>
          </cell>
          <cell r="H1219" t="str">
            <v>CURRENT LIABILITIES AND PROVISIONS</v>
          </cell>
          <cell r="I1219" t="str">
            <v>CURRENT LIABILITIES</v>
          </cell>
          <cell r="J1219" t="str">
            <v>REALISATION UNDER AGREEMENT TO SELL</v>
          </cell>
        </row>
        <row r="1220">
          <cell r="A1220" t="str">
            <v>L505102-000-071</v>
          </cell>
          <cell r="B1220" t="str">
            <v>Third Party- Inst. Reb.- THE ICON</v>
          </cell>
          <cell r="C1220" t="str">
            <v>INR</v>
          </cell>
          <cell r="D1220" t="str">
            <v>LIABILITIES</v>
          </cell>
          <cell r="E1220" t="str">
            <v>BALANCE SHEET</v>
          </cell>
          <cell r="F1220" t="str">
            <v/>
          </cell>
          <cell r="G1220" t="str">
            <v/>
          </cell>
          <cell r="H1220" t="str">
            <v>CURRENT LIABILITIES AND PROVISIONS</v>
          </cell>
          <cell r="I1220" t="str">
            <v>CURRENT LIABILITIES</v>
          </cell>
          <cell r="J1220" t="str">
            <v>REALISATION UNDER AGREEMENT TO SELL</v>
          </cell>
        </row>
        <row r="1221">
          <cell r="A1221" t="str">
            <v>L505102-000-075</v>
          </cell>
          <cell r="B1221" t="str">
            <v>Third Party- Inst. Reb.- SUMMIT</v>
          </cell>
          <cell r="C1221" t="str">
            <v>INR</v>
          </cell>
          <cell r="D1221" t="str">
            <v>LIABILITIES</v>
          </cell>
          <cell r="E1221" t="str">
            <v>BALANCE SHEET</v>
          </cell>
          <cell r="F1221" t="str">
            <v/>
          </cell>
          <cell r="G1221" t="str">
            <v/>
          </cell>
          <cell r="H1221" t="str">
            <v>CURRENT LIABILITIES AND PROVISIONS</v>
          </cell>
          <cell r="I1221" t="str">
            <v>CURRENT LIABILITIES</v>
          </cell>
          <cell r="J1221" t="str">
            <v>REALISATION UNDER AGREEMENT TO SELL</v>
          </cell>
        </row>
        <row r="1222">
          <cell r="A1222" t="str">
            <v>L505102-000-076</v>
          </cell>
          <cell r="B1222" t="str">
            <v>Third Party- Inst. Reb.- THE COURTYARD</v>
          </cell>
          <cell r="C1222" t="str">
            <v>INR</v>
          </cell>
          <cell r="D1222" t="str">
            <v>LIABILITIES</v>
          </cell>
          <cell r="E1222" t="str">
            <v>BALANCE SHEET</v>
          </cell>
          <cell r="F1222" t="str">
            <v/>
          </cell>
          <cell r="G1222" t="str">
            <v/>
          </cell>
          <cell r="H1222" t="str">
            <v>CURRENT LIABILITIES AND PROVISIONS</v>
          </cell>
          <cell r="I1222" t="str">
            <v>CURRENT LIABILITIES</v>
          </cell>
          <cell r="J1222" t="str">
            <v>REALISATION UNDER AGREEMENT TO SELL</v>
          </cell>
        </row>
        <row r="1223">
          <cell r="A1223" t="str">
            <v>L505102-000-080</v>
          </cell>
          <cell r="B1223" t="str">
            <v>Third Party- Inst. Reb.- THE MAGNOLIAS</v>
          </cell>
          <cell r="C1223" t="str">
            <v>INR</v>
          </cell>
          <cell r="D1223" t="str">
            <v>LIABILITIES</v>
          </cell>
          <cell r="E1223" t="str">
            <v>BALANCE SHEET</v>
          </cell>
          <cell r="F1223" t="str">
            <v/>
          </cell>
          <cell r="G1223" t="str">
            <v/>
          </cell>
          <cell r="H1223" t="str">
            <v>CURRENT LIABILITIES AND PROVISIONS</v>
          </cell>
          <cell r="I1223" t="str">
            <v>CURRENT LIABILITIES</v>
          </cell>
          <cell r="J1223" t="str">
            <v>REALISATION UNDER AGREEMENT TO SELL</v>
          </cell>
        </row>
        <row r="1224">
          <cell r="A1224" t="str">
            <v>L505102-000-085</v>
          </cell>
          <cell r="B1224" t="str">
            <v>Third Party- Inst. Reb.- DLF CITY COUR</v>
          </cell>
          <cell r="C1224" t="str">
            <v>INR</v>
          </cell>
          <cell r="D1224" t="str">
            <v>LIABILITIES</v>
          </cell>
          <cell r="E1224" t="str">
            <v>BALANCE SHEET</v>
          </cell>
          <cell r="F1224" t="str">
            <v/>
          </cell>
          <cell r="G1224" t="str">
            <v/>
          </cell>
          <cell r="H1224" t="str">
            <v>CURRENT LIABILITIES AND PROVISIONS</v>
          </cell>
          <cell r="I1224" t="str">
            <v>CURRENT LIABILITIES</v>
          </cell>
          <cell r="J1224" t="str">
            <v>REALISATION UNDER AGREEMENT TO SELL</v>
          </cell>
        </row>
        <row r="1225">
          <cell r="A1225" t="str">
            <v>L505102-000-088</v>
          </cell>
          <cell r="B1225" t="str">
            <v>Third Party- Inst. Reb.- THE BELAIRE</v>
          </cell>
          <cell r="C1225" t="str">
            <v>INR</v>
          </cell>
          <cell r="D1225" t="str">
            <v>LIABILITIES</v>
          </cell>
          <cell r="E1225" t="str">
            <v>BALANCE SHEET</v>
          </cell>
          <cell r="F1225" t="str">
            <v/>
          </cell>
          <cell r="G1225" t="str">
            <v/>
          </cell>
          <cell r="H1225" t="str">
            <v>CURRENT LIABILITIES AND PROVISIONS</v>
          </cell>
          <cell r="I1225" t="str">
            <v>CURRENT LIABILITIES</v>
          </cell>
          <cell r="J1225" t="str">
            <v>REALISATION UNDER AGREEMENT TO SELL</v>
          </cell>
        </row>
        <row r="1226">
          <cell r="A1226" t="str">
            <v>L505103-000-012</v>
          </cell>
          <cell r="B1226" t="str">
            <v>Third Party- Gen Chrges- HAMILTON  Prkn</v>
          </cell>
          <cell r="C1226" t="str">
            <v>INR</v>
          </cell>
          <cell r="D1226" t="str">
            <v>LIABILITIES</v>
          </cell>
          <cell r="E1226" t="str">
            <v>BALANCE SHEET</v>
          </cell>
          <cell r="F1226" t="str">
            <v/>
          </cell>
          <cell r="G1226" t="str">
            <v/>
          </cell>
          <cell r="H1226" t="str">
            <v>CURRENT LIABILITIES AND PROVISIONS</v>
          </cell>
          <cell r="I1226" t="str">
            <v>CURRENT LIABILITIES</v>
          </cell>
          <cell r="J1226" t="str">
            <v>REALISATION UNDER AGREEMENT TO SELL</v>
          </cell>
        </row>
        <row r="1227">
          <cell r="A1227" t="str">
            <v>L505103-000-013</v>
          </cell>
          <cell r="B1227" t="str">
            <v>Third Party- Gen Chrges- HAMILTON COURT</v>
          </cell>
          <cell r="C1227" t="str">
            <v>INR</v>
          </cell>
          <cell r="D1227" t="str">
            <v>LIABILITIES</v>
          </cell>
          <cell r="E1227" t="str">
            <v>BALANCE SHEET</v>
          </cell>
          <cell r="F1227" t="str">
            <v/>
          </cell>
          <cell r="G1227" t="str">
            <v/>
          </cell>
          <cell r="H1227" t="str">
            <v>CURRENT LIABILITIES AND PROVISIONS</v>
          </cell>
          <cell r="I1227" t="str">
            <v>CURRENT LIABILITIES</v>
          </cell>
          <cell r="J1227" t="str">
            <v>REALISATION UNDER AGREEMENT TO SELL</v>
          </cell>
        </row>
        <row r="1228">
          <cell r="A1228" t="str">
            <v>L505103-000-019</v>
          </cell>
          <cell r="B1228" t="str">
            <v>Third Party- Gen Chrges- REGENCY PARK</v>
          </cell>
          <cell r="C1228" t="str">
            <v>INR</v>
          </cell>
          <cell r="D1228" t="str">
            <v>LIABILITIES</v>
          </cell>
          <cell r="E1228" t="str">
            <v>BALANCE SHEET</v>
          </cell>
          <cell r="F1228" t="str">
            <v/>
          </cell>
          <cell r="G1228" t="str">
            <v/>
          </cell>
          <cell r="H1228" t="str">
            <v>CURRENT LIABILITIES AND PROVISIONS</v>
          </cell>
          <cell r="I1228" t="str">
            <v>CURRENT LIABILITIES</v>
          </cell>
          <cell r="J1228" t="str">
            <v>REALISATION UNDER AGREEMENT TO SELL</v>
          </cell>
        </row>
        <row r="1229">
          <cell r="A1229" t="str">
            <v>L505103-000-020</v>
          </cell>
          <cell r="B1229" t="str">
            <v>Third Party- Gen Chrges- REGENCY PRK PKG</v>
          </cell>
          <cell r="C1229" t="str">
            <v>INR</v>
          </cell>
          <cell r="D1229" t="str">
            <v>LIABILITIES</v>
          </cell>
          <cell r="E1229" t="str">
            <v>BALANCE SHEET</v>
          </cell>
          <cell r="F1229" t="str">
            <v/>
          </cell>
          <cell r="G1229" t="str">
            <v/>
          </cell>
          <cell r="H1229" t="str">
            <v>CURRENT LIABILITIES AND PROVISIONS</v>
          </cell>
          <cell r="I1229" t="str">
            <v>CURRENT LIABILITIES</v>
          </cell>
          <cell r="J1229" t="str">
            <v>REALISATION UNDER AGREEMENT TO SELL</v>
          </cell>
        </row>
        <row r="1230">
          <cell r="A1230" t="str">
            <v>L505103-000-022</v>
          </cell>
          <cell r="B1230" t="str">
            <v>Third Party- Gen Chrges- RICHMOND PARK</v>
          </cell>
          <cell r="C1230" t="str">
            <v>INR</v>
          </cell>
          <cell r="D1230" t="str">
            <v>LIABILITIES</v>
          </cell>
          <cell r="E1230" t="str">
            <v>BALANCE SHEET</v>
          </cell>
          <cell r="F1230" t="str">
            <v/>
          </cell>
          <cell r="G1230" t="str">
            <v/>
          </cell>
          <cell r="H1230" t="str">
            <v>CURRENT LIABILITIES AND PROVISIONS</v>
          </cell>
          <cell r="I1230" t="str">
            <v>CURRENT LIABILITIES</v>
          </cell>
          <cell r="J1230" t="str">
            <v>REALISATION UNDER AGREEMENT TO SELL</v>
          </cell>
        </row>
        <row r="1231">
          <cell r="A1231" t="str">
            <v>L505103-000-034</v>
          </cell>
          <cell r="B1231" t="str">
            <v>Third Party- Gen Chrges- WINDSOR COURT</v>
          </cell>
          <cell r="C1231" t="str">
            <v>INR</v>
          </cell>
          <cell r="D1231" t="str">
            <v>LIABILITIES</v>
          </cell>
          <cell r="E1231" t="str">
            <v>BALANCE SHEET</v>
          </cell>
          <cell r="F1231" t="str">
            <v/>
          </cell>
          <cell r="G1231" t="str">
            <v/>
          </cell>
          <cell r="H1231" t="str">
            <v>CURRENT LIABILITIES AND PROVISIONS</v>
          </cell>
          <cell r="I1231" t="str">
            <v>CURRENT LIABILITIES</v>
          </cell>
          <cell r="J1231" t="str">
            <v>REALISATION UNDER AGREEMENT TO SELL</v>
          </cell>
        </row>
        <row r="1232">
          <cell r="A1232" t="str">
            <v>L505104-000-000</v>
          </cell>
          <cell r="B1232" t="str">
            <v>Third Party- Ext Light Fitting</v>
          </cell>
          <cell r="C1232" t="str">
            <v>INR</v>
          </cell>
          <cell r="D1232" t="str">
            <v>LIABILITIES</v>
          </cell>
          <cell r="E1232" t="str">
            <v>BALANCE SHEET</v>
          </cell>
          <cell r="F1232" t="str">
            <v/>
          </cell>
          <cell r="G1232" t="str">
            <v/>
          </cell>
          <cell r="H1232" t="str">
            <v>CURRENT LIABILITIES AND PROVISIONS</v>
          </cell>
          <cell r="I1232" t="str">
            <v>CURRENT LIABILITIES</v>
          </cell>
          <cell r="J1232" t="str">
            <v>REALISATION UNDER AGREEMENT TO SELL</v>
          </cell>
        </row>
        <row r="1233">
          <cell r="A1233" t="str">
            <v>L505104-000-001</v>
          </cell>
          <cell r="B1233" t="str">
            <v>Third Party- Ext Light Fit- ANKUR VI</v>
          </cell>
          <cell r="C1233" t="str">
            <v>INR</v>
          </cell>
          <cell r="D1233" t="str">
            <v>LIABILITIES</v>
          </cell>
          <cell r="E1233" t="str">
            <v>BALANCE SHEET</v>
          </cell>
          <cell r="F1233" t="str">
            <v/>
          </cell>
          <cell r="G1233" t="str">
            <v/>
          </cell>
          <cell r="H1233" t="str">
            <v>CURRENT LIABILITIES AND PROVISIONS</v>
          </cell>
          <cell r="I1233" t="str">
            <v>CURRENT LIABILITIES</v>
          </cell>
          <cell r="J1233" t="str">
            <v>REALISATION UNDER AGREEMENT TO SELL</v>
          </cell>
        </row>
        <row r="1234">
          <cell r="A1234" t="str">
            <v>L505104-000-006</v>
          </cell>
          <cell r="B1234" t="str">
            <v>Third Party- Ext Light Fit- CEN. ARC.</v>
          </cell>
          <cell r="C1234" t="str">
            <v>INR</v>
          </cell>
          <cell r="D1234" t="str">
            <v>LIABILITIES</v>
          </cell>
          <cell r="E1234" t="str">
            <v>BALANCE SHEET</v>
          </cell>
          <cell r="F1234" t="str">
            <v/>
          </cell>
          <cell r="G1234" t="str">
            <v/>
          </cell>
          <cell r="H1234" t="str">
            <v>CURRENT LIABILITIES AND PROVISIONS</v>
          </cell>
          <cell r="I1234" t="str">
            <v>CURRENT LIABILITIES</v>
          </cell>
          <cell r="J1234" t="str">
            <v>REALISATION UNDER AGREEMENT TO SELL</v>
          </cell>
        </row>
        <row r="1235">
          <cell r="A1235" t="str">
            <v>L505104-000-009</v>
          </cell>
          <cell r="B1235" t="str">
            <v>Third Party- Ext Light Fit- DILS. LOT</v>
          </cell>
          <cell r="C1235" t="str">
            <v>INR</v>
          </cell>
          <cell r="D1235" t="str">
            <v>LIABILITIES</v>
          </cell>
          <cell r="E1235" t="str">
            <v>BALANCE SHEET</v>
          </cell>
          <cell r="F1235" t="str">
            <v/>
          </cell>
          <cell r="G1235" t="str">
            <v/>
          </cell>
          <cell r="H1235" t="str">
            <v>CURRENT LIABILITIES AND PROVISIONS</v>
          </cell>
          <cell r="I1235" t="str">
            <v>CURRENT LIABILITIES</v>
          </cell>
          <cell r="J1235" t="str">
            <v>REALISATION UNDER AGREEMENT TO SELL</v>
          </cell>
        </row>
        <row r="1236">
          <cell r="A1236" t="str">
            <v>L505104-000-010</v>
          </cell>
          <cell r="B1236" t="str">
            <v>Third Party- Ext Light Fit-DILS. PLZ</v>
          </cell>
          <cell r="C1236" t="str">
            <v>INR</v>
          </cell>
          <cell r="D1236" t="str">
            <v>LIABILITIES</v>
          </cell>
          <cell r="E1236" t="str">
            <v>BALANCE SHEET</v>
          </cell>
          <cell r="F1236" t="str">
            <v/>
          </cell>
          <cell r="G1236" t="str">
            <v/>
          </cell>
          <cell r="H1236" t="str">
            <v>CURRENT LIABILITIES AND PROVISIONS</v>
          </cell>
          <cell r="I1236" t="str">
            <v>CURRENT LIABILITIES</v>
          </cell>
          <cell r="J1236" t="str">
            <v>REALISATION UNDER AGREEMENT TO SELL</v>
          </cell>
        </row>
        <row r="1237">
          <cell r="A1237" t="str">
            <v>L505104-000-012</v>
          </cell>
          <cell r="B1237" t="str">
            <v>Third Party- Ext Light Fit- HAMILTON PKG</v>
          </cell>
          <cell r="C1237" t="str">
            <v>INR</v>
          </cell>
          <cell r="D1237" t="str">
            <v>LIABILITIES</v>
          </cell>
          <cell r="E1237" t="str">
            <v>BALANCE SHEET</v>
          </cell>
          <cell r="F1237" t="str">
            <v/>
          </cell>
          <cell r="G1237" t="str">
            <v/>
          </cell>
          <cell r="H1237" t="str">
            <v>CURRENT LIABILITIES AND PROVISIONS</v>
          </cell>
          <cell r="I1237" t="str">
            <v>CURRENT LIABILITIES</v>
          </cell>
          <cell r="J1237" t="str">
            <v>REALISATION UNDER AGREEMENT TO SELL</v>
          </cell>
        </row>
        <row r="1238">
          <cell r="A1238" t="str">
            <v>L505104-000-014</v>
          </cell>
          <cell r="B1238" t="str">
            <v>Third Party- Ext Light Fit- NEW TOWN</v>
          </cell>
          <cell r="C1238" t="str">
            <v>INR</v>
          </cell>
          <cell r="D1238" t="str">
            <v>LIABILITIES</v>
          </cell>
          <cell r="E1238" t="str">
            <v>BALANCE SHEET</v>
          </cell>
          <cell r="F1238" t="str">
            <v/>
          </cell>
          <cell r="G1238" t="str">
            <v/>
          </cell>
          <cell r="H1238" t="str">
            <v>CURRENT LIABILITIES AND PROVISIONS</v>
          </cell>
          <cell r="I1238" t="str">
            <v>CURRENT LIABILITIES</v>
          </cell>
          <cell r="J1238" t="str">
            <v>REALISATION UNDER AGREEMENT TO SELL</v>
          </cell>
        </row>
        <row r="1239">
          <cell r="A1239" t="str">
            <v>L505104-000-017</v>
          </cell>
          <cell r="B1239" t="str">
            <v>Third Party- Ext Light Fit- QEC Ph4</v>
          </cell>
          <cell r="C1239" t="str">
            <v>INR</v>
          </cell>
          <cell r="D1239" t="str">
            <v>LIABILITIES</v>
          </cell>
          <cell r="E1239" t="str">
            <v>BALANCE SHEET</v>
          </cell>
          <cell r="F1239" t="str">
            <v/>
          </cell>
          <cell r="G1239" t="str">
            <v/>
          </cell>
          <cell r="H1239" t="str">
            <v>CURRENT LIABILITIES AND PROVISIONS</v>
          </cell>
          <cell r="I1239" t="str">
            <v>CURRENT LIABILITIES</v>
          </cell>
          <cell r="J1239" t="str">
            <v>REALISATION UNDER AGREEMENT TO SELL</v>
          </cell>
        </row>
        <row r="1240">
          <cell r="A1240" t="str">
            <v>L505104-000-019</v>
          </cell>
          <cell r="B1240" t="str">
            <v>Third Party- Ext Light Fit- REGENCY</v>
          </cell>
          <cell r="C1240" t="str">
            <v>INR</v>
          </cell>
          <cell r="D1240" t="str">
            <v>LIABILITIES</v>
          </cell>
          <cell r="E1240" t="str">
            <v>BALANCE SHEET</v>
          </cell>
          <cell r="F1240" t="str">
            <v/>
          </cell>
          <cell r="G1240" t="str">
            <v/>
          </cell>
          <cell r="H1240" t="str">
            <v>CURRENT LIABILITIES AND PROVISIONS</v>
          </cell>
          <cell r="I1240" t="str">
            <v>CURRENT LIABILITIES</v>
          </cell>
          <cell r="J1240" t="str">
            <v>REALISATION UNDER AGREEMENT TO SELL</v>
          </cell>
        </row>
        <row r="1241">
          <cell r="A1241" t="str">
            <v>L505104-000-020</v>
          </cell>
          <cell r="B1241" t="str">
            <v>Third Party- Ext Light Fit- REG. PKG</v>
          </cell>
          <cell r="C1241" t="str">
            <v>INR</v>
          </cell>
          <cell r="D1241" t="str">
            <v>LIABILITIES</v>
          </cell>
          <cell r="E1241" t="str">
            <v>BALANCE SHEET</v>
          </cell>
          <cell r="F1241" t="str">
            <v/>
          </cell>
          <cell r="G1241" t="str">
            <v/>
          </cell>
          <cell r="H1241" t="str">
            <v>CURRENT LIABILITIES AND PROVISIONS</v>
          </cell>
          <cell r="I1241" t="str">
            <v>CURRENT LIABILITIES</v>
          </cell>
          <cell r="J1241" t="str">
            <v>REALISATION UNDER AGREEMENT TO SELL</v>
          </cell>
        </row>
        <row r="1242">
          <cell r="A1242" t="str">
            <v>L505104-000-023</v>
          </cell>
          <cell r="B1242" t="str">
            <v>Third Party- Ext Light Fit- SUPER MART-2</v>
          </cell>
          <cell r="C1242" t="str">
            <v>INR</v>
          </cell>
          <cell r="D1242" t="str">
            <v>LIABILITIES</v>
          </cell>
          <cell r="E1242" t="str">
            <v>BALANCE SHEET</v>
          </cell>
          <cell r="F1242" t="str">
            <v/>
          </cell>
          <cell r="G1242" t="str">
            <v/>
          </cell>
          <cell r="H1242" t="str">
            <v>CURRENT LIABILITIES AND PROVISIONS</v>
          </cell>
          <cell r="I1242" t="str">
            <v>CURRENT LIABILITIES</v>
          </cell>
          <cell r="J1242" t="str">
            <v>REALISATION UNDER AGREEMENT TO SELL</v>
          </cell>
        </row>
        <row r="1243">
          <cell r="A1243" t="str">
            <v>L505104-000-028</v>
          </cell>
          <cell r="B1243" t="str">
            <v>Third Party- Ext Light Fit- SILVER O</v>
          </cell>
          <cell r="C1243" t="str">
            <v>INR</v>
          </cell>
          <cell r="D1243" t="str">
            <v>LIABILITIES</v>
          </cell>
          <cell r="E1243" t="str">
            <v>BALANCE SHEET</v>
          </cell>
          <cell r="F1243" t="str">
            <v/>
          </cell>
          <cell r="G1243" t="str">
            <v/>
          </cell>
          <cell r="H1243" t="str">
            <v>CURRENT LIABILITIES AND PROVISIONS</v>
          </cell>
          <cell r="I1243" t="str">
            <v>CURRENT LIABILITIES</v>
          </cell>
          <cell r="J1243" t="str">
            <v>REALISATION UNDER AGREEMENT TO SELL</v>
          </cell>
        </row>
        <row r="1244">
          <cell r="A1244" t="str">
            <v>L505104-000-029</v>
          </cell>
          <cell r="B1244" t="str">
            <v>Third Party- Ext Light Fit- SILV OAK PKG</v>
          </cell>
          <cell r="C1244" t="str">
            <v>INR</v>
          </cell>
          <cell r="D1244" t="str">
            <v>LIABILITIES</v>
          </cell>
          <cell r="E1244" t="str">
            <v>BALANCE SHEET</v>
          </cell>
          <cell r="F1244" t="str">
            <v/>
          </cell>
          <cell r="G1244" t="str">
            <v/>
          </cell>
          <cell r="H1244" t="str">
            <v>CURRENT LIABILITIES AND PROVISIONS</v>
          </cell>
          <cell r="I1244" t="str">
            <v>CURRENT LIABILITIES</v>
          </cell>
          <cell r="J1244" t="str">
            <v>REALISATION UNDER AGREEMENT TO SELL</v>
          </cell>
        </row>
        <row r="1245">
          <cell r="A1245" t="str">
            <v>L505104-000-036</v>
          </cell>
          <cell r="B1245" t="str">
            <v>Third Party- Ext Light Fit- QUTB PLA</v>
          </cell>
          <cell r="C1245" t="str">
            <v>INR</v>
          </cell>
          <cell r="D1245" t="str">
            <v>LIABILITIES</v>
          </cell>
          <cell r="E1245" t="str">
            <v>BALANCE SHEET</v>
          </cell>
          <cell r="F1245" t="str">
            <v/>
          </cell>
          <cell r="G1245" t="str">
            <v/>
          </cell>
          <cell r="H1245" t="str">
            <v>CURRENT LIABILITIES AND PROVISIONS</v>
          </cell>
          <cell r="I1245" t="str">
            <v>CURRENT LIABILITIES</v>
          </cell>
          <cell r="J1245" t="str">
            <v>REALISATION UNDER AGREEMENT TO SELL</v>
          </cell>
        </row>
        <row r="1246">
          <cell r="A1246" t="str">
            <v>L505104-000-037</v>
          </cell>
          <cell r="B1246" t="str">
            <v>Third Party- Ext Light Fit- CENTR PT</v>
          </cell>
          <cell r="C1246" t="str">
            <v>INR</v>
          </cell>
          <cell r="D1246" t="str">
            <v>LIABILITIES</v>
          </cell>
          <cell r="E1246" t="str">
            <v>BALANCE SHEET</v>
          </cell>
          <cell r="F1246" t="str">
            <v/>
          </cell>
          <cell r="G1246" t="str">
            <v/>
          </cell>
          <cell r="H1246" t="str">
            <v>CURRENT LIABILITIES AND PROVISIONS</v>
          </cell>
          <cell r="I1246" t="str">
            <v>CURRENT LIABILITIES</v>
          </cell>
          <cell r="J1246" t="str">
            <v>REALISATION UNDER AGREEMENT TO SELL</v>
          </cell>
        </row>
        <row r="1247">
          <cell r="A1247" t="str">
            <v>L505104-000-042</v>
          </cell>
          <cell r="B1247" t="str">
            <v>Third Party- Ext Light Fit- QEC I</v>
          </cell>
          <cell r="C1247" t="str">
            <v>INR</v>
          </cell>
          <cell r="D1247" t="str">
            <v>LIABILITIES</v>
          </cell>
          <cell r="E1247" t="str">
            <v>BALANCE SHEET</v>
          </cell>
          <cell r="F1247" t="str">
            <v/>
          </cell>
          <cell r="G1247" t="str">
            <v/>
          </cell>
          <cell r="H1247" t="str">
            <v>CURRENT LIABILITIES AND PROVISIONS</v>
          </cell>
          <cell r="I1247" t="str">
            <v>CURRENT LIABILITIES</v>
          </cell>
          <cell r="J1247" t="str">
            <v>REALISATION UNDER AGREEMENT TO SELL</v>
          </cell>
        </row>
        <row r="1248">
          <cell r="A1248" t="str">
            <v>L505104-000-043</v>
          </cell>
          <cell r="B1248" t="str">
            <v>Third Party- Ext Light Fit- QEC II</v>
          </cell>
          <cell r="C1248" t="str">
            <v>INR</v>
          </cell>
          <cell r="D1248" t="str">
            <v>LIABILITIES</v>
          </cell>
          <cell r="E1248" t="str">
            <v>BALANCE SHEET</v>
          </cell>
          <cell r="F1248" t="str">
            <v/>
          </cell>
          <cell r="G1248" t="str">
            <v/>
          </cell>
          <cell r="H1248" t="str">
            <v>CURRENT LIABILITIES AND PROVISIONS</v>
          </cell>
          <cell r="I1248" t="str">
            <v>CURRENT LIABILITIES</v>
          </cell>
          <cell r="J1248" t="str">
            <v>REALISATION UNDER AGREEMENT TO SELL</v>
          </cell>
        </row>
        <row r="1249">
          <cell r="A1249" t="str">
            <v>L505104-000-044</v>
          </cell>
          <cell r="B1249" t="str">
            <v>Third Party- Ext Light Fit- QEC III</v>
          </cell>
          <cell r="C1249" t="str">
            <v>INR</v>
          </cell>
          <cell r="D1249" t="str">
            <v>LIABILITIES</v>
          </cell>
          <cell r="E1249" t="str">
            <v>BALANCE SHEET</v>
          </cell>
          <cell r="F1249" t="str">
            <v/>
          </cell>
          <cell r="G1249" t="str">
            <v/>
          </cell>
          <cell r="H1249" t="str">
            <v>CURRENT LIABILITIES AND PROVISIONS</v>
          </cell>
          <cell r="I1249" t="str">
            <v>CURRENT LIABILITIES</v>
          </cell>
          <cell r="J1249" t="str">
            <v>REALISATION UNDER AGREEMENT TO SELL</v>
          </cell>
        </row>
        <row r="1250">
          <cell r="A1250" t="str">
            <v>L505105-000-000</v>
          </cell>
          <cell r="B1250" t="str">
            <v>Third Party- Fire Fighting</v>
          </cell>
          <cell r="C1250" t="str">
            <v>INR</v>
          </cell>
          <cell r="D1250" t="str">
            <v>LIABILITIES</v>
          </cell>
          <cell r="E1250" t="str">
            <v>BALANCE SHEET</v>
          </cell>
          <cell r="F1250" t="str">
            <v/>
          </cell>
          <cell r="G1250" t="str">
            <v/>
          </cell>
          <cell r="H1250" t="str">
            <v>CURRENT LIABILITIES AND PROVISIONS</v>
          </cell>
          <cell r="I1250" t="str">
            <v>CURRENT LIABILITIES</v>
          </cell>
          <cell r="J1250" t="str">
            <v>REALISATION UNDER AGREEMENT TO SELL</v>
          </cell>
        </row>
        <row r="1251">
          <cell r="A1251" t="str">
            <v>L505105-000-005</v>
          </cell>
          <cell r="B1251" t="str">
            <v>Third Party- Fire Fighting- BEVERLY PRK2</v>
          </cell>
          <cell r="C1251" t="str">
            <v>INR</v>
          </cell>
          <cell r="D1251" t="str">
            <v>LIABILITIES</v>
          </cell>
          <cell r="E1251" t="str">
            <v>BALANCE SHEET</v>
          </cell>
          <cell r="F1251" t="str">
            <v/>
          </cell>
          <cell r="G1251" t="str">
            <v/>
          </cell>
          <cell r="H1251" t="str">
            <v>CURRENT LIABILITIES AND PROVISIONS</v>
          </cell>
          <cell r="I1251" t="str">
            <v>CURRENT LIABILITIES</v>
          </cell>
          <cell r="J1251" t="str">
            <v>REALISATION UNDER AGREEMENT TO SELL</v>
          </cell>
        </row>
        <row r="1252">
          <cell r="A1252" t="str">
            <v>L505105-000-010</v>
          </cell>
          <cell r="B1252" t="str">
            <v>Third Party- Fire Fighting- DILSHAD PLAZ</v>
          </cell>
          <cell r="C1252" t="str">
            <v>INR</v>
          </cell>
          <cell r="D1252" t="str">
            <v>LIABILITIES</v>
          </cell>
          <cell r="E1252" t="str">
            <v>BALANCE SHEET</v>
          </cell>
          <cell r="F1252" t="str">
            <v/>
          </cell>
          <cell r="G1252" t="str">
            <v/>
          </cell>
          <cell r="H1252" t="str">
            <v>CURRENT LIABILITIES AND PROVISIONS</v>
          </cell>
          <cell r="I1252" t="str">
            <v>CURRENT LIABILITIES</v>
          </cell>
          <cell r="J1252" t="str">
            <v>REALISATION UNDER AGREEMENT TO SELL</v>
          </cell>
        </row>
        <row r="1253">
          <cell r="A1253" t="str">
            <v>L505105-000-013</v>
          </cell>
          <cell r="B1253" t="str">
            <v>Third Party- Fire Fighting- HAMILTON CRT</v>
          </cell>
          <cell r="C1253" t="str">
            <v>INR</v>
          </cell>
          <cell r="D1253" t="str">
            <v>LIABILITIES</v>
          </cell>
          <cell r="E1253" t="str">
            <v>BALANCE SHEET</v>
          </cell>
          <cell r="F1253" t="str">
            <v/>
          </cell>
          <cell r="G1253" t="str">
            <v/>
          </cell>
          <cell r="H1253" t="str">
            <v>CURRENT LIABILITIES AND PROVISIONS</v>
          </cell>
          <cell r="I1253" t="str">
            <v>CURRENT LIABILITIES</v>
          </cell>
          <cell r="J1253" t="str">
            <v>REALISATION UNDER AGREEMENT TO SELL</v>
          </cell>
        </row>
        <row r="1254">
          <cell r="A1254" t="str">
            <v>L505105-000-019</v>
          </cell>
          <cell r="B1254" t="str">
            <v>Third Party- Fire Fighting- REGENCY PARK</v>
          </cell>
          <cell r="C1254" t="str">
            <v>INR</v>
          </cell>
          <cell r="D1254" t="str">
            <v>LIABILITIES</v>
          </cell>
          <cell r="E1254" t="str">
            <v>BALANCE SHEET</v>
          </cell>
          <cell r="F1254" t="str">
            <v/>
          </cell>
          <cell r="G1254" t="str">
            <v/>
          </cell>
          <cell r="H1254" t="str">
            <v>CURRENT LIABILITIES AND PROVISIONS</v>
          </cell>
          <cell r="I1254" t="str">
            <v>CURRENT LIABILITIES</v>
          </cell>
          <cell r="J1254" t="str">
            <v>REALISATION UNDER AGREEMENT TO SELL</v>
          </cell>
        </row>
        <row r="1255">
          <cell r="A1255" t="str">
            <v>L505105-000-020</v>
          </cell>
          <cell r="B1255" t="str">
            <v>Third Party- Fire Fighting- REGENCY Prkn</v>
          </cell>
          <cell r="C1255" t="str">
            <v>INR</v>
          </cell>
          <cell r="D1255" t="str">
            <v>LIABILITIES</v>
          </cell>
          <cell r="E1255" t="str">
            <v>BALANCE SHEET</v>
          </cell>
          <cell r="F1255" t="str">
            <v/>
          </cell>
          <cell r="G1255" t="str">
            <v/>
          </cell>
          <cell r="H1255" t="str">
            <v>CURRENT LIABILITIES AND PROVISIONS</v>
          </cell>
          <cell r="I1255" t="str">
            <v>CURRENT LIABILITIES</v>
          </cell>
          <cell r="J1255" t="str">
            <v>REALISATION UNDER AGREEMENT TO SELL</v>
          </cell>
        </row>
        <row r="1256">
          <cell r="A1256" t="str">
            <v>L505105-000-022</v>
          </cell>
          <cell r="B1256" t="str">
            <v>Third Party- Fire Fighting- RICHMOND PRK</v>
          </cell>
          <cell r="C1256" t="str">
            <v>INR</v>
          </cell>
          <cell r="D1256" t="str">
            <v>LIABILITIES</v>
          </cell>
          <cell r="E1256" t="str">
            <v>BALANCE SHEET</v>
          </cell>
          <cell r="F1256" t="str">
            <v/>
          </cell>
          <cell r="G1256" t="str">
            <v/>
          </cell>
          <cell r="H1256" t="str">
            <v>CURRENT LIABILITIES AND PROVISIONS</v>
          </cell>
          <cell r="I1256" t="str">
            <v>CURRENT LIABILITIES</v>
          </cell>
          <cell r="J1256" t="str">
            <v>REALISATION UNDER AGREEMENT TO SELL</v>
          </cell>
        </row>
        <row r="1257">
          <cell r="A1257" t="str">
            <v>L505105-000-028</v>
          </cell>
          <cell r="B1257" t="str">
            <v>Third Party- Fire Fighting- SILVER OAKS</v>
          </cell>
          <cell r="C1257" t="str">
            <v>INR</v>
          </cell>
          <cell r="D1257" t="str">
            <v>LIABILITIES</v>
          </cell>
          <cell r="E1257" t="str">
            <v>BALANCE SHEET</v>
          </cell>
          <cell r="F1257" t="str">
            <v/>
          </cell>
          <cell r="G1257" t="str">
            <v/>
          </cell>
          <cell r="H1257" t="str">
            <v>CURRENT LIABILITIES AND PROVISIONS</v>
          </cell>
          <cell r="I1257" t="str">
            <v>CURRENT LIABILITIES</v>
          </cell>
          <cell r="J1257" t="str">
            <v>REALISATION UNDER AGREEMENT TO SELL</v>
          </cell>
        </row>
        <row r="1258">
          <cell r="A1258" t="str">
            <v>L505105-000-034</v>
          </cell>
          <cell r="B1258" t="str">
            <v>Third Party- Fire Fighting- WINDSOR CRT</v>
          </cell>
          <cell r="C1258" t="str">
            <v>INR</v>
          </cell>
          <cell r="D1258" t="str">
            <v>LIABILITIES</v>
          </cell>
          <cell r="E1258" t="str">
            <v>BALANCE SHEET</v>
          </cell>
          <cell r="F1258" t="str">
            <v/>
          </cell>
          <cell r="G1258" t="str">
            <v/>
          </cell>
          <cell r="H1258" t="str">
            <v>CURRENT LIABILITIES AND PROVISIONS</v>
          </cell>
          <cell r="I1258" t="str">
            <v>CURRENT LIABILITIES</v>
          </cell>
          <cell r="J1258" t="str">
            <v>REALISATION UNDER AGREEMENT TO SELL</v>
          </cell>
        </row>
        <row r="1259">
          <cell r="A1259" t="str">
            <v>L505106-000-015</v>
          </cell>
          <cell r="B1259" t="str">
            <v>Third Party- EDC- Old Town House</v>
          </cell>
          <cell r="C1259" t="str">
            <v>INR</v>
          </cell>
          <cell r="D1259" t="str">
            <v>LIABILITIES</v>
          </cell>
          <cell r="E1259" t="str">
            <v>BALANCE SHEET</v>
          </cell>
          <cell r="F1259" t="str">
            <v/>
          </cell>
          <cell r="G1259" t="str">
            <v/>
          </cell>
          <cell r="H1259" t="str">
            <v>CURRENT LIABILITIES AND PROVISIONS</v>
          </cell>
          <cell r="I1259" t="str">
            <v>CURRENT LIABILITIES</v>
          </cell>
          <cell r="J1259" t="str">
            <v>REALISATION UNDER AGREEMENT TO SELL</v>
          </cell>
        </row>
        <row r="1260">
          <cell r="A1260" t="str">
            <v>L505106-000-017</v>
          </cell>
          <cell r="B1260" t="str">
            <v>Third Party- EDC- QEC PH-IV</v>
          </cell>
          <cell r="C1260" t="str">
            <v>INR</v>
          </cell>
          <cell r="D1260" t="str">
            <v>LIABILITIES</v>
          </cell>
          <cell r="E1260" t="str">
            <v>BALANCE SHEET</v>
          </cell>
          <cell r="F1260" t="str">
            <v/>
          </cell>
          <cell r="G1260" t="str">
            <v/>
          </cell>
          <cell r="H1260" t="str">
            <v>CURRENT LIABILITIES AND PROVISIONS</v>
          </cell>
          <cell r="I1260" t="str">
            <v>CURRENT LIABILITIES</v>
          </cell>
          <cell r="J1260" t="str">
            <v>REALISATION UNDER AGREEMENT TO SELL</v>
          </cell>
        </row>
        <row r="1261">
          <cell r="A1261" t="str">
            <v>L505106-000-018</v>
          </cell>
          <cell r="B1261" t="str">
            <v>Third Party- EDC- QEC PH-V</v>
          </cell>
          <cell r="C1261" t="str">
            <v>INR</v>
          </cell>
          <cell r="D1261" t="str">
            <v>LIABILITIES</v>
          </cell>
          <cell r="E1261" t="str">
            <v>BALANCE SHEET</v>
          </cell>
          <cell r="F1261" t="str">
            <v/>
          </cell>
          <cell r="G1261" t="str">
            <v/>
          </cell>
          <cell r="H1261" t="str">
            <v>CURRENT LIABILITIES AND PROVISIONS</v>
          </cell>
          <cell r="I1261" t="str">
            <v>CURRENT LIABILITIES</v>
          </cell>
          <cell r="J1261" t="str">
            <v>REALISATION UNDER AGREEMENT TO SELL</v>
          </cell>
        </row>
        <row r="1262">
          <cell r="A1262" t="str">
            <v>L505106-000-024</v>
          </cell>
          <cell r="B1262" t="str">
            <v>Third Party- EDC- Shopping Mall</v>
          </cell>
          <cell r="C1262" t="str">
            <v>INR</v>
          </cell>
          <cell r="D1262" t="str">
            <v>LIABILITIES</v>
          </cell>
          <cell r="E1262" t="str">
            <v>BALANCE SHEET</v>
          </cell>
          <cell r="F1262" t="str">
            <v/>
          </cell>
          <cell r="G1262" t="str">
            <v/>
          </cell>
          <cell r="H1262" t="str">
            <v>CURRENT LIABILITIES AND PROVISIONS</v>
          </cell>
          <cell r="I1262" t="str">
            <v>CURRENT LIABILITIES</v>
          </cell>
          <cell r="J1262" t="str">
            <v>REALISATION UNDER AGREEMENT TO SELL</v>
          </cell>
        </row>
        <row r="1263">
          <cell r="A1263" t="str">
            <v>L505106-000-028</v>
          </cell>
          <cell r="B1263" t="str">
            <v>Third Party-  EDC- Silver Oaks</v>
          </cell>
          <cell r="C1263" t="str">
            <v>INR</v>
          </cell>
          <cell r="D1263" t="str">
            <v>LIABILITIES</v>
          </cell>
          <cell r="E1263" t="str">
            <v>BALANCE SHEET</v>
          </cell>
          <cell r="F1263" t="str">
            <v/>
          </cell>
          <cell r="G1263" t="str">
            <v/>
          </cell>
          <cell r="H1263" t="str">
            <v>CURRENT LIABILITIES AND PROVISIONS</v>
          </cell>
          <cell r="I1263" t="str">
            <v>CURRENT LIABILITIES</v>
          </cell>
          <cell r="J1263" t="str">
            <v>REALISATION UNDER AGREEMENT TO SELL</v>
          </cell>
        </row>
        <row r="1264">
          <cell r="A1264" t="str">
            <v>L505106-000-042</v>
          </cell>
          <cell r="B1264" t="str">
            <v>Third Party-  EDC- Plots Ph-I, II, III</v>
          </cell>
          <cell r="C1264" t="str">
            <v>INR</v>
          </cell>
          <cell r="D1264" t="str">
            <v>LIABILITIES</v>
          </cell>
          <cell r="E1264" t="str">
            <v>BALANCE SHEET</v>
          </cell>
          <cell r="F1264" t="str">
            <v/>
          </cell>
          <cell r="G1264" t="str">
            <v/>
          </cell>
          <cell r="H1264" t="str">
            <v>CURRENT LIABILITIES AND PROVISIONS</v>
          </cell>
          <cell r="I1264" t="str">
            <v>CURRENT LIABILITIES</v>
          </cell>
          <cell r="J1264" t="str">
            <v>REALISATION UNDER AGREEMENT TO SELL</v>
          </cell>
        </row>
        <row r="1265">
          <cell r="A1265" t="str">
            <v>L505106-000-102</v>
          </cell>
          <cell r="B1265" t="str">
            <v>Third Party-EDC-QEC 1,2,3</v>
          </cell>
          <cell r="C1265" t="str">
            <v>INR</v>
          </cell>
          <cell r="D1265" t="str">
            <v>LIABILITIES</v>
          </cell>
          <cell r="E1265" t="str">
            <v>BALANCE SHEET</v>
          </cell>
          <cell r="F1265" t="str">
            <v/>
          </cell>
          <cell r="G1265" t="str">
            <v/>
          </cell>
          <cell r="H1265" t="str">
            <v>CURRENT LIABILITIES AND PROVISIONS</v>
          </cell>
          <cell r="I1265" t="str">
            <v>CURRENT LIABILITIES</v>
          </cell>
          <cell r="J1265" t="str">
            <v>REALISATION UNDER AGREEMENT TO SELL</v>
          </cell>
        </row>
        <row r="1266">
          <cell r="A1266" t="str">
            <v>L506001-000-004</v>
          </cell>
          <cell r="B1266" t="str">
            <v>Contigency Deposit- BEVERLY PARK I</v>
          </cell>
          <cell r="C1266" t="str">
            <v>INR</v>
          </cell>
          <cell r="D1266" t="str">
            <v>LIABILITIES</v>
          </cell>
          <cell r="E1266" t="str">
            <v>BALANCE SHEET</v>
          </cell>
          <cell r="F1266" t="str">
            <v/>
          </cell>
          <cell r="G1266" t="str">
            <v/>
          </cell>
          <cell r="H1266" t="str">
            <v>CURRENT LIABILITIES AND PROVISIONS</v>
          </cell>
          <cell r="I1266" t="str">
            <v>CURRENT LIABILITIES</v>
          </cell>
          <cell r="J1266" t="str">
            <v>OTHER LIABILITIES</v>
          </cell>
        </row>
        <row r="1267">
          <cell r="A1267" t="str">
            <v>L506001-000-005</v>
          </cell>
          <cell r="B1267" t="str">
            <v>Contigency Deposit- BEVERLY PARK II</v>
          </cell>
          <cell r="C1267" t="str">
            <v>INR</v>
          </cell>
          <cell r="D1267" t="str">
            <v>LIABILITIES</v>
          </cell>
          <cell r="E1267" t="str">
            <v>BALANCE SHEET</v>
          </cell>
          <cell r="F1267" t="str">
            <v/>
          </cell>
          <cell r="G1267" t="str">
            <v/>
          </cell>
          <cell r="H1267" t="str">
            <v>CURRENT LIABILITIES AND PROVISIONS</v>
          </cell>
          <cell r="I1267" t="str">
            <v>CURRENT LIABILITIES</v>
          </cell>
          <cell r="J1267" t="str">
            <v>OTHER LIABILITIES</v>
          </cell>
        </row>
        <row r="1268">
          <cell r="A1268" t="str">
            <v>L506001-000-006</v>
          </cell>
          <cell r="B1268" t="str">
            <v>Contigency Deposit- CENTRAL ARCADE</v>
          </cell>
          <cell r="C1268" t="str">
            <v>INR</v>
          </cell>
          <cell r="D1268" t="str">
            <v>LIABILITIES</v>
          </cell>
          <cell r="E1268" t="str">
            <v>BALANCE SHEET</v>
          </cell>
          <cell r="F1268" t="str">
            <v/>
          </cell>
          <cell r="G1268" t="str">
            <v/>
          </cell>
          <cell r="H1268" t="str">
            <v>CURRENT LIABILITIES AND PROVISIONS</v>
          </cell>
          <cell r="I1268" t="str">
            <v>CURRENT LIABILITIES</v>
          </cell>
          <cell r="J1268" t="str">
            <v>OTHER LIABILITIES</v>
          </cell>
        </row>
        <row r="1269">
          <cell r="A1269" t="str">
            <v>L506001-000-011</v>
          </cell>
          <cell r="B1269" t="str">
            <v>Contigency Deposit- EXECUTIVE HOME</v>
          </cell>
          <cell r="C1269" t="str">
            <v>INR</v>
          </cell>
          <cell r="D1269" t="str">
            <v>LIABILITIES</v>
          </cell>
          <cell r="E1269" t="str">
            <v>BALANCE SHEET</v>
          </cell>
          <cell r="F1269" t="str">
            <v/>
          </cell>
          <cell r="G1269" t="str">
            <v/>
          </cell>
          <cell r="H1269" t="str">
            <v>CURRENT LIABILITIES AND PROVISIONS</v>
          </cell>
          <cell r="I1269" t="str">
            <v>CURRENT LIABILITIES</v>
          </cell>
          <cell r="J1269" t="str">
            <v>OTHER LIABILITIES</v>
          </cell>
        </row>
        <row r="1270">
          <cell r="A1270" t="str">
            <v>L506001-000-013</v>
          </cell>
          <cell r="B1270" t="str">
            <v>Contigency Deposit- HAMILTON COURT</v>
          </cell>
          <cell r="C1270" t="str">
            <v>INR</v>
          </cell>
          <cell r="D1270" t="str">
            <v>LIABILITIES</v>
          </cell>
          <cell r="E1270" t="str">
            <v>BALANCE SHEET</v>
          </cell>
          <cell r="F1270" t="str">
            <v/>
          </cell>
          <cell r="G1270" t="str">
            <v/>
          </cell>
          <cell r="H1270" t="str">
            <v>CURRENT LIABILITIES AND PROVISIONS</v>
          </cell>
          <cell r="I1270" t="str">
            <v>CURRENT LIABILITIES</v>
          </cell>
          <cell r="J1270" t="str">
            <v>OTHER LIABILITIES</v>
          </cell>
        </row>
        <row r="1271">
          <cell r="A1271" t="str">
            <v>L506001-000-014</v>
          </cell>
          <cell r="B1271" t="str">
            <v>Contigency Deposit- NEW TOWN HOUSE</v>
          </cell>
          <cell r="C1271" t="str">
            <v>INR</v>
          </cell>
          <cell r="D1271" t="str">
            <v>LIABILITIES</v>
          </cell>
          <cell r="E1271" t="str">
            <v>BALANCE SHEET</v>
          </cell>
          <cell r="F1271" t="str">
            <v/>
          </cell>
          <cell r="G1271" t="str">
            <v/>
          </cell>
          <cell r="H1271" t="str">
            <v>CURRENT LIABILITIES AND PROVISIONS</v>
          </cell>
          <cell r="I1271" t="str">
            <v>CURRENT LIABILITIES</v>
          </cell>
          <cell r="J1271" t="str">
            <v>OTHER LIABILITIES</v>
          </cell>
        </row>
        <row r="1272">
          <cell r="A1272" t="str">
            <v>L506001-000-015</v>
          </cell>
          <cell r="B1272" t="str">
            <v>Contigency Deposit- OLD TOWN HOUSE</v>
          </cell>
          <cell r="C1272" t="str">
            <v>INR</v>
          </cell>
          <cell r="D1272" t="str">
            <v>LIABILITIES</v>
          </cell>
          <cell r="E1272" t="str">
            <v>BALANCE SHEET</v>
          </cell>
          <cell r="F1272" t="str">
            <v/>
          </cell>
          <cell r="G1272" t="str">
            <v/>
          </cell>
          <cell r="H1272" t="str">
            <v>CURRENT LIABILITIES AND PROVISIONS</v>
          </cell>
          <cell r="I1272" t="str">
            <v>CURRENT LIABILITIES</v>
          </cell>
          <cell r="J1272" t="str">
            <v>OTHER LIABILITIES</v>
          </cell>
        </row>
        <row r="1273">
          <cell r="A1273" t="str">
            <v>L506001-000-016</v>
          </cell>
          <cell r="B1273" t="str">
            <v>Contigency Deposit- PARK-N-SHOP</v>
          </cell>
          <cell r="C1273" t="str">
            <v>INR</v>
          </cell>
          <cell r="D1273" t="str">
            <v>LIABILITIES</v>
          </cell>
          <cell r="E1273" t="str">
            <v>BALANCE SHEET</v>
          </cell>
          <cell r="F1273" t="str">
            <v/>
          </cell>
          <cell r="G1273" t="str">
            <v/>
          </cell>
          <cell r="H1273" t="str">
            <v>CURRENT LIABILITIES AND PROVISIONS</v>
          </cell>
          <cell r="I1273" t="str">
            <v>CURRENT LIABILITIES</v>
          </cell>
          <cell r="J1273" t="str">
            <v>OTHER LIABILITIES</v>
          </cell>
        </row>
        <row r="1274">
          <cell r="A1274" t="str">
            <v>L506001-000-017</v>
          </cell>
          <cell r="B1274" t="str">
            <v>Contigency Deposit- QEC PHASE-IV</v>
          </cell>
          <cell r="C1274" t="str">
            <v>INR</v>
          </cell>
          <cell r="D1274" t="str">
            <v>LIABILITIES</v>
          </cell>
          <cell r="E1274" t="str">
            <v>BALANCE SHEET</v>
          </cell>
          <cell r="F1274" t="str">
            <v/>
          </cell>
          <cell r="G1274" t="str">
            <v/>
          </cell>
          <cell r="H1274" t="str">
            <v>CURRENT LIABILITIES AND PROVISIONS</v>
          </cell>
          <cell r="I1274" t="str">
            <v>CURRENT LIABILITIES</v>
          </cell>
          <cell r="J1274" t="str">
            <v>OTHER LIABILITIES</v>
          </cell>
        </row>
        <row r="1275">
          <cell r="A1275" t="str">
            <v>L506001-000-018</v>
          </cell>
          <cell r="B1275" t="str">
            <v>Contigency Deposit- QEC PHASE-V</v>
          </cell>
          <cell r="C1275" t="str">
            <v>INR</v>
          </cell>
          <cell r="D1275" t="str">
            <v>LIABILITIES</v>
          </cell>
          <cell r="E1275" t="str">
            <v>BALANCE SHEET</v>
          </cell>
          <cell r="F1275" t="str">
            <v/>
          </cell>
          <cell r="G1275" t="str">
            <v/>
          </cell>
          <cell r="H1275" t="str">
            <v>CURRENT LIABILITIES AND PROVISIONS</v>
          </cell>
          <cell r="I1275" t="str">
            <v>CURRENT LIABILITIES</v>
          </cell>
          <cell r="J1275" t="str">
            <v>OTHER LIABILITIES</v>
          </cell>
        </row>
        <row r="1276">
          <cell r="A1276" t="str">
            <v>L506001-000-019</v>
          </cell>
          <cell r="B1276" t="str">
            <v>Contigency Deposit- REGENCY PARK</v>
          </cell>
          <cell r="C1276" t="str">
            <v>INR</v>
          </cell>
          <cell r="D1276" t="str">
            <v>LIABILITIES</v>
          </cell>
          <cell r="E1276" t="str">
            <v>BALANCE SHEET</v>
          </cell>
          <cell r="F1276" t="str">
            <v/>
          </cell>
          <cell r="G1276" t="str">
            <v/>
          </cell>
          <cell r="H1276" t="str">
            <v>CURRENT LIABILITIES AND PROVISIONS</v>
          </cell>
          <cell r="I1276" t="str">
            <v>CURRENT LIABILITIES</v>
          </cell>
          <cell r="J1276" t="str">
            <v>OTHER LIABILITIES</v>
          </cell>
        </row>
        <row r="1277">
          <cell r="A1277" t="str">
            <v>L506001-000-022</v>
          </cell>
          <cell r="B1277" t="str">
            <v>Contigency Deposit- RICHMOND PARK</v>
          </cell>
          <cell r="C1277" t="str">
            <v>INR</v>
          </cell>
          <cell r="D1277" t="str">
            <v>LIABILITIES</v>
          </cell>
          <cell r="E1277" t="str">
            <v>BALANCE SHEET</v>
          </cell>
          <cell r="F1277" t="str">
            <v/>
          </cell>
          <cell r="G1277" t="str">
            <v/>
          </cell>
          <cell r="H1277" t="str">
            <v>CURRENT LIABILITIES AND PROVISIONS</v>
          </cell>
          <cell r="I1277" t="str">
            <v>CURRENT LIABILITIES</v>
          </cell>
          <cell r="J1277" t="str">
            <v>OTHER LIABILITIES</v>
          </cell>
        </row>
        <row r="1278">
          <cell r="A1278" t="str">
            <v>L506001-000-024</v>
          </cell>
          <cell r="B1278" t="str">
            <v>Contigency Deposit- SHOPPING MALL</v>
          </cell>
          <cell r="C1278" t="str">
            <v>INR</v>
          </cell>
          <cell r="D1278" t="str">
            <v>LIABILITIES</v>
          </cell>
          <cell r="E1278" t="str">
            <v>BALANCE SHEET</v>
          </cell>
          <cell r="F1278" t="str">
            <v/>
          </cell>
          <cell r="G1278" t="str">
            <v/>
          </cell>
          <cell r="H1278" t="str">
            <v>CURRENT LIABILITIES AND PROVISIONS</v>
          </cell>
          <cell r="I1278" t="str">
            <v>CURRENT LIABILITIES</v>
          </cell>
          <cell r="J1278" t="str">
            <v>OTHER LIABILITIES</v>
          </cell>
        </row>
        <row r="1279">
          <cell r="A1279" t="str">
            <v>L506001-000-027</v>
          </cell>
          <cell r="B1279" t="str">
            <v>Contigency Deposit- STOP-N-SHOP</v>
          </cell>
          <cell r="C1279" t="str">
            <v>INR</v>
          </cell>
          <cell r="D1279" t="str">
            <v>LIABILITIES</v>
          </cell>
          <cell r="E1279" t="str">
            <v>BALANCE SHEET</v>
          </cell>
          <cell r="F1279" t="str">
            <v/>
          </cell>
          <cell r="G1279" t="str">
            <v/>
          </cell>
          <cell r="H1279" t="str">
            <v>CURRENT LIABILITIES AND PROVISIONS</v>
          </cell>
          <cell r="I1279" t="str">
            <v>CURRENT LIABILITIES</v>
          </cell>
          <cell r="J1279" t="str">
            <v>OTHER LIABILITIES</v>
          </cell>
        </row>
        <row r="1280">
          <cell r="A1280" t="str">
            <v>L506001-000-028</v>
          </cell>
          <cell r="B1280" t="str">
            <v>Contigency Deposit- SILVER OAKS</v>
          </cell>
          <cell r="C1280" t="str">
            <v>INR</v>
          </cell>
          <cell r="D1280" t="str">
            <v>LIABILITIES</v>
          </cell>
          <cell r="E1280" t="str">
            <v>BALANCE SHEET</v>
          </cell>
          <cell r="F1280" t="str">
            <v/>
          </cell>
          <cell r="G1280" t="str">
            <v/>
          </cell>
          <cell r="H1280" t="str">
            <v>CURRENT LIABILITIES AND PROVISIONS</v>
          </cell>
          <cell r="I1280" t="str">
            <v>CURRENT LIABILITIES</v>
          </cell>
          <cell r="J1280" t="str">
            <v>OTHER LIABILITIES</v>
          </cell>
        </row>
        <row r="1281">
          <cell r="A1281" t="str">
            <v>L506001-000-031</v>
          </cell>
          <cell r="B1281" t="str">
            <v>Contigency Deposit- VILLA</v>
          </cell>
          <cell r="C1281" t="str">
            <v>INR</v>
          </cell>
          <cell r="D1281" t="str">
            <v>LIABILITIES</v>
          </cell>
          <cell r="E1281" t="str">
            <v>BALANCE SHEET</v>
          </cell>
          <cell r="F1281" t="str">
            <v/>
          </cell>
          <cell r="G1281" t="str">
            <v/>
          </cell>
          <cell r="H1281" t="str">
            <v>CURRENT LIABILITIES AND PROVISIONS</v>
          </cell>
          <cell r="I1281" t="str">
            <v>CURRENT LIABILITIES</v>
          </cell>
          <cell r="J1281" t="str">
            <v>OTHER LIABILITIES</v>
          </cell>
        </row>
        <row r="1282">
          <cell r="A1282" t="str">
            <v>L506001-000-034</v>
          </cell>
          <cell r="B1282" t="str">
            <v>Contigency Deposit- WINDSOR COURT</v>
          </cell>
          <cell r="C1282" t="str">
            <v>INR</v>
          </cell>
          <cell r="D1282" t="str">
            <v>LIABILITIES</v>
          </cell>
          <cell r="E1282" t="str">
            <v>BALANCE SHEET</v>
          </cell>
          <cell r="F1282" t="str">
            <v/>
          </cell>
          <cell r="G1282" t="str">
            <v/>
          </cell>
          <cell r="H1282" t="str">
            <v>CURRENT LIABILITIES AND PROVISIONS</v>
          </cell>
          <cell r="I1282" t="str">
            <v>CURRENT LIABILITIES</v>
          </cell>
          <cell r="J1282" t="str">
            <v>OTHER LIABILITIES</v>
          </cell>
        </row>
        <row r="1283">
          <cell r="A1283" t="str">
            <v>L506001-000-036</v>
          </cell>
          <cell r="B1283" t="str">
            <v>Contigency Deposit-Qutab Plaza</v>
          </cell>
          <cell r="C1283" t="str">
            <v>INR</v>
          </cell>
          <cell r="D1283" t="str">
            <v>LIABILITIES</v>
          </cell>
          <cell r="E1283" t="str">
            <v>BALANCE SHEET</v>
          </cell>
          <cell r="F1283" t="str">
            <v/>
          </cell>
          <cell r="G1283" t="str">
            <v/>
          </cell>
          <cell r="H1283" t="str">
            <v>CURRENT LIABILITIES AND PROVISIONS</v>
          </cell>
          <cell r="I1283" t="str">
            <v>CURRENT LIABILITIES</v>
          </cell>
          <cell r="J1283" t="str">
            <v>OTHER LIABILITIES</v>
          </cell>
        </row>
        <row r="1284">
          <cell r="A1284" t="str">
            <v>L506001-000-037</v>
          </cell>
          <cell r="B1284" t="str">
            <v>Contigency Deposit- CENTRE POINT</v>
          </cell>
          <cell r="C1284" t="str">
            <v>INR</v>
          </cell>
          <cell r="D1284" t="str">
            <v>LIABILITIES</v>
          </cell>
          <cell r="E1284" t="str">
            <v>BALANCE SHEET</v>
          </cell>
          <cell r="F1284" t="str">
            <v/>
          </cell>
          <cell r="G1284" t="str">
            <v/>
          </cell>
          <cell r="H1284" t="str">
            <v>CURRENT LIABILITIES AND PROVISIONS</v>
          </cell>
          <cell r="I1284" t="str">
            <v>CURRENT LIABILITIES</v>
          </cell>
          <cell r="J1284" t="str">
            <v>OTHER LIABILITIES</v>
          </cell>
        </row>
        <row r="1285">
          <cell r="A1285" t="str">
            <v>L506001-000-042</v>
          </cell>
          <cell r="B1285" t="str">
            <v>Contigency Deposit- PLOTS(PH-I,II,III)</v>
          </cell>
          <cell r="C1285" t="str">
            <v>INR</v>
          </cell>
          <cell r="D1285" t="str">
            <v>LIABILITIES</v>
          </cell>
          <cell r="E1285" t="str">
            <v>BALANCE SHEET</v>
          </cell>
          <cell r="F1285" t="str">
            <v/>
          </cell>
          <cell r="G1285" t="str">
            <v/>
          </cell>
          <cell r="H1285" t="str">
            <v>CURRENT LIABILITIES AND PROVISIONS</v>
          </cell>
          <cell r="I1285" t="str">
            <v>CURRENT LIABILITIES</v>
          </cell>
          <cell r="J1285" t="str">
            <v>OTHER LIABILITIES</v>
          </cell>
        </row>
        <row r="1286">
          <cell r="A1286" t="str">
            <v>L506001-000-047</v>
          </cell>
          <cell r="B1286" t="str">
            <v>Contigency Deposit- GROUP HOUSING</v>
          </cell>
          <cell r="C1286" t="str">
            <v>INR</v>
          </cell>
          <cell r="D1286" t="str">
            <v>LIABILITIES</v>
          </cell>
          <cell r="E1286" t="str">
            <v>BALANCE SHEET</v>
          </cell>
          <cell r="F1286" t="str">
            <v/>
          </cell>
          <cell r="G1286" t="str">
            <v/>
          </cell>
          <cell r="H1286" t="str">
            <v>CURRENT LIABILITIES AND PROVISIONS</v>
          </cell>
          <cell r="I1286" t="str">
            <v>CURRENT LIABILITIES</v>
          </cell>
          <cell r="J1286" t="str">
            <v>OTHER LIABILITIES</v>
          </cell>
        </row>
        <row r="1287">
          <cell r="A1287" t="str">
            <v>L506001-000-048</v>
          </cell>
          <cell r="B1287" t="str">
            <v>Contigency Deposit- INDEPENDENT HOUSE</v>
          </cell>
          <cell r="C1287" t="str">
            <v>INR</v>
          </cell>
          <cell r="D1287" t="str">
            <v>LIABILITIES</v>
          </cell>
          <cell r="E1287" t="str">
            <v>BALANCE SHEET</v>
          </cell>
          <cell r="F1287" t="str">
            <v/>
          </cell>
          <cell r="G1287" t="str">
            <v/>
          </cell>
          <cell r="H1287" t="str">
            <v>CURRENT LIABILITIES AND PROVISIONS</v>
          </cell>
          <cell r="I1287" t="str">
            <v>CURRENT LIABILITIES</v>
          </cell>
          <cell r="J1287" t="str">
            <v>OTHER LIABILITIES</v>
          </cell>
        </row>
        <row r="1288">
          <cell r="A1288" t="str">
            <v>L506001-000-102</v>
          </cell>
          <cell r="B1288" t="str">
            <v>Contigency Deposit-QEC 1,2,3</v>
          </cell>
          <cell r="C1288" t="str">
            <v>INR</v>
          </cell>
          <cell r="D1288" t="str">
            <v>LIABILITIES</v>
          </cell>
          <cell r="E1288" t="str">
            <v>BALANCE SHEET</v>
          </cell>
          <cell r="F1288" t="str">
            <v/>
          </cell>
          <cell r="G1288" t="str">
            <v/>
          </cell>
          <cell r="H1288" t="str">
            <v>CURRENT LIABILITIES AND PROVISIONS</v>
          </cell>
          <cell r="I1288" t="str">
            <v>CURRENT LIABILITIES</v>
          </cell>
          <cell r="J1288" t="str">
            <v>OTHER LIABILITIES</v>
          </cell>
        </row>
        <row r="1289">
          <cell r="A1289" t="str">
            <v>L506001-000-105</v>
          </cell>
          <cell r="B1289" t="str">
            <v>Contigency Deposit- NILGIRI CONTGENCY</v>
          </cell>
          <cell r="C1289" t="str">
            <v>INR</v>
          </cell>
          <cell r="D1289" t="str">
            <v>LIABILITIES</v>
          </cell>
          <cell r="E1289" t="str">
            <v>BALANCE SHEET</v>
          </cell>
          <cell r="F1289" t="str">
            <v/>
          </cell>
          <cell r="G1289" t="str">
            <v/>
          </cell>
          <cell r="H1289" t="str">
            <v>CURRENT LIABILITIES AND PROVISIONS</v>
          </cell>
          <cell r="I1289" t="str">
            <v>CURRENT LIABILITIES</v>
          </cell>
          <cell r="J1289" t="str">
            <v>OTHER LIABILITIES</v>
          </cell>
        </row>
        <row r="1290">
          <cell r="A1290" t="str">
            <v>L506001-000-934</v>
          </cell>
          <cell r="B1290" t="str">
            <v>Contigency Deposit-QEC PLOTS</v>
          </cell>
          <cell r="C1290" t="str">
            <v>INR</v>
          </cell>
          <cell r="D1290" t="str">
            <v>LIABILITIES</v>
          </cell>
          <cell r="E1290" t="str">
            <v>BALANCE SHEET</v>
          </cell>
          <cell r="F1290" t="str">
            <v/>
          </cell>
          <cell r="G1290" t="str">
            <v/>
          </cell>
          <cell r="H1290" t="str">
            <v>CURRENT LIABILITIES AND PROVISIONS</v>
          </cell>
          <cell r="I1290" t="str">
            <v>CURRENT LIABILITIES</v>
          </cell>
          <cell r="J1290" t="str">
            <v>OTHER LIABILITIES</v>
          </cell>
        </row>
        <row r="1291">
          <cell r="A1291" t="str">
            <v>L506002-000-000</v>
          </cell>
          <cell r="B1291" t="str">
            <v>Ifms(Security)</v>
          </cell>
          <cell r="C1291" t="str">
            <v>INR</v>
          </cell>
          <cell r="D1291" t="str">
            <v>LIABILITIES</v>
          </cell>
          <cell r="E1291" t="str">
            <v>BALANCE SHEET</v>
          </cell>
          <cell r="F1291" t="str">
            <v/>
          </cell>
          <cell r="G1291" t="str">
            <v/>
          </cell>
          <cell r="H1291" t="str">
            <v>CURRENT LIABILITIES AND PROVISIONS</v>
          </cell>
          <cell r="I1291" t="str">
            <v>CURRENT LIABILITIES</v>
          </cell>
          <cell r="J1291" t="str">
            <v>OTHER LIABILITIES</v>
          </cell>
        </row>
        <row r="1292">
          <cell r="A1292" t="str">
            <v>L506002-000-001</v>
          </cell>
          <cell r="B1292" t="str">
            <v>Ifms(Security)- ANKUR VIHAR</v>
          </cell>
          <cell r="C1292" t="str">
            <v>INR</v>
          </cell>
          <cell r="D1292" t="str">
            <v>LIABILITIES</v>
          </cell>
          <cell r="E1292" t="str">
            <v>BALANCE SHEET</v>
          </cell>
          <cell r="F1292" t="str">
            <v/>
          </cell>
          <cell r="G1292" t="str">
            <v/>
          </cell>
          <cell r="H1292" t="str">
            <v>CURRENT LIABILITIES AND PROVISIONS</v>
          </cell>
          <cell r="I1292" t="str">
            <v>CURRENT LIABILITIES</v>
          </cell>
          <cell r="J1292" t="str">
            <v>OTHER LIABILITIES</v>
          </cell>
        </row>
        <row r="1293">
          <cell r="A1293" t="str">
            <v>L506002-000-004</v>
          </cell>
          <cell r="B1293" t="str">
            <v>Ifms(Security)- BEVERLY PARK-I</v>
          </cell>
          <cell r="C1293" t="str">
            <v>INR</v>
          </cell>
          <cell r="D1293" t="str">
            <v>LIABILITIES</v>
          </cell>
          <cell r="E1293" t="str">
            <v>BALANCE SHEET</v>
          </cell>
          <cell r="F1293" t="str">
            <v/>
          </cell>
          <cell r="G1293" t="str">
            <v/>
          </cell>
          <cell r="H1293" t="str">
            <v>CURRENT LIABILITIES AND PROVISIONS</v>
          </cell>
          <cell r="I1293" t="str">
            <v>CURRENT LIABILITIES</v>
          </cell>
          <cell r="J1293" t="str">
            <v>OTHER LIABILITIES</v>
          </cell>
        </row>
        <row r="1294">
          <cell r="A1294" t="str">
            <v>L506002-000-005</v>
          </cell>
          <cell r="B1294" t="str">
            <v>Ifms(Security)- BEVERLY PARK-II</v>
          </cell>
          <cell r="C1294" t="str">
            <v>INR</v>
          </cell>
          <cell r="D1294" t="str">
            <v>LIABILITIES</v>
          </cell>
          <cell r="E1294" t="str">
            <v>BALANCE SHEET</v>
          </cell>
          <cell r="F1294" t="str">
            <v/>
          </cell>
          <cell r="G1294" t="str">
            <v/>
          </cell>
          <cell r="H1294" t="str">
            <v>CURRENT LIABILITIES AND PROVISIONS</v>
          </cell>
          <cell r="I1294" t="str">
            <v>CURRENT LIABILITIES</v>
          </cell>
          <cell r="J1294" t="str">
            <v>OTHER LIABILITIES</v>
          </cell>
        </row>
        <row r="1295">
          <cell r="A1295" t="str">
            <v>L506002-000-006</v>
          </cell>
          <cell r="B1295" t="str">
            <v>Ifms(Security)- CENTRAL ARCADE</v>
          </cell>
          <cell r="C1295" t="str">
            <v>INR</v>
          </cell>
          <cell r="D1295" t="str">
            <v>LIABILITIES</v>
          </cell>
          <cell r="E1295" t="str">
            <v>BALANCE SHEET</v>
          </cell>
          <cell r="F1295" t="str">
            <v/>
          </cell>
          <cell r="G1295" t="str">
            <v/>
          </cell>
          <cell r="H1295" t="str">
            <v>CURRENT LIABILITIES AND PROVISIONS</v>
          </cell>
          <cell r="I1295" t="str">
            <v>CURRENT LIABILITIES</v>
          </cell>
          <cell r="J1295" t="str">
            <v>OTHER LIABILITIES</v>
          </cell>
        </row>
        <row r="1296">
          <cell r="A1296" t="str">
            <v>L506002-000-008</v>
          </cell>
          <cell r="B1296" t="str">
            <v>Ifms(Security)- CORPORATE PARK</v>
          </cell>
          <cell r="C1296" t="str">
            <v>INR</v>
          </cell>
          <cell r="D1296" t="str">
            <v>LIABILITIES</v>
          </cell>
          <cell r="E1296" t="str">
            <v>BALANCE SHEET</v>
          </cell>
          <cell r="F1296" t="str">
            <v/>
          </cell>
          <cell r="G1296" t="str">
            <v/>
          </cell>
          <cell r="H1296" t="str">
            <v>CURRENT LIABILITIES AND PROVISIONS</v>
          </cell>
          <cell r="I1296" t="str">
            <v>CURRENT LIABILITIES</v>
          </cell>
          <cell r="J1296" t="str">
            <v>OTHER LIABILITIES</v>
          </cell>
        </row>
        <row r="1297">
          <cell r="A1297" t="str">
            <v>L506002-000-010</v>
          </cell>
          <cell r="B1297" t="str">
            <v>Ifms(Security)- DILSHAD PLAZA</v>
          </cell>
          <cell r="C1297" t="str">
            <v>INR</v>
          </cell>
          <cell r="D1297" t="str">
            <v>LIABILITIES</v>
          </cell>
          <cell r="E1297" t="str">
            <v>BALANCE SHEET</v>
          </cell>
          <cell r="F1297" t="str">
            <v/>
          </cell>
          <cell r="G1297" t="str">
            <v/>
          </cell>
          <cell r="H1297" t="str">
            <v>CURRENT LIABILITIES AND PROVISIONS</v>
          </cell>
          <cell r="I1297" t="str">
            <v>CURRENT LIABILITIES</v>
          </cell>
          <cell r="J1297" t="str">
            <v>OTHER LIABILITIES</v>
          </cell>
        </row>
        <row r="1298">
          <cell r="A1298" t="str">
            <v>L506002-000-011</v>
          </cell>
          <cell r="B1298" t="str">
            <v>Ifms(Security)- EXECUTIVE HOME</v>
          </cell>
          <cell r="C1298" t="str">
            <v>INR</v>
          </cell>
          <cell r="D1298" t="str">
            <v>LIABILITIES</v>
          </cell>
          <cell r="E1298" t="str">
            <v>BALANCE SHEET</v>
          </cell>
          <cell r="F1298" t="str">
            <v/>
          </cell>
          <cell r="G1298" t="str">
            <v/>
          </cell>
          <cell r="H1298" t="str">
            <v>CURRENT LIABILITIES AND PROVISIONS</v>
          </cell>
          <cell r="I1298" t="str">
            <v>CURRENT LIABILITIES</v>
          </cell>
          <cell r="J1298" t="str">
            <v>OTHER LIABILITIES</v>
          </cell>
        </row>
        <row r="1299">
          <cell r="A1299" t="str">
            <v>L506002-000-014</v>
          </cell>
          <cell r="B1299" t="str">
            <v>Ifms(Security)- NEW TOWN HOUSE</v>
          </cell>
          <cell r="C1299" t="str">
            <v>INR</v>
          </cell>
          <cell r="D1299" t="str">
            <v>LIABILITIES</v>
          </cell>
          <cell r="E1299" t="str">
            <v>BALANCE SHEET</v>
          </cell>
          <cell r="F1299" t="str">
            <v/>
          </cell>
          <cell r="G1299" t="str">
            <v/>
          </cell>
          <cell r="H1299" t="str">
            <v>CURRENT LIABILITIES AND PROVISIONS</v>
          </cell>
          <cell r="I1299" t="str">
            <v>CURRENT LIABILITIES</v>
          </cell>
          <cell r="J1299" t="str">
            <v>OTHER LIABILITIES</v>
          </cell>
        </row>
        <row r="1300">
          <cell r="A1300" t="str">
            <v>L506002-000-015</v>
          </cell>
          <cell r="B1300" t="str">
            <v>Ifms(Security)- OLD TOWN HOUSE</v>
          </cell>
          <cell r="C1300" t="str">
            <v>INR</v>
          </cell>
          <cell r="D1300" t="str">
            <v>LIABILITIES</v>
          </cell>
          <cell r="E1300" t="str">
            <v>BALANCE SHEET</v>
          </cell>
          <cell r="F1300" t="str">
            <v/>
          </cell>
          <cell r="G1300" t="str">
            <v/>
          </cell>
          <cell r="H1300" t="str">
            <v>CURRENT LIABILITIES AND PROVISIONS</v>
          </cell>
          <cell r="I1300" t="str">
            <v>CURRENT LIABILITIES</v>
          </cell>
          <cell r="J1300" t="str">
            <v>OTHER LIABILITIES</v>
          </cell>
        </row>
        <row r="1301">
          <cell r="A1301" t="str">
            <v>L506002-000-016</v>
          </cell>
          <cell r="B1301" t="str">
            <v>Ifms(Security)- PARK-N-SHOP</v>
          </cell>
          <cell r="C1301" t="str">
            <v>INR</v>
          </cell>
          <cell r="D1301" t="str">
            <v>LIABILITIES</v>
          </cell>
          <cell r="E1301" t="str">
            <v>BALANCE SHEET</v>
          </cell>
          <cell r="F1301" t="str">
            <v/>
          </cell>
          <cell r="G1301" t="str">
            <v/>
          </cell>
          <cell r="H1301" t="str">
            <v>CURRENT LIABILITIES AND PROVISIONS</v>
          </cell>
          <cell r="I1301" t="str">
            <v>CURRENT LIABILITIES</v>
          </cell>
          <cell r="J1301" t="str">
            <v>OTHER LIABILITIES</v>
          </cell>
        </row>
        <row r="1302">
          <cell r="A1302" t="str">
            <v>L506002-000-017</v>
          </cell>
          <cell r="B1302" t="str">
            <v>Ifms(Security)- QEC PHASE-IV</v>
          </cell>
          <cell r="C1302" t="str">
            <v>INR</v>
          </cell>
          <cell r="D1302" t="str">
            <v>LIABILITIES</v>
          </cell>
          <cell r="E1302" t="str">
            <v>BALANCE SHEET</v>
          </cell>
          <cell r="F1302" t="str">
            <v/>
          </cell>
          <cell r="G1302" t="str">
            <v/>
          </cell>
          <cell r="H1302" t="str">
            <v>CURRENT LIABILITIES AND PROVISIONS</v>
          </cell>
          <cell r="I1302" t="str">
            <v>CURRENT LIABILITIES</v>
          </cell>
          <cell r="J1302" t="str">
            <v>OTHER LIABILITIES</v>
          </cell>
        </row>
        <row r="1303">
          <cell r="A1303" t="str">
            <v>L506002-000-018</v>
          </cell>
          <cell r="B1303" t="str">
            <v>Ifms(Security)- QEC PHASE-V</v>
          </cell>
          <cell r="C1303" t="str">
            <v>INR</v>
          </cell>
          <cell r="D1303" t="str">
            <v>LIABILITIES</v>
          </cell>
          <cell r="E1303" t="str">
            <v>BALANCE SHEET</v>
          </cell>
          <cell r="F1303" t="str">
            <v/>
          </cell>
          <cell r="G1303" t="str">
            <v/>
          </cell>
          <cell r="H1303" t="str">
            <v>CURRENT LIABILITIES AND PROVISIONS</v>
          </cell>
          <cell r="I1303" t="str">
            <v>CURRENT LIABILITIES</v>
          </cell>
          <cell r="J1303" t="str">
            <v>OTHER LIABILITIES</v>
          </cell>
        </row>
        <row r="1304">
          <cell r="A1304" t="str">
            <v>L506002-000-024</v>
          </cell>
          <cell r="B1304" t="str">
            <v>Ifms(Security)- SHOPPING MALL</v>
          </cell>
          <cell r="C1304" t="str">
            <v>INR</v>
          </cell>
          <cell r="D1304" t="str">
            <v>LIABILITIES</v>
          </cell>
          <cell r="E1304" t="str">
            <v>BALANCE SHEET</v>
          </cell>
          <cell r="F1304" t="str">
            <v/>
          </cell>
          <cell r="G1304" t="str">
            <v/>
          </cell>
          <cell r="H1304" t="str">
            <v>CURRENT LIABILITIES AND PROVISIONS</v>
          </cell>
          <cell r="I1304" t="str">
            <v>CURRENT LIABILITIES</v>
          </cell>
          <cell r="J1304" t="str">
            <v>OTHER LIABILITIES</v>
          </cell>
        </row>
        <row r="1305">
          <cell r="A1305" t="str">
            <v>L506002-000-027</v>
          </cell>
          <cell r="B1305" t="str">
            <v>Ifms(Security)- STOP-N-SHOP</v>
          </cell>
          <cell r="C1305" t="str">
            <v>INR</v>
          </cell>
          <cell r="D1305" t="str">
            <v>LIABILITIES</v>
          </cell>
          <cell r="E1305" t="str">
            <v>BALANCE SHEET</v>
          </cell>
          <cell r="F1305" t="str">
            <v/>
          </cell>
          <cell r="G1305" t="str">
            <v/>
          </cell>
          <cell r="H1305" t="str">
            <v>CURRENT LIABILITIES AND PROVISIONS</v>
          </cell>
          <cell r="I1305" t="str">
            <v>CURRENT LIABILITIES</v>
          </cell>
          <cell r="J1305" t="str">
            <v>OTHER LIABILITIES</v>
          </cell>
        </row>
        <row r="1306">
          <cell r="A1306" t="str">
            <v>L506002-000-028</v>
          </cell>
          <cell r="B1306" t="str">
            <v>Ifms(Security)- SILVER OAKS</v>
          </cell>
          <cell r="C1306" t="str">
            <v>INR</v>
          </cell>
          <cell r="D1306" t="str">
            <v>LIABILITIES</v>
          </cell>
          <cell r="E1306" t="str">
            <v>BALANCE SHEET</v>
          </cell>
          <cell r="F1306" t="str">
            <v/>
          </cell>
          <cell r="G1306" t="str">
            <v/>
          </cell>
          <cell r="H1306" t="str">
            <v>CURRENT LIABILITIES AND PROVISIONS</v>
          </cell>
          <cell r="I1306" t="str">
            <v>CURRENT LIABILITIES</v>
          </cell>
          <cell r="J1306" t="str">
            <v>OTHER LIABILITIES</v>
          </cell>
        </row>
        <row r="1307">
          <cell r="A1307" t="str">
            <v>L506002-000-030</v>
          </cell>
          <cell r="B1307" t="str">
            <v>Ifms(Security)- SPRING FIELD</v>
          </cell>
          <cell r="C1307" t="str">
            <v>INR</v>
          </cell>
          <cell r="D1307" t="str">
            <v>LIABILITIES</v>
          </cell>
          <cell r="E1307" t="str">
            <v>BALANCE SHEET</v>
          </cell>
          <cell r="F1307" t="str">
            <v/>
          </cell>
          <cell r="G1307" t="str">
            <v/>
          </cell>
          <cell r="H1307" t="str">
            <v>CURRENT LIABILITIES AND PROVISIONS</v>
          </cell>
          <cell r="I1307" t="str">
            <v>CURRENT LIABILITIES</v>
          </cell>
          <cell r="J1307" t="str">
            <v>OTHER LIABILITIES</v>
          </cell>
        </row>
        <row r="1308">
          <cell r="A1308" t="str">
            <v>L506002-000-031</v>
          </cell>
          <cell r="B1308" t="str">
            <v>Ifms(Security)- VILLA</v>
          </cell>
          <cell r="C1308" t="str">
            <v>INR</v>
          </cell>
          <cell r="D1308" t="str">
            <v>LIABILITIES</v>
          </cell>
          <cell r="E1308" t="str">
            <v>BALANCE SHEET</v>
          </cell>
          <cell r="F1308" t="str">
            <v/>
          </cell>
          <cell r="G1308" t="str">
            <v/>
          </cell>
          <cell r="H1308" t="str">
            <v>CURRENT LIABILITIES AND PROVISIONS</v>
          </cell>
          <cell r="I1308" t="str">
            <v>CURRENT LIABILITIES</v>
          </cell>
          <cell r="J1308" t="str">
            <v>OTHER LIABILITIES</v>
          </cell>
        </row>
        <row r="1309">
          <cell r="A1309" t="str">
            <v>L506002-000-038</v>
          </cell>
          <cell r="B1309" t="str">
            <v>Ifms(Security)- FARIDABAD PLOTS</v>
          </cell>
          <cell r="C1309" t="str">
            <v>INR</v>
          </cell>
          <cell r="D1309" t="str">
            <v>LIABILITIES</v>
          </cell>
          <cell r="E1309" t="str">
            <v>BALANCE SHEET</v>
          </cell>
          <cell r="F1309" t="str">
            <v/>
          </cell>
          <cell r="G1309" t="str">
            <v/>
          </cell>
          <cell r="H1309" t="str">
            <v>CURRENT LIABILITIES AND PROVISIONS</v>
          </cell>
          <cell r="I1309" t="str">
            <v>CURRENT LIABILITIES</v>
          </cell>
          <cell r="J1309" t="str">
            <v>OTHER LIABILITIES</v>
          </cell>
        </row>
        <row r="1310">
          <cell r="A1310" t="str">
            <v>L506002-000-042</v>
          </cell>
          <cell r="B1310" t="str">
            <v>Ifms(Security)- PLOTS(PHASE-I,II,III)</v>
          </cell>
          <cell r="C1310" t="str">
            <v>INR</v>
          </cell>
          <cell r="D1310" t="str">
            <v>LIABILITIES</v>
          </cell>
          <cell r="E1310" t="str">
            <v>BALANCE SHEET</v>
          </cell>
          <cell r="F1310" t="str">
            <v/>
          </cell>
          <cell r="G1310" t="str">
            <v/>
          </cell>
          <cell r="H1310" t="str">
            <v>CURRENT LIABILITIES AND PROVISIONS</v>
          </cell>
          <cell r="I1310" t="str">
            <v>CURRENT LIABILITIES</v>
          </cell>
          <cell r="J1310" t="str">
            <v>OTHER LIABILITIES</v>
          </cell>
        </row>
        <row r="1311">
          <cell r="A1311" t="str">
            <v>L506002-000-047</v>
          </cell>
          <cell r="B1311" t="str">
            <v>Ifms(Security)- GROUP HOUSING</v>
          </cell>
          <cell r="C1311" t="str">
            <v>INR</v>
          </cell>
          <cell r="D1311" t="str">
            <v>LIABILITIES</v>
          </cell>
          <cell r="E1311" t="str">
            <v>BALANCE SHEET</v>
          </cell>
          <cell r="F1311" t="str">
            <v/>
          </cell>
          <cell r="G1311" t="str">
            <v/>
          </cell>
          <cell r="H1311" t="str">
            <v>CURRENT LIABILITIES AND PROVISIONS</v>
          </cell>
          <cell r="I1311" t="str">
            <v>CURRENT LIABILITIES</v>
          </cell>
          <cell r="J1311" t="str">
            <v>OTHER LIABILITIES</v>
          </cell>
        </row>
        <row r="1312">
          <cell r="A1312" t="str">
            <v>L506002-000-048</v>
          </cell>
          <cell r="B1312" t="str">
            <v>Ifms(Security)- INDEPENDENT HOUSE</v>
          </cell>
          <cell r="C1312" t="str">
            <v>INR</v>
          </cell>
          <cell r="D1312" t="str">
            <v>LIABILITIES</v>
          </cell>
          <cell r="E1312" t="str">
            <v>BALANCE SHEET</v>
          </cell>
          <cell r="F1312" t="str">
            <v/>
          </cell>
          <cell r="G1312" t="str">
            <v/>
          </cell>
          <cell r="H1312" t="str">
            <v>CURRENT LIABILITIES AND PROVISIONS</v>
          </cell>
          <cell r="I1312" t="str">
            <v>CURRENT LIABILITIES</v>
          </cell>
          <cell r="J1312" t="str">
            <v>OTHER LIABILITIES</v>
          </cell>
        </row>
        <row r="1313">
          <cell r="A1313" t="str">
            <v>L506002-000-058</v>
          </cell>
          <cell r="B1313" t="str">
            <v>Ifms(Security)- EXECLUSIVE FLOORS</v>
          </cell>
          <cell r="C1313" t="str">
            <v>INR</v>
          </cell>
          <cell r="D1313" t="str">
            <v>LIABILITIES</v>
          </cell>
          <cell r="E1313" t="str">
            <v>BALANCE SHEET</v>
          </cell>
          <cell r="F1313" t="str">
            <v/>
          </cell>
          <cell r="G1313" t="str">
            <v/>
          </cell>
          <cell r="H1313" t="str">
            <v>CURRENT LIABILITIES AND PROVISIONS</v>
          </cell>
          <cell r="I1313" t="str">
            <v>CURRENT LIABILITIES</v>
          </cell>
          <cell r="J1313" t="str">
            <v>OTHER LIABILITIES</v>
          </cell>
        </row>
        <row r="1314">
          <cell r="A1314" t="str">
            <v>L506002-000-099</v>
          </cell>
          <cell r="B1314" t="str">
            <v>Ifms(Security)- INSTITUTIONAL SITES</v>
          </cell>
          <cell r="C1314" t="str">
            <v>INR</v>
          </cell>
          <cell r="D1314" t="str">
            <v>LIABILITIES</v>
          </cell>
          <cell r="E1314" t="str">
            <v>BALANCE SHEET</v>
          </cell>
          <cell r="F1314" t="str">
            <v/>
          </cell>
          <cell r="G1314" t="str">
            <v/>
          </cell>
          <cell r="H1314" t="str">
            <v>CURRENT LIABILITIES AND PROVISIONS</v>
          </cell>
          <cell r="I1314" t="str">
            <v>CURRENT LIABILITIES</v>
          </cell>
          <cell r="J1314" t="str">
            <v>OTHER LIABILITIES</v>
          </cell>
        </row>
        <row r="1315">
          <cell r="A1315" t="str">
            <v>L506002-000-101</v>
          </cell>
          <cell r="B1315" t="str">
            <v>Ifms(Security)- LIG/EWS</v>
          </cell>
          <cell r="C1315" t="str">
            <v>INR</v>
          </cell>
          <cell r="D1315" t="str">
            <v>LIABILITIES</v>
          </cell>
          <cell r="E1315" t="str">
            <v>BALANCE SHEET</v>
          </cell>
          <cell r="F1315" t="str">
            <v/>
          </cell>
          <cell r="G1315" t="str">
            <v/>
          </cell>
          <cell r="H1315" t="str">
            <v>CURRENT LIABILITIES AND PROVISIONS</v>
          </cell>
          <cell r="I1315" t="str">
            <v>CURRENT LIABILITIES</v>
          </cell>
          <cell r="J1315" t="str">
            <v>OTHER LIABILITIES</v>
          </cell>
        </row>
        <row r="1316">
          <cell r="A1316" t="str">
            <v>L506002-000-106</v>
          </cell>
          <cell r="B1316" t="str">
            <v>Ifms(Security)- MARUTI HOUSING SECURITY</v>
          </cell>
          <cell r="C1316" t="str">
            <v>INR</v>
          </cell>
          <cell r="D1316" t="str">
            <v>LIABILITIES</v>
          </cell>
          <cell r="E1316" t="str">
            <v>BALANCE SHEET</v>
          </cell>
          <cell r="F1316" t="str">
            <v/>
          </cell>
          <cell r="G1316" t="str">
            <v/>
          </cell>
          <cell r="H1316" t="str">
            <v>CURRENT LIABILITIES AND PROVISIONS</v>
          </cell>
          <cell r="I1316" t="str">
            <v>CURRENT LIABILITIES</v>
          </cell>
          <cell r="J1316" t="str">
            <v>OTHER LIABILITIES</v>
          </cell>
        </row>
        <row r="1317">
          <cell r="A1317" t="str">
            <v>L506003-000-000</v>
          </cell>
          <cell r="B1317" t="str">
            <v>IBMS</v>
          </cell>
          <cell r="C1317" t="str">
            <v>INR</v>
          </cell>
          <cell r="D1317" t="str">
            <v>LIABILITIES</v>
          </cell>
          <cell r="E1317" t="str">
            <v>BALANCE SHEET</v>
          </cell>
          <cell r="F1317" t="str">
            <v/>
          </cell>
          <cell r="G1317" t="str">
            <v/>
          </cell>
          <cell r="H1317" t="str">
            <v>CURRENT LIABILITIES AND PROVISIONS</v>
          </cell>
          <cell r="I1317" t="str">
            <v>CURRENT LIABILITIES</v>
          </cell>
          <cell r="J1317" t="str">
            <v>OTHER LIABILITIES</v>
          </cell>
        </row>
        <row r="1318">
          <cell r="A1318" t="str">
            <v>L506003-000-037</v>
          </cell>
          <cell r="B1318" t="str">
            <v>IBMS- CENTRE POINT</v>
          </cell>
          <cell r="C1318" t="str">
            <v>INR</v>
          </cell>
          <cell r="D1318" t="str">
            <v>LIABILITIES</v>
          </cell>
          <cell r="E1318" t="str">
            <v>BALANCE SHEET</v>
          </cell>
          <cell r="F1318" t="str">
            <v/>
          </cell>
          <cell r="G1318" t="str">
            <v/>
          </cell>
          <cell r="H1318" t="str">
            <v>CURRENT LIABILITIES AND PROVISIONS</v>
          </cell>
          <cell r="I1318" t="str">
            <v>CURRENT LIABILITIES</v>
          </cell>
          <cell r="J1318" t="str">
            <v>OTHER LIABILITIES</v>
          </cell>
        </row>
        <row r="1319">
          <cell r="A1319" t="str">
            <v>L506003-000-050</v>
          </cell>
          <cell r="B1319" t="str">
            <v>IBMS- Carlton Estate</v>
          </cell>
          <cell r="C1319" t="str">
            <v>INR</v>
          </cell>
          <cell r="D1319" t="str">
            <v>LIABILITIES</v>
          </cell>
          <cell r="E1319" t="str">
            <v>BALANCE SHEET</v>
          </cell>
          <cell r="F1319" t="str">
            <v/>
          </cell>
          <cell r="G1319" t="str">
            <v/>
          </cell>
          <cell r="H1319" t="str">
            <v>CURRENT LIABILITIES AND PROVISIONS</v>
          </cell>
          <cell r="I1319" t="str">
            <v>CURRENT LIABILITIES</v>
          </cell>
          <cell r="J1319" t="str">
            <v>OTHER LIABILITIES</v>
          </cell>
        </row>
        <row r="1320">
          <cell r="A1320" t="str">
            <v>L506003-000-055</v>
          </cell>
          <cell r="B1320" t="str">
            <v>IBMS- BELVEDERE TOWERS</v>
          </cell>
          <cell r="C1320" t="str">
            <v>INR</v>
          </cell>
          <cell r="D1320" t="str">
            <v>LIABILITIES</v>
          </cell>
          <cell r="E1320" t="str">
            <v>BALANCE SHEET</v>
          </cell>
          <cell r="F1320" t="str">
            <v/>
          </cell>
          <cell r="G1320" t="str">
            <v/>
          </cell>
          <cell r="H1320" t="str">
            <v>CURRENT LIABILITIES AND PROVISIONS</v>
          </cell>
          <cell r="I1320" t="str">
            <v>CURRENT LIABILITIES</v>
          </cell>
          <cell r="J1320" t="str">
            <v>OTHER LIABILITIES</v>
          </cell>
        </row>
        <row r="1321">
          <cell r="A1321" t="str">
            <v>L506003-000-060</v>
          </cell>
          <cell r="B1321" t="str">
            <v>IBMS- TRINITY TOWERS</v>
          </cell>
          <cell r="C1321" t="str">
            <v>INR</v>
          </cell>
          <cell r="D1321" t="str">
            <v>LIABILITIES</v>
          </cell>
          <cell r="E1321" t="str">
            <v>BALANCE SHEET</v>
          </cell>
          <cell r="F1321" t="str">
            <v/>
          </cell>
          <cell r="G1321" t="str">
            <v/>
          </cell>
          <cell r="H1321" t="str">
            <v>CURRENT LIABILITIES AND PROVISIONS</v>
          </cell>
          <cell r="I1321" t="str">
            <v>CURRENT LIABILITIES</v>
          </cell>
          <cell r="J1321" t="str">
            <v>OTHER LIABILITIES</v>
          </cell>
        </row>
        <row r="1322">
          <cell r="A1322" t="str">
            <v>L506004</v>
          </cell>
          <cell r="B1322" t="str">
            <v>Security Deposits</v>
          </cell>
          <cell r="C1322" t="str">
            <v>INR</v>
          </cell>
          <cell r="D1322" t="str">
            <v>LIABILITIES</v>
          </cell>
          <cell r="E1322" t="str">
            <v>BALANCE SHEET</v>
          </cell>
          <cell r="F1322" t="str">
            <v/>
          </cell>
          <cell r="G1322" t="str">
            <v/>
          </cell>
          <cell r="H1322" t="str">
            <v>CURRENT LIABILITIES AND PROVISIONS</v>
          </cell>
          <cell r="I1322" t="str">
            <v>CURRENT LIABILITIES</v>
          </cell>
          <cell r="J1322" t="str">
            <v>OTHER LIABILITIES</v>
          </cell>
        </row>
        <row r="1323">
          <cell r="A1323" t="str">
            <v>L506005</v>
          </cell>
          <cell r="B1323" t="str">
            <v>Security Deposits (Rent)- Int. Bearing</v>
          </cell>
          <cell r="C1323" t="str">
            <v>INR</v>
          </cell>
          <cell r="D1323" t="str">
            <v>LIABILITIES</v>
          </cell>
          <cell r="E1323" t="str">
            <v>BALANCE SHEET</v>
          </cell>
          <cell r="F1323" t="str">
            <v/>
          </cell>
          <cell r="G1323" t="str">
            <v/>
          </cell>
          <cell r="H1323" t="str">
            <v>CURRENT LIABILITIES AND PROVISIONS</v>
          </cell>
          <cell r="I1323" t="str">
            <v>CURRENT LIABILITIES</v>
          </cell>
          <cell r="J1323" t="str">
            <v>OTHER LIABILITIES</v>
          </cell>
        </row>
        <row r="1324">
          <cell r="A1324" t="str">
            <v>L506006</v>
          </cell>
          <cell r="B1324" t="str">
            <v>Security Deposits (Rent)- Interest Free</v>
          </cell>
          <cell r="C1324" t="str">
            <v>INR</v>
          </cell>
          <cell r="D1324" t="str">
            <v>LIABILITIES</v>
          </cell>
          <cell r="E1324" t="str">
            <v>BALANCE SHEET</v>
          </cell>
          <cell r="F1324" t="str">
            <v/>
          </cell>
          <cell r="G1324" t="str">
            <v/>
          </cell>
          <cell r="H1324" t="str">
            <v>CURRENT LIABILITIES AND PROVISIONS</v>
          </cell>
          <cell r="I1324" t="str">
            <v>CURRENT LIABILITIES</v>
          </cell>
          <cell r="J1324" t="str">
            <v>OTHER LIABILITIES</v>
          </cell>
        </row>
        <row r="1325">
          <cell r="A1325" t="str">
            <v>L506007</v>
          </cell>
          <cell r="B1325" t="str">
            <v>Security Deposits (Cust)- Refundable</v>
          </cell>
          <cell r="C1325" t="str">
            <v>INR</v>
          </cell>
          <cell r="D1325" t="str">
            <v>LIABILITIES</v>
          </cell>
          <cell r="E1325" t="str">
            <v>BALANCE SHEET</v>
          </cell>
          <cell r="F1325" t="str">
            <v>CUSTOMER DEPOSIT A/C</v>
          </cell>
          <cell r="G1325" t="str">
            <v/>
          </cell>
          <cell r="H1325" t="str">
            <v>CURRENT LIABILITIES AND PROVISIONS</v>
          </cell>
          <cell r="I1325" t="str">
            <v>CURRENT LIABILITIES</v>
          </cell>
          <cell r="J1325" t="str">
            <v>OTHER LIABILITIES</v>
          </cell>
        </row>
        <row r="1326">
          <cell r="A1326" t="str">
            <v>L506008</v>
          </cell>
          <cell r="B1326" t="str">
            <v>Security Deposits (Cust)- Meter</v>
          </cell>
          <cell r="C1326" t="str">
            <v>INR</v>
          </cell>
          <cell r="D1326" t="str">
            <v>LIABILITIES</v>
          </cell>
          <cell r="E1326" t="str">
            <v>BALANCE SHEET</v>
          </cell>
          <cell r="F1326" t="str">
            <v>CUSTOMER DEPOSIT A/C</v>
          </cell>
          <cell r="G1326" t="str">
            <v/>
          </cell>
          <cell r="H1326" t="str">
            <v>CURRENT LIABILITIES AND PROVISIONS</v>
          </cell>
          <cell r="I1326" t="str">
            <v>CURRENT LIABILITIES</v>
          </cell>
          <cell r="J1326" t="str">
            <v>OTHER LIABILITIES</v>
          </cell>
        </row>
        <row r="1327">
          <cell r="A1327" t="str">
            <v>L506009</v>
          </cell>
          <cell r="B1327" t="str">
            <v>Security Deposits (Cust)- Security Depos</v>
          </cell>
          <cell r="C1327" t="str">
            <v>INR</v>
          </cell>
          <cell r="D1327" t="str">
            <v>LIABILITIES</v>
          </cell>
          <cell r="E1327" t="str">
            <v>BALANCE SHEET</v>
          </cell>
          <cell r="F1327" t="str">
            <v>CUSTOMER DEPOSIT A/C</v>
          </cell>
          <cell r="G1327" t="str">
            <v/>
          </cell>
          <cell r="H1327" t="str">
            <v>CURRENT LIABILITIES AND PROVISIONS</v>
          </cell>
          <cell r="I1327" t="str">
            <v>CURRENT LIABILITIES</v>
          </cell>
          <cell r="J1327" t="str">
            <v>OTHER LIABILITIES</v>
          </cell>
        </row>
        <row r="1328">
          <cell r="A1328" t="str">
            <v>L506010</v>
          </cell>
          <cell r="B1328" t="str">
            <v>Security Deposits (Cust)- Glof Membershp</v>
          </cell>
          <cell r="C1328" t="str">
            <v>INR</v>
          </cell>
          <cell r="D1328" t="str">
            <v>LIABILITIES</v>
          </cell>
          <cell r="E1328" t="str">
            <v>BALANCE SHEET</v>
          </cell>
          <cell r="F1328" t="str">
            <v>CUSTOMER DEPOSIT A/C</v>
          </cell>
          <cell r="G1328" t="str">
            <v/>
          </cell>
          <cell r="H1328" t="str">
            <v>CURRENT LIABILITIES AND PROVISIONS</v>
          </cell>
          <cell r="I1328" t="str">
            <v>CURRENT LIABILITIES</v>
          </cell>
          <cell r="J1328" t="str">
            <v>OTHER LIABILITIES</v>
          </cell>
        </row>
        <row r="1329">
          <cell r="A1329" t="str">
            <v>L506011</v>
          </cell>
          <cell r="B1329" t="str">
            <v>Security Deposits (Cust)- Water</v>
          </cell>
          <cell r="C1329" t="str">
            <v>INR</v>
          </cell>
          <cell r="D1329" t="str">
            <v>LIABILITIES</v>
          </cell>
          <cell r="E1329" t="str">
            <v>BALANCE SHEET</v>
          </cell>
          <cell r="F1329" t="str">
            <v>CUSTOMER DEPOSIT A/C</v>
          </cell>
          <cell r="G1329" t="str">
            <v/>
          </cell>
          <cell r="H1329" t="str">
            <v>CURRENT LIABILITIES AND PROVISIONS</v>
          </cell>
          <cell r="I1329" t="str">
            <v>CURRENT LIABILITIES</v>
          </cell>
          <cell r="J1329" t="str">
            <v>OTHER LIABILITIES</v>
          </cell>
        </row>
        <row r="1330">
          <cell r="A1330" t="str">
            <v>L506012</v>
          </cell>
          <cell r="B1330" t="str">
            <v>Security Deposits (Cust)- Security Sewer</v>
          </cell>
          <cell r="C1330" t="str">
            <v>INR</v>
          </cell>
          <cell r="D1330" t="str">
            <v>LIABILITIES</v>
          </cell>
          <cell r="E1330" t="str">
            <v>BALANCE SHEET</v>
          </cell>
          <cell r="F1330" t="str">
            <v>CUSTOMER DEPOSIT A/C</v>
          </cell>
          <cell r="G1330" t="str">
            <v/>
          </cell>
          <cell r="H1330" t="str">
            <v>CURRENT LIABILITIES AND PROVISIONS</v>
          </cell>
          <cell r="I1330" t="str">
            <v>CURRENT LIABILITIES</v>
          </cell>
          <cell r="J1330" t="str">
            <v>OTHER LIABILITIES</v>
          </cell>
        </row>
        <row r="1331">
          <cell r="A1331" t="str">
            <v>L506013</v>
          </cell>
          <cell r="B1331" t="str">
            <v>Security Deposits (Cust)- Acd Refundable</v>
          </cell>
          <cell r="C1331" t="str">
            <v>INR</v>
          </cell>
          <cell r="D1331" t="str">
            <v>LIABILITIES</v>
          </cell>
          <cell r="E1331" t="str">
            <v>BALANCE SHEET</v>
          </cell>
          <cell r="F1331" t="str">
            <v>CUSTOMER DEPOSIT A/C</v>
          </cell>
          <cell r="G1331" t="str">
            <v/>
          </cell>
          <cell r="H1331" t="str">
            <v>CURRENT LIABILITIES AND PROVISIONS</v>
          </cell>
          <cell r="I1331" t="str">
            <v>CURRENT LIABILITIES</v>
          </cell>
          <cell r="J1331" t="str">
            <v>OTHER LIABILITIES</v>
          </cell>
        </row>
        <row r="1332">
          <cell r="A1332" t="str">
            <v>L506014</v>
          </cell>
          <cell r="B1332" t="str">
            <v>Refundble lng trm sec dep (Golf Course)</v>
          </cell>
          <cell r="C1332" t="str">
            <v>INR</v>
          </cell>
          <cell r="D1332" t="str">
            <v>LIABILITIES</v>
          </cell>
          <cell r="E1332" t="str">
            <v>BALANCE SHEET</v>
          </cell>
          <cell r="F1332" t="str">
            <v/>
          </cell>
          <cell r="G1332" t="str">
            <v/>
          </cell>
          <cell r="H1332" t="str">
            <v>CURRENT LIABILITIES AND PROVISIONS</v>
          </cell>
          <cell r="I1332" t="str">
            <v>CURRENT LIABILITIES</v>
          </cell>
          <cell r="J1332" t="str">
            <v>OTHER LIABILITIES</v>
          </cell>
        </row>
        <row r="1333">
          <cell r="A1333" t="str">
            <v>L506015</v>
          </cell>
          <cell r="B1333" t="str">
            <v>Security Deposits (Others)</v>
          </cell>
          <cell r="C1333" t="str">
            <v>INR</v>
          </cell>
          <cell r="D1333" t="str">
            <v>LIABILITIES</v>
          </cell>
          <cell r="E1333" t="str">
            <v>BALANCE SHEET</v>
          </cell>
          <cell r="F1333" t="str">
            <v/>
          </cell>
          <cell r="G1333" t="str">
            <v/>
          </cell>
          <cell r="H1333" t="str">
            <v>CURRENT LIABILITIES AND PROVISIONS</v>
          </cell>
          <cell r="I1333" t="str">
            <v>CURRENT LIABILITIES</v>
          </cell>
          <cell r="J1333" t="str">
            <v>OTHER LIABILITIES</v>
          </cell>
        </row>
        <row r="1334">
          <cell r="A1334" t="str">
            <v>L506016</v>
          </cell>
          <cell r="B1334" t="str">
            <v>Security From Contractors</v>
          </cell>
          <cell r="C1334" t="str">
            <v>INR</v>
          </cell>
          <cell r="D1334" t="str">
            <v>LIABILITIES</v>
          </cell>
          <cell r="E1334" t="str">
            <v>BALANCE SHEET</v>
          </cell>
          <cell r="F1334" t="str">
            <v/>
          </cell>
          <cell r="G1334" t="str">
            <v/>
          </cell>
          <cell r="H1334" t="str">
            <v>CURRENT LIABILITIES AND PROVISIONS</v>
          </cell>
          <cell r="I1334" t="str">
            <v>CURRENT LIABILITIES</v>
          </cell>
          <cell r="J1334" t="str">
            <v>OTHER LIABILITIES</v>
          </cell>
        </row>
        <row r="1335">
          <cell r="A1335" t="str">
            <v>L506017</v>
          </cell>
          <cell r="B1335" t="str">
            <v>Security - Nitrogen Gas Cylinder</v>
          </cell>
          <cell r="C1335" t="str">
            <v>INR</v>
          </cell>
          <cell r="D1335" t="str">
            <v>LIABILITIES</v>
          </cell>
          <cell r="E1335" t="str">
            <v>BALANCE SHEET</v>
          </cell>
          <cell r="F1335" t="str">
            <v/>
          </cell>
          <cell r="G1335" t="str">
            <v/>
          </cell>
          <cell r="H1335" t="str">
            <v>CURRENT LIABILITIES AND PROVISIONS</v>
          </cell>
          <cell r="I1335" t="str">
            <v>CURRENT LIABILITIES</v>
          </cell>
          <cell r="J1335" t="str">
            <v>OTHER LIABILITIES</v>
          </cell>
        </row>
        <row r="1336">
          <cell r="A1336" t="str">
            <v>L506018</v>
          </cell>
          <cell r="B1336" t="str">
            <v>Security Deposit - A C D</v>
          </cell>
          <cell r="C1336" t="str">
            <v>INR</v>
          </cell>
          <cell r="D1336" t="str">
            <v>LIABILITIES</v>
          </cell>
          <cell r="E1336" t="str">
            <v>BALANCE SHEET</v>
          </cell>
          <cell r="F1336" t="str">
            <v/>
          </cell>
          <cell r="G1336" t="str">
            <v/>
          </cell>
          <cell r="H1336" t="str">
            <v>CURRENT LIABILITIES AND PROVISIONS</v>
          </cell>
          <cell r="I1336" t="str">
            <v>CURRENT LIABILITIES</v>
          </cell>
          <cell r="J1336" t="str">
            <v>OTHER LIABILITIES</v>
          </cell>
        </row>
        <row r="1337">
          <cell r="A1337" t="str">
            <v>L506019-015</v>
          </cell>
          <cell r="B1337" t="str">
            <v>Security-Town House</v>
          </cell>
          <cell r="C1337" t="str">
            <v>INR</v>
          </cell>
          <cell r="D1337" t="str">
            <v>LIABILITIES</v>
          </cell>
          <cell r="E1337" t="str">
            <v>BALANCE SHEET</v>
          </cell>
          <cell r="F1337" t="str">
            <v/>
          </cell>
          <cell r="G1337" t="str">
            <v/>
          </cell>
          <cell r="H1337" t="str">
            <v>CURRENT LIABILITIES AND PROVISIONS</v>
          </cell>
          <cell r="I1337" t="str">
            <v>CURRENT LIABILITIES</v>
          </cell>
          <cell r="J1337" t="str">
            <v>OTHER LIABILITIES</v>
          </cell>
        </row>
        <row r="1338">
          <cell r="A1338" t="str">
            <v>L506019-031</v>
          </cell>
          <cell r="B1338" t="str">
            <v>Security-Villa</v>
          </cell>
          <cell r="C1338" t="str">
            <v>INR</v>
          </cell>
          <cell r="D1338" t="str">
            <v>LIABILITIES</v>
          </cell>
          <cell r="E1338" t="str">
            <v>BALANCE SHEET</v>
          </cell>
          <cell r="F1338" t="str">
            <v/>
          </cell>
          <cell r="G1338" t="str">
            <v/>
          </cell>
          <cell r="H1338" t="str">
            <v>CURRENT LIABILITIES AND PROVISIONS</v>
          </cell>
          <cell r="I1338" t="str">
            <v>CURRENT LIABILITIES</v>
          </cell>
          <cell r="J1338" t="str">
            <v>OTHER LIABILITIES</v>
          </cell>
        </row>
        <row r="1339">
          <cell r="A1339" t="str">
            <v>L506019-102</v>
          </cell>
          <cell r="B1339" t="str">
            <v>Security-QEC 1,2,3</v>
          </cell>
          <cell r="C1339" t="str">
            <v>INR</v>
          </cell>
          <cell r="D1339" t="str">
            <v>LIABILITIES</v>
          </cell>
          <cell r="E1339" t="str">
            <v>BALANCE SHEET</v>
          </cell>
          <cell r="F1339" t="str">
            <v/>
          </cell>
          <cell r="G1339" t="str">
            <v/>
          </cell>
          <cell r="H1339" t="str">
            <v>CURRENT LIABILITIES AND PROVISIONS</v>
          </cell>
          <cell r="I1339" t="str">
            <v>CURRENT LIABILITIES</v>
          </cell>
          <cell r="J1339" t="str">
            <v>OTHER LIABILITIES</v>
          </cell>
        </row>
        <row r="1340">
          <cell r="A1340" t="str">
            <v>L506020</v>
          </cell>
          <cell r="B1340" t="str">
            <v>Security Deposits (DSA)</v>
          </cell>
          <cell r="C1340" t="str">
            <v>INR</v>
          </cell>
          <cell r="D1340" t="str">
            <v>LIABILITIES</v>
          </cell>
          <cell r="E1340" t="str">
            <v>BALANCE SHEET</v>
          </cell>
          <cell r="F1340" t="str">
            <v>CUSTOMER DEPOSIT A/C</v>
          </cell>
          <cell r="G1340" t="str">
            <v/>
          </cell>
          <cell r="H1340" t="str">
            <v>CURRENT LIABILITIES AND PROVISIONS</v>
          </cell>
          <cell r="I1340" t="str">
            <v>CURRENT LIABILITIES</v>
          </cell>
          <cell r="J1340" t="str">
            <v>OTHER LIABILITIES</v>
          </cell>
        </row>
        <row r="1341">
          <cell r="A1341" t="str">
            <v>L506101</v>
          </cell>
          <cell r="B1341" t="str">
            <v>Advance (deposits from members)</v>
          </cell>
          <cell r="C1341" t="str">
            <v>INR</v>
          </cell>
          <cell r="D1341" t="str">
            <v>LIABILITIES</v>
          </cell>
          <cell r="E1341" t="str">
            <v>BALANCE SHEET</v>
          </cell>
          <cell r="F1341" t="str">
            <v/>
          </cell>
          <cell r="G1341" t="str">
            <v/>
          </cell>
          <cell r="H1341" t="str">
            <v>CURRENT LIABILITIES AND PROVISIONS</v>
          </cell>
          <cell r="I1341" t="str">
            <v>CURRENT LIABILITIES</v>
          </cell>
          <cell r="J1341" t="str">
            <v>OTHER LIABILITIES</v>
          </cell>
        </row>
        <row r="1342">
          <cell r="A1342" t="str">
            <v>L506102</v>
          </cell>
          <cell r="B1342" t="str">
            <v>Advance from Customers</v>
          </cell>
          <cell r="C1342" t="str">
            <v>INR</v>
          </cell>
          <cell r="D1342" t="str">
            <v>LIABILITIES</v>
          </cell>
          <cell r="E1342" t="str">
            <v>BALANCE SHEET</v>
          </cell>
          <cell r="F1342" t="str">
            <v>CUSTOMER PREPAYMENT A/C</v>
          </cell>
          <cell r="G1342" t="str">
            <v/>
          </cell>
          <cell r="H1342" t="str">
            <v>CURRENT LIABILITIES AND PROVISIONS</v>
          </cell>
          <cell r="I1342" t="str">
            <v>CURRENT LIABILITIES</v>
          </cell>
          <cell r="J1342" t="str">
            <v>OTHER LIABILITIES</v>
          </cell>
        </row>
        <row r="1343">
          <cell r="A1343" t="str">
            <v>L506103</v>
          </cell>
          <cell r="B1343" t="str">
            <v>Advance Maint Charges Received</v>
          </cell>
          <cell r="C1343" t="str">
            <v>INR</v>
          </cell>
          <cell r="D1343" t="str">
            <v>LIABILITIES</v>
          </cell>
          <cell r="E1343" t="str">
            <v>BALANCE SHEET</v>
          </cell>
          <cell r="F1343" t="str">
            <v>CUSTOMER PREPAYMENT A/C</v>
          </cell>
          <cell r="G1343" t="str">
            <v/>
          </cell>
          <cell r="H1343" t="str">
            <v>CURRENT LIABILITIES AND PROVISIONS</v>
          </cell>
          <cell r="I1343" t="str">
            <v>CURRENT LIABILITIES</v>
          </cell>
          <cell r="J1343" t="str">
            <v>OTHER LIABILITIES</v>
          </cell>
        </row>
        <row r="1344">
          <cell r="A1344" t="str">
            <v>L506104</v>
          </cell>
          <cell r="B1344" t="str">
            <v>Advance From Employees</v>
          </cell>
          <cell r="C1344" t="str">
            <v>INR</v>
          </cell>
          <cell r="D1344" t="str">
            <v>LIABILITIES</v>
          </cell>
          <cell r="E1344" t="str">
            <v>BALANCE SHEET</v>
          </cell>
          <cell r="F1344" t="str">
            <v/>
          </cell>
          <cell r="G1344" t="str">
            <v/>
          </cell>
          <cell r="H1344" t="str">
            <v>CURRENT LIABILITIES AND PROVISIONS</v>
          </cell>
          <cell r="I1344" t="str">
            <v>CURRENT LIABILITIES</v>
          </cell>
          <cell r="J1344" t="str">
            <v>OTHER LIABILITIES</v>
          </cell>
        </row>
        <row r="1345">
          <cell r="A1345" t="str">
            <v>L506105</v>
          </cell>
          <cell r="B1345" t="str">
            <v>Fee Recd For Electric Connection</v>
          </cell>
          <cell r="C1345" t="str">
            <v>INR</v>
          </cell>
          <cell r="D1345" t="str">
            <v>LIABILITIES</v>
          </cell>
          <cell r="E1345" t="str">
            <v>BALANCE SHEET</v>
          </cell>
          <cell r="F1345" t="str">
            <v/>
          </cell>
          <cell r="G1345" t="str">
            <v/>
          </cell>
          <cell r="H1345" t="str">
            <v>CURRENT LIABILITIES AND PROVISIONS</v>
          </cell>
          <cell r="I1345" t="str">
            <v>CURRENT LIABILITIES</v>
          </cell>
          <cell r="J1345" t="str">
            <v>OTHER LIABILITIES</v>
          </cell>
        </row>
        <row r="1346">
          <cell r="A1346" t="str">
            <v>L506106</v>
          </cell>
          <cell r="B1346" t="str">
            <v>Int Payable on Customer's Deposits</v>
          </cell>
          <cell r="C1346" t="str">
            <v>INR</v>
          </cell>
          <cell r="D1346" t="str">
            <v>LIABILITIES</v>
          </cell>
          <cell r="E1346" t="str">
            <v>BALANCE SHEET</v>
          </cell>
          <cell r="F1346" t="str">
            <v/>
          </cell>
          <cell r="G1346" t="str">
            <v/>
          </cell>
          <cell r="H1346" t="str">
            <v>CURRENT LIABILITIES AND PROVISIONS</v>
          </cell>
          <cell r="I1346" t="str">
            <v>CURRENT LIABILITIES</v>
          </cell>
          <cell r="J1346" t="str">
            <v>OTHER LIABILITIES</v>
          </cell>
        </row>
        <row r="1347">
          <cell r="A1347" t="str">
            <v>L506107</v>
          </cell>
          <cell r="B1347" t="str">
            <v>Advance Rent Received (Customers)</v>
          </cell>
          <cell r="C1347" t="str">
            <v>INR</v>
          </cell>
          <cell r="D1347" t="str">
            <v>LIABILITIES</v>
          </cell>
          <cell r="E1347" t="str">
            <v>BALANCE SHEET</v>
          </cell>
          <cell r="F1347" t="str">
            <v>CUSTOMER PREPAYMENT A/C</v>
          </cell>
          <cell r="G1347" t="str">
            <v/>
          </cell>
          <cell r="H1347" t="str">
            <v>CURRENT LIABILITIES AND PROVISIONS</v>
          </cell>
          <cell r="I1347" t="str">
            <v>CURRENT LIABILITIES</v>
          </cell>
          <cell r="J1347" t="str">
            <v>OTHER LIABILITIES</v>
          </cell>
        </row>
        <row r="1348">
          <cell r="A1348" t="str">
            <v>L506108</v>
          </cell>
          <cell r="B1348" t="str">
            <v>Refunded Tickets</v>
          </cell>
          <cell r="C1348" t="str">
            <v>INR</v>
          </cell>
          <cell r="D1348" t="str">
            <v>LIABILITIES</v>
          </cell>
          <cell r="E1348" t="str">
            <v>BALANCE SHEET</v>
          </cell>
          <cell r="F1348" t="str">
            <v/>
          </cell>
          <cell r="G1348" t="str">
            <v/>
          </cell>
          <cell r="H1348" t="str">
            <v>CURRENT LIABILITIES AND PROVISIONS</v>
          </cell>
          <cell r="I1348" t="str">
            <v>CURRENT LIABILITIES</v>
          </cell>
          <cell r="J1348" t="str">
            <v>OTHER LIABILITIES</v>
          </cell>
        </row>
        <row r="1349">
          <cell r="A1349" t="str">
            <v>L506199</v>
          </cell>
          <cell r="B1349" t="str">
            <v>IB-CUSTOMERS</v>
          </cell>
          <cell r="C1349" t="str">
            <v>INR</v>
          </cell>
          <cell r="D1349" t="str">
            <v>LIABILITIES</v>
          </cell>
          <cell r="E1349" t="str">
            <v>BALANCE SHEET</v>
          </cell>
          <cell r="F1349" t="str">
            <v/>
          </cell>
          <cell r="G1349" t="str">
            <v/>
          </cell>
          <cell r="H1349" t="str">
            <v>CURRENT LIABILITIES AND PROVISIONS</v>
          </cell>
          <cell r="I1349" t="str">
            <v>CURRENT LIABILITIES</v>
          </cell>
          <cell r="J1349" t="str">
            <v>OTHER LIABILITIES</v>
          </cell>
        </row>
        <row r="1350">
          <cell r="A1350" t="str">
            <v>L506201</v>
          </cell>
          <cell r="B1350" t="str">
            <v>Interest Payable (Oth)</v>
          </cell>
          <cell r="C1350" t="str">
            <v>INR</v>
          </cell>
          <cell r="D1350" t="str">
            <v>LIABILITIES</v>
          </cell>
          <cell r="E1350" t="str">
            <v>BALANCE SHEET</v>
          </cell>
          <cell r="F1350" t="str">
            <v/>
          </cell>
          <cell r="G1350" t="str">
            <v/>
          </cell>
          <cell r="H1350" t="str">
            <v>CURRENT LIABILITIES AND PROVISIONS</v>
          </cell>
          <cell r="I1350" t="str">
            <v>CURRENT LIABILITIES</v>
          </cell>
          <cell r="J1350" t="str">
            <v>OTHER LIABILITIES</v>
          </cell>
        </row>
        <row r="1351">
          <cell r="A1351" t="str">
            <v>L506202</v>
          </cell>
          <cell r="B1351" t="str">
            <v>Amount Payable (Group Companies)</v>
          </cell>
          <cell r="C1351" t="str">
            <v>INR</v>
          </cell>
          <cell r="D1351" t="str">
            <v>LIABILITIES</v>
          </cell>
          <cell r="E1351" t="str">
            <v>BALANCE SHEET</v>
          </cell>
          <cell r="F1351" t="str">
            <v/>
          </cell>
          <cell r="G1351" t="str">
            <v/>
          </cell>
          <cell r="H1351" t="str">
            <v>CURRENT LIABILITIES AND PROVISIONS</v>
          </cell>
          <cell r="I1351" t="str">
            <v>CURRENT LIABILITIES</v>
          </cell>
          <cell r="J1351" t="str">
            <v>OTHER LIABILITIES</v>
          </cell>
        </row>
        <row r="1352">
          <cell r="A1352" t="str">
            <v>L506203</v>
          </cell>
          <cell r="B1352" t="str">
            <v>Amount Payable (Firms)</v>
          </cell>
          <cell r="C1352" t="str">
            <v>INR</v>
          </cell>
          <cell r="D1352" t="str">
            <v>LIABILITIES</v>
          </cell>
          <cell r="E1352" t="str">
            <v>BALANCE SHEET</v>
          </cell>
          <cell r="F1352" t="str">
            <v/>
          </cell>
          <cell r="G1352" t="str">
            <v/>
          </cell>
          <cell r="H1352" t="str">
            <v>CURRENT LIABILITIES AND PROVISIONS</v>
          </cell>
          <cell r="I1352" t="str">
            <v>CURRENT LIABILITIES</v>
          </cell>
          <cell r="J1352" t="str">
            <v>OTHER LIABILITIES</v>
          </cell>
        </row>
        <row r="1353">
          <cell r="A1353" t="str">
            <v>L506204</v>
          </cell>
          <cell r="B1353" t="str">
            <v>Amount Payable (JVs)</v>
          </cell>
          <cell r="C1353" t="str">
            <v>INR</v>
          </cell>
          <cell r="D1353" t="str">
            <v>LIABILITIES</v>
          </cell>
          <cell r="E1353" t="str">
            <v>BALANCE SHEET</v>
          </cell>
          <cell r="F1353" t="str">
            <v/>
          </cell>
          <cell r="G1353" t="str">
            <v/>
          </cell>
          <cell r="H1353" t="str">
            <v>CURRENT LIABILITIES AND PROVISIONS</v>
          </cell>
          <cell r="I1353" t="str">
            <v>CURRENT LIABILITIES</v>
          </cell>
          <cell r="J1353" t="str">
            <v>OTHER LIABILITIES</v>
          </cell>
        </row>
        <row r="1354">
          <cell r="A1354" t="str">
            <v>L506205</v>
          </cell>
          <cell r="B1354" t="str">
            <v>Sundry Creditors (Emp)- Unpaid Salaries</v>
          </cell>
          <cell r="C1354" t="str">
            <v>INR</v>
          </cell>
          <cell r="D1354" t="str">
            <v>LIABILITIES</v>
          </cell>
          <cell r="E1354" t="str">
            <v>BALANCE SHEET</v>
          </cell>
          <cell r="F1354" t="str">
            <v/>
          </cell>
          <cell r="G1354" t="str">
            <v/>
          </cell>
          <cell r="H1354" t="str">
            <v>CURRENT LIABILITIES AND PROVISIONS</v>
          </cell>
          <cell r="I1354" t="str">
            <v>CURRENT LIABILITIES</v>
          </cell>
          <cell r="J1354" t="str">
            <v>OTHER LIABILITIES</v>
          </cell>
        </row>
        <row r="1355">
          <cell r="A1355" t="str">
            <v>L506206</v>
          </cell>
          <cell r="B1355" t="str">
            <v>Sundry Creditors (Emp)- Unpaid Bonus</v>
          </cell>
          <cell r="C1355" t="str">
            <v>INR</v>
          </cell>
          <cell r="D1355" t="str">
            <v>LIABILITIES</v>
          </cell>
          <cell r="E1355" t="str">
            <v>BALANCE SHEET</v>
          </cell>
          <cell r="F1355" t="str">
            <v/>
          </cell>
          <cell r="G1355" t="str">
            <v/>
          </cell>
          <cell r="H1355" t="str">
            <v>CURRENT LIABILITIES AND PROVISIONS</v>
          </cell>
          <cell r="I1355" t="str">
            <v>CURRENT LIABILITIES</v>
          </cell>
          <cell r="J1355" t="str">
            <v>OTHER LIABILITIES</v>
          </cell>
        </row>
        <row r="1356">
          <cell r="A1356" t="str">
            <v>L506207</v>
          </cell>
          <cell r="B1356" t="str">
            <v>Sundry Creditors (Directors)</v>
          </cell>
          <cell r="C1356" t="str">
            <v>INR</v>
          </cell>
          <cell r="D1356" t="str">
            <v>LIABILITIES</v>
          </cell>
          <cell r="E1356" t="str">
            <v>BALANCE SHEET</v>
          </cell>
          <cell r="F1356" t="str">
            <v/>
          </cell>
          <cell r="G1356" t="str">
            <v/>
          </cell>
          <cell r="H1356" t="str">
            <v>CURRENT LIABILITIES AND PROVISIONS</v>
          </cell>
          <cell r="I1356" t="str">
            <v>CURRENT LIABILITIES</v>
          </cell>
          <cell r="J1356" t="str">
            <v>OTHER LIABILITIES</v>
          </cell>
        </row>
        <row r="1357">
          <cell r="A1357" t="str">
            <v>L506208-010</v>
          </cell>
          <cell r="B1357" t="str">
            <v>Amt Payable (Gr Co)-DLF LTD CNSTR DIV</v>
          </cell>
          <cell r="C1357" t="str">
            <v>INR</v>
          </cell>
          <cell r="D1357" t="str">
            <v>LIABILITIES</v>
          </cell>
          <cell r="E1357" t="str">
            <v>BALANCE SHEET</v>
          </cell>
          <cell r="F1357" t="str">
            <v/>
          </cell>
          <cell r="G1357" t="str">
            <v/>
          </cell>
          <cell r="H1357" t="str">
            <v>CURRENT LIABILITIES AND PROVISIONS</v>
          </cell>
          <cell r="I1357" t="str">
            <v>CURRENT LIABILITIES</v>
          </cell>
          <cell r="J1357" t="str">
            <v>OTHER LIABILITIES</v>
          </cell>
        </row>
        <row r="1358">
          <cell r="A1358" t="str">
            <v>L506208-020</v>
          </cell>
          <cell r="B1358" t="str">
            <v>Amt Payable (Gr Co)-DEDL</v>
          </cell>
          <cell r="C1358" t="str">
            <v>INR</v>
          </cell>
          <cell r="D1358" t="str">
            <v>LIABILITIES</v>
          </cell>
          <cell r="E1358" t="str">
            <v>BALANCE SHEET</v>
          </cell>
          <cell r="F1358" t="str">
            <v/>
          </cell>
          <cell r="G1358" t="str">
            <v/>
          </cell>
          <cell r="H1358" t="str">
            <v>CURRENT LIABILITIES AND PROVISIONS</v>
          </cell>
          <cell r="I1358" t="str">
            <v>CURRENT LIABILITIES</v>
          </cell>
          <cell r="J1358" t="str">
            <v>OTHER LIABILITIES</v>
          </cell>
        </row>
        <row r="1359">
          <cell r="A1359" t="str">
            <v>L506208-025</v>
          </cell>
          <cell r="B1359" t="str">
            <v>Amt Payable (Gr Co)-DSL</v>
          </cell>
          <cell r="C1359" t="str">
            <v>INR</v>
          </cell>
          <cell r="D1359" t="str">
            <v>LIABILITIES</v>
          </cell>
          <cell r="E1359" t="str">
            <v>BALANCE SHEET</v>
          </cell>
          <cell r="F1359" t="str">
            <v/>
          </cell>
          <cell r="G1359" t="str">
            <v/>
          </cell>
          <cell r="H1359" t="str">
            <v>CURRENT LIABILITIES AND PROVISIONS</v>
          </cell>
          <cell r="I1359" t="str">
            <v>CURRENT LIABILITIES</v>
          </cell>
          <cell r="J1359" t="str">
            <v>OTHER LIABILITIES</v>
          </cell>
        </row>
        <row r="1360">
          <cell r="A1360" t="str">
            <v>L506208-055</v>
          </cell>
          <cell r="B1360" t="str">
            <v>Amt Payable (Gr Co)-DLF RECR. FOUNDATION</v>
          </cell>
          <cell r="C1360" t="str">
            <v>INR</v>
          </cell>
          <cell r="D1360" t="str">
            <v>LIABILITIES</v>
          </cell>
          <cell r="E1360" t="str">
            <v>BALANCE SHEET</v>
          </cell>
          <cell r="F1360" t="str">
            <v/>
          </cell>
          <cell r="G1360" t="str">
            <v/>
          </cell>
          <cell r="H1360" t="str">
            <v>CURRENT LIABILITIES AND PROVISIONS</v>
          </cell>
          <cell r="I1360" t="str">
            <v>CURRENT LIABILITIES</v>
          </cell>
          <cell r="J1360" t="str">
            <v>OTHER LIABILITIES</v>
          </cell>
        </row>
        <row r="1361">
          <cell r="A1361" t="str">
            <v>L506208-101</v>
          </cell>
          <cell r="B1361" t="str">
            <v>Amt Payable (Gr Co)-DLF LTD</v>
          </cell>
          <cell r="C1361" t="str">
            <v>INR</v>
          </cell>
          <cell r="D1361" t="str">
            <v>LIABILITIES</v>
          </cell>
          <cell r="E1361" t="str">
            <v>BALANCE SHEET</v>
          </cell>
          <cell r="F1361" t="str">
            <v/>
          </cell>
          <cell r="G1361" t="str">
            <v/>
          </cell>
          <cell r="H1361" t="str">
            <v>CURRENT LIABILITIES AND PROVISIONS</v>
          </cell>
          <cell r="I1361" t="str">
            <v>CURRENT LIABILITIES</v>
          </cell>
          <cell r="J1361" t="str">
            <v>OTHER LIABILITIES</v>
          </cell>
        </row>
        <row r="1362">
          <cell r="A1362" t="str">
            <v>L506208-550</v>
          </cell>
          <cell r="B1362" t="str">
            <v>Amt Payable (Gr Co)-Delanco Real Est P L</v>
          </cell>
          <cell r="C1362" t="str">
            <v>INR</v>
          </cell>
          <cell r="D1362" t="str">
            <v>ASSET</v>
          </cell>
          <cell r="E1362" t="str">
            <v>BALANCE SHEET</v>
          </cell>
          <cell r="F1362" t="str">
            <v/>
          </cell>
          <cell r="G1362" t="str">
            <v/>
          </cell>
          <cell r="H1362" t="str">
            <v>CURRENT LIABILITIES AND PROVISIONS</v>
          </cell>
          <cell r="I1362" t="str">
            <v>CURRENT LIABILITIES</v>
          </cell>
          <cell r="J1362" t="str">
            <v>OTHER LIABILITIES</v>
          </cell>
        </row>
        <row r="1363">
          <cell r="A1363" t="str">
            <v>L506209</v>
          </cell>
          <cell r="B1363" t="str">
            <v>Amt Payable-Late Cnstr Chrgs</v>
          </cell>
          <cell r="C1363" t="str">
            <v>INR</v>
          </cell>
          <cell r="D1363" t="str">
            <v>LIABILITIES</v>
          </cell>
          <cell r="E1363" t="str">
            <v>BALANCE SHEET</v>
          </cell>
          <cell r="F1363" t="str">
            <v/>
          </cell>
          <cell r="G1363" t="str">
            <v/>
          </cell>
          <cell r="H1363" t="str">
            <v>CURRENT LIABILITIES AND PROVISIONS</v>
          </cell>
          <cell r="I1363" t="str">
            <v>CURRENT LIABILITIES</v>
          </cell>
          <cell r="J1363" t="str">
            <v>OTHER LIABILITIES</v>
          </cell>
        </row>
        <row r="1364">
          <cell r="A1364" t="str">
            <v>L506210-245</v>
          </cell>
          <cell r="B1364" t="str">
            <v>Due to Partnership Firm-DLF Comm Pjts</v>
          </cell>
          <cell r="C1364" t="str">
            <v>INR</v>
          </cell>
          <cell r="D1364" t="str">
            <v>LIABILITIES</v>
          </cell>
          <cell r="E1364" t="str">
            <v>BALANCE SHEET</v>
          </cell>
          <cell r="F1364" t="str">
            <v/>
          </cell>
          <cell r="G1364" t="str">
            <v/>
          </cell>
          <cell r="H1364" t="str">
            <v>CURRENT LIABILITIES AND PROVISIONS</v>
          </cell>
          <cell r="I1364" t="str">
            <v>CURRENT LIABILITIES</v>
          </cell>
          <cell r="J1364" t="str">
            <v>OTHER LIABILITIES</v>
          </cell>
        </row>
        <row r="1365">
          <cell r="A1365" t="str">
            <v>L506210-267</v>
          </cell>
          <cell r="B1365" t="str">
            <v>Due to Partnership Firm-DLF Resi Prtnr</v>
          </cell>
          <cell r="C1365" t="str">
            <v>INR</v>
          </cell>
          <cell r="D1365" t="str">
            <v>LIABILITIES</v>
          </cell>
          <cell r="E1365" t="str">
            <v>BALANCE SHEET</v>
          </cell>
          <cell r="F1365" t="str">
            <v/>
          </cell>
          <cell r="G1365" t="str">
            <v/>
          </cell>
          <cell r="H1365" t="str">
            <v>CURRENT LIABILITIES AND PROVISIONS</v>
          </cell>
          <cell r="I1365" t="str">
            <v>CURRENT LIABILITIES</v>
          </cell>
          <cell r="J1365" t="str">
            <v>OTHER LIABILITIES</v>
          </cell>
        </row>
        <row r="1366">
          <cell r="A1366" t="str">
            <v>L506210-278</v>
          </cell>
          <cell r="B1366" t="str">
            <v>Due to Partnership Firm-DLF Home Dev</v>
          </cell>
          <cell r="C1366" t="str">
            <v>INR</v>
          </cell>
          <cell r="D1366" t="str">
            <v>LIABILITIES</v>
          </cell>
          <cell r="E1366" t="str">
            <v>BALANCE SHEET</v>
          </cell>
          <cell r="F1366" t="str">
            <v/>
          </cell>
          <cell r="G1366" t="str">
            <v/>
          </cell>
          <cell r="H1366" t="str">
            <v>CURRENT LIABILITIES AND PROVISIONS</v>
          </cell>
          <cell r="I1366" t="str">
            <v>CURRENT LIABILITIES</v>
          </cell>
          <cell r="J1366" t="str">
            <v>OTHER LIABILITIES</v>
          </cell>
        </row>
        <row r="1367">
          <cell r="A1367" t="str">
            <v>L506210-536</v>
          </cell>
          <cell r="B1367" t="str">
            <v>Due to Partnership Firm-Heimo</v>
          </cell>
          <cell r="C1367" t="str">
            <v>INR</v>
          </cell>
          <cell r="D1367" t="str">
            <v>LIABILITIES</v>
          </cell>
          <cell r="E1367" t="str">
            <v>BALANCE SHEET</v>
          </cell>
          <cell r="F1367" t="str">
            <v/>
          </cell>
          <cell r="G1367" t="str">
            <v/>
          </cell>
          <cell r="H1367" t="str">
            <v>CURRENT LIABILITIES AND PROVISIONS</v>
          </cell>
          <cell r="I1367" t="str">
            <v>CURRENT LIABILITIES</v>
          </cell>
          <cell r="J1367" t="str">
            <v>OTHER LIABILITIES</v>
          </cell>
        </row>
        <row r="1368">
          <cell r="A1368" t="str">
            <v>L506210-537</v>
          </cell>
          <cell r="B1368" t="str">
            <v>Due to Partnership Firm-Khem</v>
          </cell>
          <cell r="C1368" t="str">
            <v>INR</v>
          </cell>
          <cell r="D1368" t="str">
            <v>LIABILITIES</v>
          </cell>
          <cell r="E1368" t="str">
            <v>BALANCE SHEET</v>
          </cell>
          <cell r="F1368" t="str">
            <v/>
          </cell>
          <cell r="G1368" t="str">
            <v/>
          </cell>
          <cell r="H1368" t="str">
            <v>CURRENT LIABILITIES AND PROVISIONS</v>
          </cell>
          <cell r="I1368" t="str">
            <v>CURRENT LIABILITIES</v>
          </cell>
          <cell r="J1368" t="str">
            <v>OTHER LIABILITIES</v>
          </cell>
        </row>
        <row r="1369">
          <cell r="A1369" t="str">
            <v>L506211</v>
          </cell>
          <cell r="B1369" t="str">
            <v>Interest Payable on Debentures</v>
          </cell>
          <cell r="C1369" t="str">
            <v>INR</v>
          </cell>
          <cell r="D1369" t="str">
            <v>LIABILITIES</v>
          </cell>
          <cell r="E1369" t="str">
            <v>BALANCE SHEET</v>
          </cell>
          <cell r="F1369" t="str">
            <v/>
          </cell>
          <cell r="G1369" t="str">
            <v/>
          </cell>
          <cell r="H1369" t="str">
            <v>CURRENT LIABILITIES AND PROVISIONS</v>
          </cell>
          <cell r="I1369" t="str">
            <v>CURRENT LIABILITIES</v>
          </cell>
          <cell r="J1369" t="str">
            <v>OTHER LIABILITIES</v>
          </cell>
        </row>
        <row r="1370">
          <cell r="A1370" t="str">
            <v>L506212</v>
          </cell>
          <cell r="B1370" t="str">
            <v>Amount Payable (Third Party)</v>
          </cell>
          <cell r="C1370" t="str">
            <v>INR</v>
          </cell>
          <cell r="D1370" t="str">
            <v>LIABILITIES</v>
          </cell>
          <cell r="E1370" t="str">
            <v>BALANCE SHEET</v>
          </cell>
          <cell r="F1370" t="str">
            <v/>
          </cell>
          <cell r="G1370" t="str">
            <v/>
          </cell>
          <cell r="H1370" t="str">
            <v>CURRENT LIABILITIES AND PROVISIONS</v>
          </cell>
          <cell r="I1370" t="str">
            <v>CURRENT LIABILITIES</v>
          </cell>
          <cell r="J1370" t="str">
            <v>OTHER LIABILITIES</v>
          </cell>
        </row>
        <row r="1371">
          <cell r="A1371" t="str">
            <v>L506213</v>
          </cell>
          <cell r="B1371" t="str">
            <v>Amount Payable to HUDA</v>
          </cell>
          <cell r="C1371" t="str">
            <v>INR</v>
          </cell>
          <cell r="D1371" t="str">
            <v>LIABILITIES</v>
          </cell>
          <cell r="E1371" t="str">
            <v>BALANCE SHEET</v>
          </cell>
          <cell r="F1371" t="str">
            <v/>
          </cell>
          <cell r="G1371" t="str">
            <v/>
          </cell>
          <cell r="H1371" t="str">
            <v>CURRENT LIABILITIES AND PROVISIONS</v>
          </cell>
          <cell r="I1371" t="str">
            <v>CURRENT LIABILITIES</v>
          </cell>
          <cell r="J1371" t="str">
            <v>OTHER LIABILITIES</v>
          </cell>
        </row>
        <row r="1372">
          <cell r="A1372" t="str">
            <v>L506214</v>
          </cell>
          <cell r="B1372" t="str">
            <v>Adv from DLF Comm Pjt Corp</v>
          </cell>
          <cell r="C1372" t="str">
            <v>INR</v>
          </cell>
          <cell r="D1372" t="str">
            <v>LIABILITIES</v>
          </cell>
          <cell r="E1372" t="str">
            <v>BALANCE SHEET</v>
          </cell>
          <cell r="F1372" t="str">
            <v/>
          </cell>
          <cell r="G1372" t="str">
            <v/>
          </cell>
          <cell r="H1372" t="str">
            <v>CURRENT LIABILITIES AND PROVISIONS</v>
          </cell>
          <cell r="I1372" t="str">
            <v>CURRENT LIABILITIES</v>
          </cell>
          <cell r="J1372" t="str">
            <v>OTHER LIABILITIES</v>
          </cell>
        </row>
        <row r="1373">
          <cell r="A1373" t="str">
            <v>L506301</v>
          </cell>
          <cell r="B1373" t="str">
            <v>TDS- Salary</v>
          </cell>
          <cell r="C1373" t="str">
            <v>INR</v>
          </cell>
          <cell r="D1373" t="str">
            <v>LIABILITIES</v>
          </cell>
          <cell r="E1373" t="str">
            <v>BALANCE SHEET</v>
          </cell>
          <cell r="F1373" t="str">
            <v/>
          </cell>
          <cell r="G1373" t="str">
            <v/>
          </cell>
          <cell r="H1373" t="str">
            <v>CURRENT LIABILITIES AND PROVISIONS</v>
          </cell>
          <cell r="I1373" t="str">
            <v>CURRENT LIABILITIES</v>
          </cell>
          <cell r="J1373" t="str">
            <v>OTHER LIABILITIES</v>
          </cell>
        </row>
        <row r="1374">
          <cell r="A1374" t="str">
            <v>L506302</v>
          </cell>
          <cell r="B1374" t="str">
            <v>TDS- Contractor</v>
          </cell>
          <cell r="C1374" t="str">
            <v>INR</v>
          </cell>
          <cell r="D1374" t="str">
            <v>LIABILITIES</v>
          </cell>
          <cell r="E1374" t="str">
            <v>BALANCE SHEET</v>
          </cell>
          <cell r="F1374" t="str">
            <v>TDSPAYABLE</v>
          </cell>
          <cell r="G1374" t="str">
            <v/>
          </cell>
          <cell r="H1374" t="str">
            <v>CURRENT LIABILITIES AND PROVISIONS</v>
          </cell>
          <cell r="I1374" t="str">
            <v>CURRENT LIABILITIES</v>
          </cell>
          <cell r="J1374" t="str">
            <v>OTHER LIABILITIES</v>
          </cell>
        </row>
        <row r="1375">
          <cell r="A1375" t="str">
            <v>L506303</v>
          </cell>
          <cell r="B1375" t="str">
            <v>TDS- Retainer</v>
          </cell>
          <cell r="C1375" t="str">
            <v>INR</v>
          </cell>
          <cell r="D1375" t="str">
            <v>LIABILITIES</v>
          </cell>
          <cell r="E1375" t="str">
            <v>BALANCE SHEET</v>
          </cell>
          <cell r="F1375" t="str">
            <v>TDSPAYABLE</v>
          </cell>
          <cell r="G1375" t="str">
            <v/>
          </cell>
          <cell r="H1375" t="str">
            <v>CURRENT LIABILITIES AND PROVISIONS</v>
          </cell>
          <cell r="I1375" t="str">
            <v>CURRENT LIABILITIES</v>
          </cell>
          <cell r="J1375" t="str">
            <v>OTHER LIABILITIES</v>
          </cell>
        </row>
        <row r="1376">
          <cell r="A1376" t="str">
            <v>L506304</v>
          </cell>
          <cell r="B1376" t="str">
            <v>TDS- Broker</v>
          </cell>
          <cell r="C1376" t="str">
            <v>INR</v>
          </cell>
          <cell r="D1376" t="str">
            <v>LIABILITIES</v>
          </cell>
          <cell r="E1376" t="str">
            <v>BALANCE SHEET</v>
          </cell>
          <cell r="F1376" t="str">
            <v>TDSPAYABLE</v>
          </cell>
          <cell r="G1376" t="str">
            <v/>
          </cell>
          <cell r="H1376" t="str">
            <v>CURRENT LIABILITIES AND PROVISIONS</v>
          </cell>
          <cell r="I1376" t="str">
            <v>CURRENT LIABILITIES</v>
          </cell>
          <cell r="J1376" t="str">
            <v>OTHER LIABILITIES</v>
          </cell>
        </row>
        <row r="1377">
          <cell r="A1377" t="str">
            <v>L506305</v>
          </cell>
          <cell r="B1377" t="str">
            <v>TDS- Rent</v>
          </cell>
          <cell r="C1377" t="str">
            <v>INR</v>
          </cell>
          <cell r="D1377" t="str">
            <v>LIABILITIES</v>
          </cell>
          <cell r="E1377" t="str">
            <v>BALANCE SHEET</v>
          </cell>
          <cell r="F1377" t="str">
            <v>TDSPAYABLE</v>
          </cell>
          <cell r="G1377" t="str">
            <v/>
          </cell>
          <cell r="H1377" t="str">
            <v>CURRENT LIABILITIES AND PROVISIONS</v>
          </cell>
          <cell r="I1377" t="str">
            <v>CURRENT LIABILITIES</v>
          </cell>
          <cell r="J1377" t="str">
            <v>OTHER LIABILITIES</v>
          </cell>
        </row>
        <row r="1378">
          <cell r="A1378" t="str">
            <v>L506306</v>
          </cell>
          <cell r="B1378" t="str">
            <v>TDS- Interest</v>
          </cell>
          <cell r="C1378" t="str">
            <v>INR</v>
          </cell>
          <cell r="D1378" t="str">
            <v>LIABILITIES</v>
          </cell>
          <cell r="E1378" t="str">
            <v>BALANCE SHEET</v>
          </cell>
          <cell r="F1378" t="str">
            <v>TDSPAYABLE</v>
          </cell>
          <cell r="G1378" t="str">
            <v/>
          </cell>
          <cell r="H1378" t="str">
            <v>CURRENT LIABILITIES AND PROVISIONS</v>
          </cell>
          <cell r="I1378" t="str">
            <v>CURRENT LIABILITIES</v>
          </cell>
          <cell r="J1378" t="str">
            <v>OTHER LIABILITIES</v>
          </cell>
        </row>
        <row r="1379">
          <cell r="A1379" t="str">
            <v>L506307</v>
          </cell>
          <cell r="B1379" t="str">
            <v>TDS- Others</v>
          </cell>
          <cell r="C1379" t="str">
            <v>INR</v>
          </cell>
          <cell r="D1379" t="str">
            <v>LIABILITIES</v>
          </cell>
          <cell r="E1379" t="str">
            <v>BALANCE SHEET</v>
          </cell>
          <cell r="F1379" t="str">
            <v>TDSPAYABLE</v>
          </cell>
          <cell r="G1379" t="str">
            <v/>
          </cell>
          <cell r="H1379" t="str">
            <v>CURRENT LIABILITIES AND PROVISIONS</v>
          </cell>
          <cell r="I1379" t="str">
            <v>CURRENT LIABILITIES</v>
          </cell>
          <cell r="J1379" t="str">
            <v>OTHER LIABILITIES</v>
          </cell>
        </row>
        <row r="1380">
          <cell r="A1380" t="str">
            <v>L506308</v>
          </cell>
          <cell r="B1380" t="str">
            <v>TDS-PROFESSIONAL</v>
          </cell>
          <cell r="C1380" t="str">
            <v>INR</v>
          </cell>
          <cell r="D1380" t="str">
            <v>LIABILITIES</v>
          </cell>
          <cell r="E1380" t="str">
            <v>BALANCE SHEET</v>
          </cell>
          <cell r="F1380" t="str">
            <v>TDSPAYABLE</v>
          </cell>
          <cell r="G1380" t="str">
            <v/>
          </cell>
          <cell r="H1380" t="str">
            <v>CURRENT LIABILITIES AND PROVISIONS</v>
          </cell>
          <cell r="I1380" t="str">
            <v>CURRENT LIABILITIES</v>
          </cell>
          <cell r="J1380" t="str">
            <v>OTHER LIABILITIES</v>
          </cell>
        </row>
        <row r="1381">
          <cell r="A1381" t="str">
            <v>L506309</v>
          </cell>
          <cell r="B1381" t="str">
            <v>Surchage- TDS Salary</v>
          </cell>
          <cell r="C1381" t="str">
            <v>INR</v>
          </cell>
          <cell r="D1381" t="str">
            <v>LIABILITIES</v>
          </cell>
          <cell r="E1381" t="str">
            <v>BALANCE SHEET</v>
          </cell>
          <cell r="F1381" t="str">
            <v/>
          </cell>
          <cell r="G1381" t="str">
            <v/>
          </cell>
          <cell r="H1381" t="str">
            <v>CURRENT LIABILITIES AND PROVISIONS</v>
          </cell>
          <cell r="I1381" t="str">
            <v>CURRENT LIABILITIES</v>
          </cell>
          <cell r="J1381" t="str">
            <v>OTHER LIABILITIES</v>
          </cell>
        </row>
        <row r="1382">
          <cell r="A1382" t="str">
            <v>L506310</v>
          </cell>
          <cell r="B1382" t="str">
            <v>Surchage- TDS Others</v>
          </cell>
          <cell r="C1382" t="str">
            <v>INR</v>
          </cell>
          <cell r="D1382" t="str">
            <v>LIABILITIES</v>
          </cell>
          <cell r="E1382" t="str">
            <v>BALANCE SHEET</v>
          </cell>
          <cell r="F1382" t="str">
            <v>TDSPAYABLE</v>
          </cell>
          <cell r="G1382" t="str">
            <v/>
          </cell>
          <cell r="H1382" t="str">
            <v>CURRENT LIABILITIES AND PROVISIONS</v>
          </cell>
          <cell r="I1382" t="str">
            <v>CURRENT LIABILITIES</v>
          </cell>
          <cell r="J1382" t="str">
            <v>OTHER LIABILITIES</v>
          </cell>
        </row>
        <row r="1383">
          <cell r="A1383" t="str">
            <v>L506311</v>
          </cell>
          <cell r="B1383" t="str">
            <v>Cess- TDS Salary</v>
          </cell>
          <cell r="C1383" t="str">
            <v>INR</v>
          </cell>
          <cell r="D1383" t="str">
            <v>LIABILITIES</v>
          </cell>
          <cell r="E1383" t="str">
            <v>BALANCE SHEET</v>
          </cell>
          <cell r="F1383" t="str">
            <v/>
          </cell>
          <cell r="G1383" t="str">
            <v/>
          </cell>
          <cell r="H1383" t="str">
            <v>CURRENT LIABILITIES AND PROVISIONS</v>
          </cell>
          <cell r="I1383" t="str">
            <v>CURRENT LIABILITIES</v>
          </cell>
          <cell r="J1383" t="str">
            <v>OTHER LIABILITIES</v>
          </cell>
        </row>
        <row r="1384">
          <cell r="A1384" t="str">
            <v>L506312</v>
          </cell>
          <cell r="B1384" t="str">
            <v>Cess- TDS Others</v>
          </cell>
          <cell r="C1384" t="str">
            <v>INR</v>
          </cell>
          <cell r="D1384" t="str">
            <v>LIABILITIES</v>
          </cell>
          <cell r="E1384" t="str">
            <v>BALANCE SHEET</v>
          </cell>
          <cell r="F1384" t="str">
            <v>TDSPAYABLE</v>
          </cell>
          <cell r="G1384" t="str">
            <v/>
          </cell>
          <cell r="H1384" t="str">
            <v>CURRENT LIABILITIES AND PROVISIONS</v>
          </cell>
          <cell r="I1384" t="str">
            <v>CURRENT LIABILITIES</v>
          </cell>
          <cell r="J1384" t="str">
            <v>OTHER LIABILITIES</v>
          </cell>
        </row>
        <row r="1385">
          <cell r="A1385" t="str">
            <v>L506313</v>
          </cell>
          <cell r="B1385" t="str">
            <v>Sundry Creditors (Emp)</v>
          </cell>
          <cell r="C1385" t="str">
            <v>INR</v>
          </cell>
          <cell r="D1385" t="str">
            <v>LIABILITIES</v>
          </cell>
          <cell r="E1385" t="str">
            <v>BALANCE SHEET</v>
          </cell>
          <cell r="F1385" t="str">
            <v>SUPPLIER PAYABLE A/C</v>
          </cell>
          <cell r="G1385" t="str">
            <v/>
          </cell>
          <cell r="H1385" t="str">
            <v>CURRENT LIABILITIES AND PROVISIONS</v>
          </cell>
          <cell r="I1385" t="str">
            <v>CURRENT LIABILITIES</v>
          </cell>
          <cell r="J1385" t="str">
            <v>OTHER LIABILITIES</v>
          </cell>
        </row>
        <row r="1386">
          <cell r="A1386" t="str">
            <v>L506314</v>
          </cell>
          <cell r="B1386" t="str">
            <v>TDS - Advertisement</v>
          </cell>
          <cell r="C1386" t="str">
            <v>INR</v>
          </cell>
          <cell r="D1386" t="str">
            <v>LIABILITIES</v>
          </cell>
          <cell r="E1386" t="str">
            <v>BALANCE SHEET</v>
          </cell>
          <cell r="F1386" t="str">
            <v>TDSPAYABLE</v>
          </cell>
          <cell r="G1386" t="str">
            <v/>
          </cell>
          <cell r="H1386" t="str">
            <v>CURRENT LIABILITIES AND PROVISIONS</v>
          </cell>
          <cell r="I1386" t="str">
            <v>CURRENT LIABILITIES</v>
          </cell>
          <cell r="J1386" t="str">
            <v>OTHER LIABILITIES</v>
          </cell>
        </row>
        <row r="1387">
          <cell r="A1387" t="str">
            <v>L506401</v>
          </cell>
          <cell r="B1387" t="str">
            <v>Service Tax Payable</v>
          </cell>
          <cell r="C1387" t="str">
            <v>INR</v>
          </cell>
          <cell r="D1387" t="str">
            <v>LIABILITIES</v>
          </cell>
          <cell r="E1387" t="str">
            <v>BALANCE SHEET</v>
          </cell>
          <cell r="F1387" t="str">
            <v/>
          </cell>
          <cell r="G1387" t="str">
            <v/>
          </cell>
          <cell r="H1387" t="str">
            <v>CURRENT LIABILITIES AND PROVISIONS</v>
          </cell>
          <cell r="I1387" t="str">
            <v>CURRENT LIABILITIES</v>
          </cell>
          <cell r="J1387" t="str">
            <v>OTHER LIABILITIES</v>
          </cell>
        </row>
        <row r="1388">
          <cell r="A1388" t="str">
            <v>L506402</v>
          </cell>
          <cell r="B1388" t="str">
            <v>Sales Tax / Vat Payable</v>
          </cell>
          <cell r="C1388" t="str">
            <v>INR</v>
          </cell>
          <cell r="D1388" t="str">
            <v>LIABILITIES</v>
          </cell>
          <cell r="E1388" t="str">
            <v>BALANCE SHEET</v>
          </cell>
          <cell r="F1388" t="str">
            <v/>
          </cell>
          <cell r="G1388" t="str">
            <v/>
          </cell>
          <cell r="H1388" t="str">
            <v>CURRENT LIABILITIES AND PROVISIONS</v>
          </cell>
          <cell r="I1388" t="str">
            <v>CURRENT LIABILITIES</v>
          </cell>
          <cell r="J1388" t="str">
            <v>OTHER LIABILITIES</v>
          </cell>
        </row>
        <row r="1389">
          <cell r="A1389" t="str">
            <v>L506403</v>
          </cell>
          <cell r="B1389" t="str">
            <v>Sales Tax/Vat Payable- Haryana (Hst)</v>
          </cell>
          <cell r="C1389" t="str">
            <v>INR</v>
          </cell>
          <cell r="D1389" t="str">
            <v>LIABILITIES</v>
          </cell>
          <cell r="E1389" t="str">
            <v>BALANCE SHEET</v>
          </cell>
          <cell r="F1389" t="str">
            <v>OUTPUTTAX</v>
          </cell>
          <cell r="G1389" t="str">
            <v/>
          </cell>
          <cell r="H1389" t="str">
            <v>CURRENT LIABILITIES AND PROVISIONS</v>
          </cell>
          <cell r="I1389" t="str">
            <v>CURRENT LIABILITIES</v>
          </cell>
          <cell r="J1389" t="str">
            <v>OTHER LIABILITIES</v>
          </cell>
        </row>
        <row r="1390">
          <cell r="A1390" t="str">
            <v>L506404</v>
          </cell>
          <cell r="B1390" t="str">
            <v>Sales Tax/Vat Payable- Tamil Nadu</v>
          </cell>
          <cell r="C1390" t="str">
            <v>INR</v>
          </cell>
          <cell r="D1390" t="str">
            <v>LIABILITIES</v>
          </cell>
          <cell r="E1390" t="str">
            <v>BALANCE SHEET</v>
          </cell>
          <cell r="F1390" t="str">
            <v/>
          </cell>
          <cell r="G1390" t="str">
            <v/>
          </cell>
          <cell r="H1390" t="str">
            <v>CURRENT LIABILITIES AND PROVISIONS</v>
          </cell>
          <cell r="I1390" t="str">
            <v>CURRENT LIABILITIES</v>
          </cell>
          <cell r="J1390" t="str">
            <v>OTHER LIABILITIES</v>
          </cell>
        </row>
        <row r="1391">
          <cell r="A1391" t="str">
            <v>L506405</v>
          </cell>
          <cell r="B1391" t="str">
            <v>Sales Tax/Vat Payable- Punjab</v>
          </cell>
          <cell r="C1391" t="str">
            <v>INR</v>
          </cell>
          <cell r="D1391" t="str">
            <v>LIABILITIES</v>
          </cell>
          <cell r="E1391" t="str">
            <v>BALANCE SHEET</v>
          </cell>
          <cell r="F1391" t="str">
            <v/>
          </cell>
          <cell r="G1391" t="str">
            <v/>
          </cell>
          <cell r="H1391" t="str">
            <v>CURRENT LIABILITIES AND PROVISIONS</v>
          </cell>
          <cell r="I1391" t="str">
            <v>CURRENT LIABILITIES</v>
          </cell>
          <cell r="J1391" t="str">
            <v>OTHER LIABILITIES</v>
          </cell>
        </row>
        <row r="1392">
          <cell r="A1392" t="str">
            <v>L506406</v>
          </cell>
          <cell r="B1392" t="str">
            <v>Sales Tax/Vat Payable- West Bengal(WBST)</v>
          </cell>
          <cell r="C1392" t="str">
            <v>INR</v>
          </cell>
          <cell r="D1392" t="str">
            <v>LIABILITIES</v>
          </cell>
          <cell r="E1392" t="str">
            <v>BALANCE SHEET</v>
          </cell>
          <cell r="F1392" t="str">
            <v/>
          </cell>
          <cell r="G1392" t="str">
            <v/>
          </cell>
          <cell r="H1392" t="str">
            <v>CURRENT LIABILITIES AND PROVISIONS</v>
          </cell>
          <cell r="I1392" t="str">
            <v>CURRENT LIABILITIES</v>
          </cell>
          <cell r="J1392" t="str">
            <v>OTHER LIABILITIES</v>
          </cell>
        </row>
        <row r="1393">
          <cell r="A1393" t="str">
            <v>L506407</v>
          </cell>
          <cell r="B1393" t="str">
            <v>Sales Tax/Vat Payable- Delhi</v>
          </cell>
          <cell r="C1393" t="str">
            <v>INR</v>
          </cell>
          <cell r="D1393" t="str">
            <v>LIABILITIES</v>
          </cell>
          <cell r="E1393" t="str">
            <v>BALANCE SHEET</v>
          </cell>
          <cell r="F1393" t="str">
            <v>OUTPUTTAX</v>
          </cell>
          <cell r="G1393" t="str">
            <v/>
          </cell>
          <cell r="H1393" t="str">
            <v>CURRENT LIABILITIES AND PROVISIONS</v>
          </cell>
          <cell r="I1393" t="str">
            <v>CURRENT LIABILITIES</v>
          </cell>
          <cell r="J1393" t="str">
            <v>OTHER LIABILITIES</v>
          </cell>
        </row>
        <row r="1394">
          <cell r="A1394" t="str">
            <v>L506408</v>
          </cell>
          <cell r="B1394" t="str">
            <v>UPST Payable</v>
          </cell>
          <cell r="C1394" t="str">
            <v>INR</v>
          </cell>
          <cell r="D1394" t="str">
            <v>LIABILITIES</v>
          </cell>
          <cell r="E1394" t="str">
            <v>BALANCE SHEET</v>
          </cell>
          <cell r="F1394" t="str">
            <v/>
          </cell>
          <cell r="G1394" t="str">
            <v/>
          </cell>
          <cell r="H1394" t="str">
            <v>CURRENT LIABILITIES AND PROVISIONS</v>
          </cell>
          <cell r="I1394" t="str">
            <v>CURRENT LIABILITIES</v>
          </cell>
          <cell r="J1394" t="str">
            <v>OTHER LIABILITIES</v>
          </cell>
        </row>
        <row r="1395">
          <cell r="A1395" t="str">
            <v>L506409</v>
          </cell>
          <cell r="B1395" t="str">
            <v>CST Payable</v>
          </cell>
          <cell r="C1395" t="str">
            <v>INR</v>
          </cell>
          <cell r="D1395" t="str">
            <v>LIABILITIES</v>
          </cell>
          <cell r="E1395" t="str">
            <v>BALANCE SHEET</v>
          </cell>
          <cell r="F1395" t="str">
            <v/>
          </cell>
          <cell r="G1395" t="str">
            <v/>
          </cell>
          <cell r="H1395" t="str">
            <v>CURRENT LIABILITIES AND PROVISIONS</v>
          </cell>
          <cell r="I1395" t="str">
            <v>CURRENT LIABILITIES</v>
          </cell>
          <cell r="J1395" t="str">
            <v>OTHER LIABILITIES</v>
          </cell>
        </row>
        <row r="1396">
          <cell r="A1396" t="str">
            <v>L506410</v>
          </cell>
          <cell r="B1396" t="str">
            <v>HLADT Payable</v>
          </cell>
          <cell r="C1396" t="str">
            <v>INR</v>
          </cell>
          <cell r="D1396" t="str">
            <v>LIABILITIES</v>
          </cell>
          <cell r="E1396" t="str">
            <v>BALANCE SHEET</v>
          </cell>
          <cell r="F1396" t="str">
            <v/>
          </cell>
          <cell r="G1396" t="str">
            <v/>
          </cell>
          <cell r="H1396" t="str">
            <v>CURRENT LIABILITIES AND PROVISIONS</v>
          </cell>
          <cell r="I1396" t="str">
            <v>CURRENT LIABILITIES</v>
          </cell>
          <cell r="J1396" t="str">
            <v>OTHER LIABILITIES</v>
          </cell>
        </row>
        <row r="1397">
          <cell r="A1397" t="str">
            <v>L506411</v>
          </cell>
          <cell r="B1397" t="str">
            <v>Work Contract Tax Payable</v>
          </cell>
          <cell r="C1397" t="str">
            <v>INR</v>
          </cell>
          <cell r="D1397" t="str">
            <v>LIABILITIES</v>
          </cell>
          <cell r="E1397" t="str">
            <v>BALANCE SHEET</v>
          </cell>
          <cell r="F1397" t="str">
            <v/>
          </cell>
          <cell r="G1397" t="str">
            <v/>
          </cell>
          <cell r="H1397" t="str">
            <v>CURRENT LIABILITIES AND PROVISIONS</v>
          </cell>
          <cell r="I1397" t="str">
            <v>CURRENT LIABILITIES</v>
          </cell>
          <cell r="J1397" t="str">
            <v>OTHER LIABILITIES</v>
          </cell>
        </row>
        <row r="1398">
          <cell r="A1398" t="str">
            <v>L506412</v>
          </cell>
          <cell r="B1398" t="str">
            <v>TDS PAYABLE</v>
          </cell>
          <cell r="C1398" t="str">
            <v>INR</v>
          </cell>
          <cell r="D1398" t="str">
            <v>LIABILITIES</v>
          </cell>
          <cell r="E1398" t="str">
            <v>BALANCE SHEET</v>
          </cell>
          <cell r="F1398" t="str">
            <v/>
          </cell>
          <cell r="G1398" t="str">
            <v/>
          </cell>
          <cell r="H1398" t="str">
            <v>CURRENT LIABILITIES AND PROVISIONS</v>
          </cell>
          <cell r="I1398" t="str">
            <v>CURRENT LIABILITIES</v>
          </cell>
          <cell r="J1398" t="str">
            <v>OTHER LIABILITIES</v>
          </cell>
        </row>
        <row r="1399">
          <cell r="A1399" t="str">
            <v>L506413</v>
          </cell>
          <cell r="B1399" t="str">
            <v>SERVICE TAX CUSTOMERS (PROV. RECEIVABLE)</v>
          </cell>
          <cell r="C1399" t="str">
            <v>INR</v>
          </cell>
          <cell r="D1399" t="str">
            <v>LIABILITIES</v>
          </cell>
          <cell r="E1399" t="str">
            <v>BALANCE SHEET</v>
          </cell>
          <cell r="F1399" t="str">
            <v>OUTPUTTAX</v>
          </cell>
          <cell r="G1399" t="str">
            <v/>
          </cell>
          <cell r="H1399" t="str">
            <v>CURRENT LIABILITIES AND PROVISIONS</v>
          </cell>
          <cell r="I1399" t="str">
            <v>CURRENT LIABILITIES</v>
          </cell>
          <cell r="J1399" t="str">
            <v>OTHER LIABILITIES</v>
          </cell>
        </row>
        <row r="1400">
          <cell r="A1400" t="str">
            <v>L506414</v>
          </cell>
          <cell r="B1400" t="str">
            <v>SERVICE TAX CUSTOMERS (ACTU. RECEIVABLE)</v>
          </cell>
          <cell r="C1400" t="str">
            <v>INR</v>
          </cell>
          <cell r="D1400" t="str">
            <v>LIABILITIES</v>
          </cell>
          <cell r="E1400" t="str">
            <v>BALANCE SHEET</v>
          </cell>
          <cell r="F1400" t="str">
            <v>OUTPUTTAX</v>
          </cell>
          <cell r="G1400" t="str">
            <v/>
          </cell>
          <cell r="H1400" t="str">
            <v>CURRENT LIABILITIES AND PROVISIONS</v>
          </cell>
          <cell r="I1400" t="str">
            <v>CURRENT LIABILITIES</v>
          </cell>
          <cell r="J1400" t="str">
            <v>OTHER LIABILITIES</v>
          </cell>
        </row>
        <row r="1401">
          <cell r="A1401" t="str">
            <v>L506415</v>
          </cell>
          <cell r="B1401" t="str">
            <v>L&amp;D.O.Charges Payable</v>
          </cell>
          <cell r="C1401" t="str">
            <v>INR</v>
          </cell>
          <cell r="D1401" t="str">
            <v>LIABILITIES</v>
          </cell>
          <cell r="E1401" t="str">
            <v>BALANCE SHEET</v>
          </cell>
          <cell r="F1401" t="str">
            <v/>
          </cell>
          <cell r="G1401" t="str">
            <v/>
          </cell>
          <cell r="H1401" t="str">
            <v>CURRENT LIABILITIES AND PROVISIONS</v>
          </cell>
          <cell r="I1401" t="str">
            <v>CURRENT LIABILITIES</v>
          </cell>
          <cell r="J1401" t="str">
            <v>OTHER LIABILITIES</v>
          </cell>
        </row>
        <row r="1402">
          <cell r="A1402" t="str">
            <v>L506416</v>
          </cell>
          <cell r="B1402" t="str">
            <v>Edu. Cess on Service Tax Payable</v>
          </cell>
          <cell r="C1402" t="str">
            <v>INR</v>
          </cell>
          <cell r="D1402" t="str">
            <v>LIABILITIES</v>
          </cell>
          <cell r="E1402" t="str">
            <v>BALANCE SHEET</v>
          </cell>
          <cell r="F1402" t="str">
            <v/>
          </cell>
          <cell r="G1402" t="str">
            <v/>
          </cell>
          <cell r="H1402" t="str">
            <v>CURRENT LIABILITIES AND PROVISIONS</v>
          </cell>
          <cell r="I1402" t="str">
            <v>CURRENT LIABILITIES</v>
          </cell>
          <cell r="J1402" t="str">
            <v>OTHER LIABILITIES</v>
          </cell>
        </row>
        <row r="1403">
          <cell r="A1403" t="str">
            <v>L506417</v>
          </cell>
          <cell r="B1403" t="str">
            <v>S &amp; HE Cess on Service Tax Payable</v>
          </cell>
          <cell r="C1403" t="str">
            <v>INR</v>
          </cell>
          <cell r="D1403" t="str">
            <v>LIABILITIES</v>
          </cell>
          <cell r="E1403" t="str">
            <v>BALANCE SHEET</v>
          </cell>
          <cell r="F1403" t="str">
            <v/>
          </cell>
          <cell r="G1403" t="str">
            <v/>
          </cell>
          <cell r="H1403" t="str">
            <v>CURRENT LIABILITIES AND PROVISIONS</v>
          </cell>
          <cell r="I1403" t="str">
            <v>CURRENT LIABILITIES</v>
          </cell>
          <cell r="J1403" t="str">
            <v>OTHER LIABILITIES</v>
          </cell>
        </row>
        <row r="1404">
          <cell r="A1404" t="str">
            <v>L506418</v>
          </cell>
          <cell r="B1404" t="str">
            <v>Consolidated Output Tax (Service Tax)</v>
          </cell>
          <cell r="C1404" t="str">
            <v>INR</v>
          </cell>
          <cell r="D1404" t="str">
            <v>LIABILITIES</v>
          </cell>
          <cell r="E1404" t="str">
            <v>BALANCE SHEET</v>
          </cell>
          <cell r="F1404" t="str">
            <v/>
          </cell>
          <cell r="G1404" t="str">
            <v/>
          </cell>
          <cell r="H1404" t="str">
            <v>CURRENT LIABILITIES AND PROVISIONS</v>
          </cell>
          <cell r="I1404" t="str">
            <v>CURRENT LIABILITIES</v>
          </cell>
          <cell r="J1404" t="str">
            <v>OTHER LIABILITIES</v>
          </cell>
        </row>
        <row r="1405">
          <cell r="A1405" t="str">
            <v>L506419</v>
          </cell>
          <cell r="B1405" t="str">
            <v>E.Tax Payable</v>
          </cell>
          <cell r="C1405" t="str">
            <v>INR</v>
          </cell>
          <cell r="D1405" t="str">
            <v>LIABILITIES</v>
          </cell>
          <cell r="E1405" t="str">
            <v>BALANCE SHEET</v>
          </cell>
          <cell r="F1405" t="str">
            <v/>
          </cell>
          <cell r="G1405" t="str">
            <v/>
          </cell>
          <cell r="H1405" t="str">
            <v>CURRENT LIABILITIES AND PROVISIONS</v>
          </cell>
          <cell r="I1405" t="str">
            <v>CURRENT LIABILITIES</v>
          </cell>
          <cell r="J1405" t="str">
            <v>OTHER LIABILITIES</v>
          </cell>
        </row>
        <row r="1406">
          <cell r="A1406" t="str">
            <v>L506420</v>
          </cell>
          <cell r="B1406" t="str">
            <v>Sales Tax/Vat Payable- Kerala</v>
          </cell>
          <cell r="C1406" t="str">
            <v>INR</v>
          </cell>
          <cell r="D1406" t="str">
            <v>LIABILITIES</v>
          </cell>
          <cell r="E1406" t="str">
            <v>BALANCE SHEET</v>
          </cell>
          <cell r="F1406" t="str">
            <v>OUTPUTTAX</v>
          </cell>
          <cell r="G1406" t="str">
            <v/>
          </cell>
          <cell r="H1406" t="str">
            <v>CURRENT LIABILITIES AND PROVISIONS</v>
          </cell>
          <cell r="I1406" t="str">
            <v>CURRENT LIABILITIES</v>
          </cell>
          <cell r="J1406" t="str">
            <v>OTHER LIABILITIES</v>
          </cell>
        </row>
        <row r="1407">
          <cell r="A1407" t="str">
            <v>L506421</v>
          </cell>
          <cell r="B1407" t="str">
            <v>ENTRY TAX</v>
          </cell>
          <cell r="C1407" t="str">
            <v>INR</v>
          </cell>
          <cell r="D1407" t="str">
            <v>LIABILITIES</v>
          </cell>
          <cell r="E1407" t="str">
            <v>BALANCE SHEET</v>
          </cell>
          <cell r="F1407" t="str">
            <v/>
          </cell>
          <cell r="G1407" t="str">
            <v/>
          </cell>
          <cell r="H1407" t="str">
            <v>CURRENT LIABILITIES AND PROVISIONS</v>
          </cell>
          <cell r="I1407" t="str">
            <v>CURRENT LIABILITIES</v>
          </cell>
          <cell r="J1407" t="str">
            <v>OTHER LIABILITIES</v>
          </cell>
        </row>
        <row r="1408">
          <cell r="A1408" t="str">
            <v>L506422</v>
          </cell>
          <cell r="B1408" t="str">
            <v>CHANDIGARH VAT PAYABLE</v>
          </cell>
          <cell r="C1408" t="str">
            <v>INR</v>
          </cell>
          <cell r="D1408" t="str">
            <v>LIABILITIES</v>
          </cell>
          <cell r="E1408" t="str">
            <v>BALANCE SHEET</v>
          </cell>
          <cell r="F1408" t="str">
            <v>OUTPUTTAX</v>
          </cell>
          <cell r="G1408" t="str">
            <v/>
          </cell>
          <cell r="H1408" t="str">
            <v>CURRENT LIABILITIES AND PROVISIONS</v>
          </cell>
          <cell r="I1408" t="str">
            <v>CURRENT LIABILITIES</v>
          </cell>
          <cell r="J1408" t="str">
            <v>OTHER LIABILITIES</v>
          </cell>
        </row>
        <row r="1409">
          <cell r="A1409" t="str">
            <v>L506423</v>
          </cell>
          <cell r="B1409" t="str">
            <v>CHENNAI VAT PAYABLE</v>
          </cell>
          <cell r="C1409" t="str">
            <v>INR</v>
          </cell>
          <cell r="D1409" t="str">
            <v>LIABILITIES</v>
          </cell>
          <cell r="E1409" t="str">
            <v>BALANCE SHEET</v>
          </cell>
          <cell r="F1409" t="str">
            <v>OUTPUTTAX</v>
          </cell>
          <cell r="G1409" t="str">
            <v/>
          </cell>
          <cell r="H1409" t="str">
            <v>CURRENT LIABILITIES AND PROVISIONS</v>
          </cell>
          <cell r="I1409" t="str">
            <v>CURRENT LIABILITIES</v>
          </cell>
          <cell r="J1409" t="str">
            <v>OTHER LIABILITIES</v>
          </cell>
        </row>
        <row r="1410">
          <cell r="A1410" t="str">
            <v>L506424</v>
          </cell>
          <cell r="B1410" t="str">
            <v>ANDHRA PRADESH VAT PAYABLE</v>
          </cell>
          <cell r="C1410" t="str">
            <v>INR</v>
          </cell>
          <cell r="D1410" t="str">
            <v>LIABILITIES</v>
          </cell>
          <cell r="E1410" t="str">
            <v>BALANCE SHEET</v>
          </cell>
          <cell r="F1410" t="str">
            <v>OUTPUTTAX</v>
          </cell>
          <cell r="G1410" t="str">
            <v/>
          </cell>
          <cell r="H1410" t="str">
            <v>CURRENT LIABILITIES AND PROVISIONS</v>
          </cell>
          <cell r="I1410" t="str">
            <v>CURRENT LIABILITIES</v>
          </cell>
          <cell r="J1410" t="str">
            <v>OTHER LIABILITIES</v>
          </cell>
        </row>
        <row r="1411">
          <cell r="A1411" t="str">
            <v>L506425</v>
          </cell>
          <cell r="B1411" t="str">
            <v>MAHARSHTRA VALUE ADDED TAX</v>
          </cell>
          <cell r="C1411" t="str">
            <v>INR</v>
          </cell>
          <cell r="D1411" t="str">
            <v>LIABILITIES</v>
          </cell>
          <cell r="E1411" t="str">
            <v>BALANCE SHEET</v>
          </cell>
          <cell r="F1411" t="str">
            <v>OUTPUTTAX</v>
          </cell>
          <cell r="G1411" t="str">
            <v/>
          </cell>
          <cell r="H1411" t="str">
            <v>CURRENT LIABILITIES AND PROVISIONS</v>
          </cell>
          <cell r="I1411" t="str">
            <v>CURRENT LIABILITIES</v>
          </cell>
          <cell r="J1411" t="str">
            <v>OTHER LIABILITIES</v>
          </cell>
        </row>
        <row r="1412">
          <cell r="A1412" t="str">
            <v>L506426</v>
          </cell>
          <cell r="B1412" t="str">
            <v>UP ENTRY TAX</v>
          </cell>
          <cell r="C1412" t="str">
            <v>INR</v>
          </cell>
          <cell r="D1412" t="str">
            <v>LIABILITIES</v>
          </cell>
          <cell r="E1412" t="str">
            <v>BALANCE SHEET</v>
          </cell>
          <cell r="F1412" t="str">
            <v/>
          </cell>
          <cell r="G1412" t="str">
            <v/>
          </cell>
          <cell r="H1412" t="str">
            <v>CURRENT LIABILITIES AND PROVISIONS</v>
          </cell>
          <cell r="I1412" t="str">
            <v>CURRENT LIABILITIES</v>
          </cell>
          <cell r="J1412" t="str">
            <v>OTHER LIABILITIES</v>
          </cell>
        </row>
        <row r="1413">
          <cell r="A1413" t="str">
            <v>L506427</v>
          </cell>
          <cell r="B1413" t="str">
            <v>AP ENTRY TAX PAYABLE</v>
          </cell>
          <cell r="C1413" t="str">
            <v>INR</v>
          </cell>
          <cell r="D1413" t="str">
            <v>LIABILITIES</v>
          </cell>
          <cell r="E1413" t="str">
            <v>BALANCE SHEET</v>
          </cell>
          <cell r="F1413" t="str">
            <v/>
          </cell>
          <cell r="G1413" t="str">
            <v/>
          </cell>
          <cell r="H1413" t="str">
            <v>CURRENT LIABILITIES AND PROVISIONS</v>
          </cell>
          <cell r="I1413" t="str">
            <v>CURRENT LIABILITIES</v>
          </cell>
          <cell r="J1413" t="str">
            <v>OTHER LIABILITIES</v>
          </cell>
        </row>
        <row r="1414">
          <cell r="A1414" t="str">
            <v>L506428</v>
          </cell>
          <cell r="B1414" t="str">
            <v>KARNATAKA VAT PAYBLE</v>
          </cell>
          <cell r="C1414" t="str">
            <v>INR</v>
          </cell>
          <cell r="D1414" t="str">
            <v>LIABILITIES</v>
          </cell>
          <cell r="E1414" t="str">
            <v>BALANCE SHEET</v>
          </cell>
          <cell r="F1414" t="str">
            <v>OUTPUTTAX</v>
          </cell>
          <cell r="G1414" t="str">
            <v/>
          </cell>
          <cell r="H1414" t="str">
            <v>CURRENT LIABILITIES AND PROVISIONS</v>
          </cell>
          <cell r="I1414" t="str">
            <v>CURRENT LIABILITIES</v>
          </cell>
          <cell r="J1414" t="str">
            <v>OTHER LIABILITIES</v>
          </cell>
        </row>
        <row r="1415">
          <cell r="A1415" t="str">
            <v>L506429</v>
          </cell>
          <cell r="B1415" t="str">
            <v>KERALA VAT PAYABLE</v>
          </cell>
          <cell r="C1415" t="str">
            <v>INR</v>
          </cell>
          <cell r="D1415" t="str">
            <v>LIABILITIES</v>
          </cell>
          <cell r="E1415" t="str">
            <v>BALANCE SHEET</v>
          </cell>
          <cell r="F1415" t="str">
            <v>OUTPUTTAX</v>
          </cell>
          <cell r="G1415" t="str">
            <v/>
          </cell>
          <cell r="H1415" t="str">
            <v>CURRENT LIABILITIES AND PROVISIONS</v>
          </cell>
          <cell r="I1415" t="str">
            <v>CURRENT LIABILITIES</v>
          </cell>
          <cell r="J1415" t="str">
            <v>OTHER LIABILITIES</v>
          </cell>
        </row>
        <row r="1416">
          <cell r="A1416" t="str">
            <v>L506430</v>
          </cell>
          <cell r="B1416" t="str">
            <v>TCS PAYABLE</v>
          </cell>
          <cell r="C1416" t="str">
            <v>INR</v>
          </cell>
          <cell r="D1416" t="str">
            <v>LIABILITIES</v>
          </cell>
          <cell r="E1416" t="str">
            <v>BALANCE SHEET</v>
          </cell>
          <cell r="F1416" t="str">
            <v>OUTPUTTAX</v>
          </cell>
          <cell r="G1416" t="str">
            <v/>
          </cell>
          <cell r="H1416" t="str">
            <v>CURRENT LIABILITIES AND PROVISIONS</v>
          </cell>
          <cell r="I1416" t="str">
            <v>CURRENT LIABILITIES</v>
          </cell>
          <cell r="J1416" t="str">
            <v>OTHER LIABILITIES</v>
          </cell>
        </row>
        <row r="1417">
          <cell r="A1417" t="str">
            <v>L506431</v>
          </cell>
          <cell r="B1417" t="str">
            <v>SRG ON TCS PAYABLE</v>
          </cell>
          <cell r="C1417" t="str">
            <v>INR</v>
          </cell>
          <cell r="D1417" t="str">
            <v>LIABILITIES</v>
          </cell>
          <cell r="E1417" t="str">
            <v>BALANCE SHEET</v>
          </cell>
          <cell r="F1417" t="str">
            <v>OUTPUTTAX</v>
          </cell>
          <cell r="G1417" t="str">
            <v/>
          </cell>
          <cell r="H1417" t="str">
            <v>CURRENT LIABILITIES AND PROVISIONS</v>
          </cell>
          <cell r="I1417" t="str">
            <v>CURRENT LIABILITIES</v>
          </cell>
          <cell r="J1417" t="str">
            <v>OTHER LIABILITIES</v>
          </cell>
        </row>
        <row r="1418">
          <cell r="A1418" t="str">
            <v>L506432</v>
          </cell>
          <cell r="B1418" t="str">
            <v>CESS PAYABLE - TCS</v>
          </cell>
          <cell r="C1418" t="str">
            <v>INR</v>
          </cell>
          <cell r="D1418" t="str">
            <v>LIABILITIES</v>
          </cell>
          <cell r="E1418" t="str">
            <v>BALANCE SHEET</v>
          </cell>
          <cell r="F1418" t="str">
            <v>OUTPUTTAX</v>
          </cell>
          <cell r="G1418" t="str">
            <v/>
          </cell>
          <cell r="H1418" t="str">
            <v>CURRENT LIABILITIES AND PROVISIONS</v>
          </cell>
          <cell r="I1418" t="str">
            <v>CURRENT LIABILITIES</v>
          </cell>
          <cell r="J1418" t="str">
            <v>OTHER LIABILITIES</v>
          </cell>
        </row>
        <row r="1419">
          <cell r="A1419" t="str">
            <v>L506501</v>
          </cell>
          <cell r="B1419" t="str">
            <v>Compensation Charges</v>
          </cell>
          <cell r="C1419" t="str">
            <v>INR</v>
          </cell>
          <cell r="D1419" t="str">
            <v>LIABILITIES</v>
          </cell>
          <cell r="E1419" t="str">
            <v>BALANCE SHEET</v>
          </cell>
          <cell r="F1419" t="str">
            <v/>
          </cell>
          <cell r="G1419" t="str">
            <v/>
          </cell>
          <cell r="H1419" t="str">
            <v>CURRENT LIABILITIES AND PROVISIONS</v>
          </cell>
          <cell r="I1419" t="str">
            <v>CURRENT LIABILITIES</v>
          </cell>
          <cell r="J1419" t="str">
            <v>OTHER LIABILITIES</v>
          </cell>
        </row>
        <row r="1420">
          <cell r="A1420" t="str">
            <v>L506601</v>
          </cell>
          <cell r="B1420" t="str">
            <v>EPF Payable</v>
          </cell>
          <cell r="C1420" t="str">
            <v>INR</v>
          </cell>
          <cell r="D1420" t="str">
            <v>LIABILITIES</v>
          </cell>
          <cell r="E1420" t="str">
            <v>BALANCE SHEET</v>
          </cell>
          <cell r="F1420" t="str">
            <v/>
          </cell>
          <cell r="G1420" t="str">
            <v/>
          </cell>
          <cell r="H1420" t="str">
            <v>CURRENT LIABILITIES AND PROVISIONS</v>
          </cell>
          <cell r="I1420" t="str">
            <v>CURRENT LIABILITIES</v>
          </cell>
          <cell r="J1420" t="str">
            <v>OTHER LIABILITIES</v>
          </cell>
        </row>
        <row r="1421">
          <cell r="A1421" t="str">
            <v>L506602</v>
          </cell>
          <cell r="B1421" t="str">
            <v>FPF Payable</v>
          </cell>
          <cell r="C1421" t="str">
            <v>INR</v>
          </cell>
          <cell r="D1421" t="str">
            <v>LIABILITIES</v>
          </cell>
          <cell r="E1421" t="str">
            <v>BALANCE SHEET</v>
          </cell>
          <cell r="F1421" t="str">
            <v/>
          </cell>
          <cell r="G1421" t="str">
            <v/>
          </cell>
          <cell r="H1421" t="str">
            <v>CURRENT LIABILITIES AND PROVISIONS</v>
          </cell>
          <cell r="I1421" t="str">
            <v>CURRENT LIABILITIES</v>
          </cell>
          <cell r="J1421" t="str">
            <v>OTHER LIABILITIES</v>
          </cell>
        </row>
        <row r="1422">
          <cell r="A1422" t="str">
            <v>L506603</v>
          </cell>
          <cell r="B1422" t="str">
            <v>Additional/Voluntary PF Contribution</v>
          </cell>
          <cell r="C1422" t="str">
            <v>INR</v>
          </cell>
          <cell r="D1422" t="str">
            <v>LIABILITIES</v>
          </cell>
          <cell r="E1422" t="str">
            <v>BALANCE SHEET</v>
          </cell>
          <cell r="F1422" t="str">
            <v/>
          </cell>
          <cell r="G1422" t="str">
            <v/>
          </cell>
          <cell r="H1422" t="str">
            <v>CURRENT LIABILITIES AND PROVISIONS</v>
          </cell>
          <cell r="I1422" t="str">
            <v>CURRENT LIABILITIES</v>
          </cell>
          <cell r="J1422" t="str">
            <v>OTHER LIABILITIES</v>
          </cell>
        </row>
        <row r="1423">
          <cell r="A1423" t="str">
            <v>L506604</v>
          </cell>
          <cell r="B1423" t="str">
            <v>E S I C Payable</v>
          </cell>
          <cell r="C1423" t="str">
            <v>INR</v>
          </cell>
          <cell r="D1423" t="str">
            <v>LIABILITIES</v>
          </cell>
          <cell r="E1423" t="str">
            <v>BALANCE SHEET</v>
          </cell>
          <cell r="F1423" t="str">
            <v/>
          </cell>
          <cell r="G1423" t="str">
            <v/>
          </cell>
          <cell r="H1423" t="str">
            <v>CURRENT LIABILITIES AND PROVISIONS</v>
          </cell>
          <cell r="I1423" t="str">
            <v>CURRENT LIABILITIES</v>
          </cell>
          <cell r="J1423" t="str">
            <v>OTHER LIABILITIES</v>
          </cell>
        </row>
        <row r="1424">
          <cell r="A1424" t="str">
            <v>L506605</v>
          </cell>
          <cell r="B1424" t="str">
            <v>EDLI Payable</v>
          </cell>
          <cell r="C1424" t="str">
            <v>INR</v>
          </cell>
          <cell r="D1424" t="str">
            <v>LIABILITIES</v>
          </cell>
          <cell r="E1424" t="str">
            <v>BALANCE SHEET</v>
          </cell>
          <cell r="F1424" t="str">
            <v/>
          </cell>
          <cell r="G1424" t="str">
            <v/>
          </cell>
          <cell r="H1424" t="str">
            <v>CURRENT LIABILITIES AND PROVISIONS</v>
          </cell>
          <cell r="I1424" t="str">
            <v>CURRENT LIABILITIES</v>
          </cell>
          <cell r="J1424" t="str">
            <v>OTHER LIABILITIES</v>
          </cell>
        </row>
        <row r="1425">
          <cell r="A1425" t="str">
            <v>L506606</v>
          </cell>
          <cell r="B1425" t="str">
            <v>Adm. On EDLI Payable</v>
          </cell>
          <cell r="C1425" t="str">
            <v>INR</v>
          </cell>
          <cell r="D1425" t="str">
            <v>LIABILITIES</v>
          </cell>
          <cell r="E1425" t="str">
            <v>BALANCE SHEET</v>
          </cell>
          <cell r="F1425" t="str">
            <v/>
          </cell>
          <cell r="G1425" t="str">
            <v/>
          </cell>
          <cell r="H1425" t="str">
            <v>CURRENT LIABILITIES AND PROVISIONS</v>
          </cell>
          <cell r="I1425" t="str">
            <v>CURRENT LIABILITIES</v>
          </cell>
          <cell r="J1425" t="str">
            <v>OTHER LIABILITIES</v>
          </cell>
        </row>
        <row r="1426">
          <cell r="A1426" t="str">
            <v>L506607</v>
          </cell>
          <cell r="B1426" t="str">
            <v>Superannuation Contri. Payable</v>
          </cell>
          <cell r="C1426" t="str">
            <v>INR</v>
          </cell>
          <cell r="D1426" t="str">
            <v>LIABILITIES</v>
          </cell>
          <cell r="E1426" t="str">
            <v>BALANCE SHEET</v>
          </cell>
          <cell r="F1426" t="str">
            <v/>
          </cell>
          <cell r="G1426" t="str">
            <v/>
          </cell>
          <cell r="H1426" t="str">
            <v>CURRENT LIABILITIES AND PROVISIONS</v>
          </cell>
          <cell r="I1426" t="str">
            <v>CURRENT LIABILITIES</v>
          </cell>
          <cell r="J1426" t="str">
            <v>OTHER LIABILITIES</v>
          </cell>
        </row>
        <row r="1427">
          <cell r="A1427" t="str">
            <v>L506608</v>
          </cell>
          <cell r="B1427" t="str">
            <v>Salary And Wages Payable</v>
          </cell>
          <cell r="C1427" t="str">
            <v>INR</v>
          </cell>
          <cell r="D1427" t="str">
            <v>LIABILITIES</v>
          </cell>
          <cell r="E1427" t="str">
            <v>BALANCE SHEET</v>
          </cell>
          <cell r="F1427" t="str">
            <v/>
          </cell>
          <cell r="G1427" t="str">
            <v/>
          </cell>
          <cell r="H1427" t="str">
            <v>CURRENT LIABILITIES AND PROVISIONS</v>
          </cell>
          <cell r="I1427" t="str">
            <v>CURRENT LIABILITIES</v>
          </cell>
          <cell r="J1427" t="str">
            <v>OTHER LIABILITIES</v>
          </cell>
        </row>
        <row r="1428">
          <cell r="A1428" t="str">
            <v>L506609</v>
          </cell>
          <cell r="B1428" t="str">
            <v>Bonus Payable</v>
          </cell>
          <cell r="C1428" t="str">
            <v>INR</v>
          </cell>
          <cell r="D1428" t="str">
            <v>LIABILITIES</v>
          </cell>
          <cell r="E1428" t="str">
            <v>BALANCE SHEET</v>
          </cell>
          <cell r="F1428" t="str">
            <v/>
          </cell>
          <cell r="G1428" t="str">
            <v/>
          </cell>
          <cell r="H1428" t="str">
            <v>CURRENT LIABILITIES AND PROVISIONS</v>
          </cell>
          <cell r="I1428" t="str">
            <v>CURRENT LIABILITIES</v>
          </cell>
          <cell r="J1428" t="str">
            <v>OTHER LIABILITIES</v>
          </cell>
        </row>
        <row r="1429">
          <cell r="A1429" t="str">
            <v>L506610</v>
          </cell>
          <cell r="B1429" t="str">
            <v>Amt. Payable to Thrift Society</v>
          </cell>
          <cell r="C1429" t="str">
            <v>INR</v>
          </cell>
          <cell r="D1429" t="str">
            <v>LIABILITIES</v>
          </cell>
          <cell r="E1429" t="str">
            <v>BALANCE SHEET</v>
          </cell>
          <cell r="F1429" t="str">
            <v/>
          </cell>
          <cell r="G1429" t="str">
            <v/>
          </cell>
          <cell r="H1429" t="str">
            <v>CURRENT LIABILITIES AND PROVISIONS</v>
          </cell>
          <cell r="I1429" t="str">
            <v>CURRENT LIABILITIES</v>
          </cell>
          <cell r="J1429" t="str">
            <v>OTHER LIABILITIES</v>
          </cell>
        </row>
        <row r="1430">
          <cell r="A1430" t="str">
            <v>L506611</v>
          </cell>
          <cell r="B1430" t="str">
            <v>Lease Rent Payable (Emp)</v>
          </cell>
          <cell r="C1430" t="str">
            <v>INR</v>
          </cell>
          <cell r="D1430" t="str">
            <v>LIABILITIES</v>
          </cell>
          <cell r="E1430" t="str">
            <v>BALANCE SHEET</v>
          </cell>
          <cell r="F1430" t="str">
            <v/>
          </cell>
          <cell r="G1430" t="str">
            <v/>
          </cell>
          <cell r="H1430" t="str">
            <v>CURRENT LIABILITIES AND PROVISIONS</v>
          </cell>
          <cell r="I1430" t="str">
            <v>CURRENT LIABILITIES</v>
          </cell>
          <cell r="J1430" t="str">
            <v>OTHER LIABILITIES</v>
          </cell>
        </row>
        <row r="1431">
          <cell r="A1431" t="str">
            <v>L506612</v>
          </cell>
          <cell r="B1431" t="str">
            <v>PF Loan Account</v>
          </cell>
          <cell r="C1431" t="str">
            <v>INR</v>
          </cell>
          <cell r="D1431" t="str">
            <v>LIABILITIES</v>
          </cell>
          <cell r="E1431" t="str">
            <v>BALANCE SHEET</v>
          </cell>
          <cell r="F1431" t="str">
            <v>SUPPLIER PAYABLE A/C</v>
          </cell>
          <cell r="G1431" t="str">
            <v/>
          </cell>
          <cell r="H1431" t="str">
            <v>CURRENT LIABILITIES AND PROVISIONS</v>
          </cell>
          <cell r="I1431" t="str">
            <v>CURRENT LIABILITIES</v>
          </cell>
          <cell r="J1431" t="str">
            <v>OTHER LIABILITIES</v>
          </cell>
        </row>
        <row r="1432">
          <cell r="A1432" t="str">
            <v>L506701</v>
          </cell>
          <cell r="B1432" t="str">
            <v>Commission Payable</v>
          </cell>
          <cell r="C1432" t="str">
            <v>INR</v>
          </cell>
          <cell r="D1432" t="str">
            <v>LIABILITIES</v>
          </cell>
          <cell r="E1432" t="str">
            <v>BALANCE SHEET</v>
          </cell>
          <cell r="F1432" t="str">
            <v/>
          </cell>
          <cell r="G1432" t="str">
            <v/>
          </cell>
          <cell r="H1432" t="str">
            <v>CURRENT LIABILITIES AND PROVISIONS</v>
          </cell>
          <cell r="I1432" t="str">
            <v>CURRENT LIABILITIES</v>
          </cell>
          <cell r="J1432" t="str">
            <v>OTHER LIABILITIES</v>
          </cell>
        </row>
        <row r="1433">
          <cell r="A1433" t="str">
            <v>L506702</v>
          </cell>
          <cell r="B1433" t="str">
            <v>Welfare Fund- Payable</v>
          </cell>
          <cell r="C1433" t="str">
            <v>INR</v>
          </cell>
          <cell r="D1433" t="str">
            <v>LIABILITIES</v>
          </cell>
          <cell r="E1433" t="str">
            <v>BALANCE SHEET</v>
          </cell>
          <cell r="F1433" t="str">
            <v/>
          </cell>
          <cell r="G1433" t="str">
            <v/>
          </cell>
          <cell r="H1433" t="str">
            <v>CURRENT LIABILITIES AND PROVISIONS</v>
          </cell>
          <cell r="I1433" t="str">
            <v>CURRENT LIABILITIES</v>
          </cell>
          <cell r="J1433" t="str">
            <v>OTHER LIABILITIES</v>
          </cell>
        </row>
        <row r="1434">
          <cell r="A1434" t="str">
            <v>L506703</v>
          </cell>
          <cell r="B1434" t="str">
            <v>Punjab Labour Welfare Fund Payable</v>
          </cell>
          <cell r="C1434" t="str">
            <v>INR</v>
          </cell>
          <cell r="D1434" t="str">
            <v>LIABILITIES</v>
          </cell>
          <cell r="E1434" t="str">
            <v>BALANCE SHEET</v>
          </cell>
          <cell r="F1434" t="str">
            <v/>
          </cell>
          <cell r="G1434" t="str">
            <v/>
          </cell>
          <cell r="H1434" t="str">
            <v>CURRENT LIABILITIES AND PROVISIONS</v>
          </cell>
          <cell r="I1434" t="str">
            <v>CURRENT LIABILITIES</v>
          </cell>
          <cell r="J1434" t="str">
            <v>OTHER LIABILITIES</v>
          </cell>
        </row>
        <row r="1435">
          <cell r="A1435" t="str">
            <v>L506704</v>
          </cell>
          <cell r="B1435" t="str">
            <v>Interest Payable (Misc.)</v>
          </cell>
          <cell r="C1435" t="str">
            <v>INR</v>
          </cell>
          <cell r="D1435" t="str">
            <v>LIABILITIES</v>
          </cell>
          <cell r="E1435" t="str">
            <v>BALANCE SHEET</v>
          </cell>
          <cell r="F1435" t="str">
            <v/>
          </cell>
          <cell r="G1435" t="str">
            <v/>
          </cell>
          <cell r="H1435" t="str">
            <v>CURRENT LIABILITIES AND PROVISIONS</v>
          </cell>
          <cell r="I1435" t="str">
            <v>CURRENT LIABILITIES</v>
          </cell>
          <cell r="J1435" t="str">
            <v>OTHER LIABILITIES</v>
          </cell>
        </row>
        <row r="1436">
          <cell r="A1436" t="str">
            <v>L506705</v>
          </cell>
          <cell r="B1436" t="str">
            <v>Shyam Niwas Security</v>
          </cell>
          <cell r="C1436" t="str">
            <v>INR</v>
          </cell>
          <cell r="D1436" t="str">
            <v>LIABILITIES</v>
          </cell>
          <cell r="E1436" t="str">
            <v>BALANCE SHEET</v>
          </cell>
          <cell r="F1436" t="str">
            <v/>
          </cell>
          <cell r="G1436" t="str">
            <v/>
          </cell>
          <cell r="H1436" t="str">
            <v>CURRENT LIABILITIES AND PROVISIONS</v>
          </cell>
          <cell r="I1436" t="str">
            <v>CURRENT LIABILITIES</v>
          </cell>
          <cell r="J1436" t="str">
            <v>OTHER LIABILITIES</v>
          </cell>
        </row>
        <row r="1437">
          <cell r="A1437" t="str">
            <v>L506706</v>
          </cell>
          <cell r="B1437" t="str">
            <v>Rent Payable</v>
          </cell>
          <cell r="C1437" t="str">
            <v>INR</v>
          </cell>
          <cell r="D1437" t="str">
            <v>LIABILITIES</v>
          </cell>
          <cell r="E1437" t="str">
            <v>BALANCE SHEET</v>
          </cell>
          <cell r="F1437" t="str">
            <v>SUPPLIER PAYABLE A/C</v>
          </cell>
          <cell r="G1437" t="str">
            <v/>
          </cell>
          <cell r="H1437" t="str">
            <v>CURRENT LIABILITIES AND PROVISIONS</v>
          </cell>
          <cell r="I1437" t="str">
            <v>CURRENT LIABILITIES</v>
          </cell>
          <cell r="J1437" t="str">
            <v>OTHER LIABILITIES</v>
          </cell>
        </row>
        <row r="1438">
          <cell r="A1438" t="str">
            <v>L506707</v>
          </cell>
          <cell r="B1438" t="str">
            <v>Advance Rent Received</v>
          </cell>
          <cell r="C1438" t="str">
            <v>INR</v>
          </cell>
          <cell r="D1438" t="str">
            <v>LIABILITIES</v>
          </cell>
          <cell r="E1438" t="str">
            <v>BALANCE SHEET</v>
          </cell>
          <cell r="F1438" t="str">
            <v/>
          </cell>
          <cell r="G1438" t="str">
            <v/>
          </cell>
          <cell r="H1438" t="str">
            <v>CURRENT LIABILITIES AND PROVISIONS</v>
          </cell>
          <cell r="I1438" t="str">
            <v>CURRENT LIABILITIES</v>
          </cell>
          <cell r="J1438" t="str">
            <v>OTHER LIABILITIES</v>
          </cell>
        </row>
        <row r="1439">
          <cell r="A1439" t="str">
            <v>L506708</v>
          </cell>
          <cell r="B1439" t="str">
            <v>Initial Deposits</v>
          </cell>
          <cell r="C1439" t="str">
            <v>INR</v>
          </cell>
          <cell r="D1439" t="str">
            <v>LIABILITIES</v>
          </cell>
          <cell r="E1439" t="str">
            <v>BALANCE SHEET</v>
          </cell>
          <cell r="F1439" t="str">
            <v/>
          </cell>
          <cell r="G1439" t="str">
            <v/>
          </cell>
          <cell r="H1439" t="str">
            <v>CURRENT LIABILITIES AND PROVISIONS</v>
          </cell>
          <cell r="I1439" t="str">
            <v>CURRENT LIABILITIES</v>
          </cell>
          <cell r="J1439" t="str">
            <v>OTHER LIABILITIES</v>
          </cell>
        </row>
        <row r="1440">
          <cell r="A1440" t="str">
            <v>L506709</v>
          </cell>
          <cell r="B1440" t="str">
            <v>Deposit For Re-Appointment Of Directors</v>
          </cell>
          <cell r="C1440" t="str">
            <v>INR</v>
          </cell>
          <cell r="D1440" t="str">
            <v>LIABILITIES</v>
          </cell>
          <cell r="E1440" t="str">
            <v>BALANCE SHEET</v>
          </cell>
          <cell r="F1440" t="str">
            <v/>
          </cell>
          <cell r="G1440" t="str">
            <v/>
          </cell>
          <cell r="H1440" t="str">
            <v>CURRENT LIABILITIES AND PROVISIONS</v>
          </cell>
          <cell r="I1440" t="str">
            <v>CURRENT LIABILITIES</v>
          </cell>
          <cell r="J1440" t="str">
            <v>OTHER LIABILITIES</v>
          </cell>
        </row>
        <row r="1441">
          <cell r="A1441" t="str">
            <v>L506710</v>
          </cell>
          <cell r="B1441" t="str">
            <v>Amt. Rec. Dlf Centre Tenants</v>
          </cell>
          <cell r="C1441" t="str">
            <v>INR</v>
          </cell>
          <cell r="D1441" t="str">
            <v>LIABILITIES</v>
          </cell>
          <cell r="E1441" t="str">
            <v>BALANCE SHEET</v>
          </cell>
          <cell r="F1441" t="str">
            <v/>
          </cell>
          <cell r="G1441" t="str">
            <v/>
          </cell>
          <cell r="H1441" t="str">
            <v>CURRENT LIABILITIES AND PROVISIONS</v>
          </cell>
          <cell r="I1441" t="str">
            <v>CURRENT LIABILITIES</v>
          </cell>
          <cell r="J1441" t="str">
            <v>OTHER LIABILITIES</v>
          </cell>
        </row>
        <row r="1442">
          <cell r="A1442" t="str">
            <v>L506711</v>
          </cell>
          <cell r="B1442" t="str">
            <v>Stale Cheques</v>
          </cell>
          <cell r="C1442" t="str">
            <v>INR</v>
          </cell>
          <cell r="D1442" t="str">
            <v>LIABILITIES</v>
          </cell>
          <cell r="E1442" t="str">
            <v>BALANCE SHEET</v>
          </cell>
          <cell r="F1442" t="str">
            <v/>
          </cell>
          <cell r="G1442" t="str">
            <v/>
          </cell>
          <cell r="H1442" t="str">
            <v>CURRENT LIABILITIES AND PROVISIONS</v>
          </cell>
          <cell r="I1442" t="str">
            <v>CURRENT LIABILITIES</v>
          </cell>
          <cell r="J1442" t="str">
            <v>OTHER LIABILITIES</v>
          </cell>
        </row>
        <row r="1443">
          <cell r="A1443" t="str">
            <v>L506712</v>
          </cell>
          <cell r="B1443" t="str">
            <v>Advance Adjustable - D G Set</v>
          </cell>
          <cell r="C1443" t="str">
            <v>INR</v>
          </cell>
          <cell r="D1443" t="str">
            <v>LIABILITIES</v>
          </cell>
          <cell r="E1443" t="str">
            <v>BALANCE SHEET</v>
          </cell>
          <cell r="F1443" t="str">
            <v/>
          </cell>
          <cell r="G1443" t="str">
            <v/>
          </cell>
          <cell r="H1443" t="str">
            <v>CURRENT LIABILITIES AND PROVISIONS</v>
          </cell>
          <cell r="I1443" t="str">
            <v>CURRENT LIABILITIES</v>
          </cell>
          <cell r="J1443" t="str">
            <v>OTHER LIABILITIES</v>
          </cell>
        </row>
        <row r="1444">
          <cell r="A1444" t="str">
            <v>L506713</v>
          </cell>
          <cell r="B1444" t="str">
            <v>Adv. Adjusted Agst Maint. Chgs</v>
          </cell>
          <cell r="C1444" t="str">
            <v>INR</v>
          </cell>
          <cell r="D1444" t="str">
            <v>LIABILITIES</v>
          </cell>
          <cell r="E1444" t="str">
            <v>BALANCE SHEET</v>
          </cell>
          <cell r="F1444" t="str">
            <v/>
          </cell>
          <cell r="G1444" t="str">
            <v/>
          </cell>
          <cell r="H1444" t="str">
            <v>CURRENT LIABILITIES AND PROVISIONS</v>
          </cell>
          <cell r="I1444" t="str">
            <v>CURRENT LIABILITIES</v>
          </cell>
          <cell r="J1444" t="str">
            <v>OTHER LIABILITIES</v>
          </cell>
        </row>
        <row r="1445">
          <cell r="A1445" t="str">
            <v>L506714</v>
          </cell>
          <cell r="B1445" t="str">
            <v>Advance Adjustable</v>
          </cell>
          <cell r="C1445" t="str">
            <v>INR</v>
          </cell>
          <cell r="D1445" t="str">
            <v>LIABILITIES</v>
          </cell>
          <cell r="E1445" t="str">
            <v>BALANCE SHEET</v>
          </cell>
          <cell r="F1445" t="str">
            <v/>
          </cell>
          <cell r="G1445" t="str">
            <v/>
          </cell>
          <cell r="H1445" t="str">
            <v>CURRENT LIABILITIES AND PROVISIONS</v>
          </cell>
          <cell r="I1445" t="str">
            <v>CURRENT LIABILITIES</v>
          </cell>
          <cell r="J1445" t="str">
            <v>OTHER LIABILITIES</v>
          </cell>
        </row>
        <row r="1446">
          <cell r="A1446" t="str">
            <v>L506715</v>
          </cell>
          <cell r="B1446" t="str">
            <v>Expenses Payable</v>
          </cell>
          <cell r="C1446" t="str">
            <v>INR</v>
          </cell>
          <cell r="D1446" t="str">
            <v>LIABILITIES</v>
          </cell>
          <cell r="E1446" t="str">
            <v>BALANCE SHEET</v>
          </cell>
          <cell r="F1446" t="str">
            <v/>
          </cell>
          <cell r="G1446" t="str">
            <v/>
          </cell>
          <cell r="H1446" t="str">
            <v>CURRENT LIABILITIES AND PROVISIONS</v>
          </cell>
          <cell r="I1446" t="str">
            <v>CURRENT LIABILITIES</v>
          </cell>
          <cell r="J1446" t="str">
            <v>OTHER LIABILITIES</v>
          </cell>
        </row>
        <row r="1447">
          <cell r="A1447" t="str">
            <v>L506716</v>
          </cell>
          <cell r="B1447" t="str">
            <v>Indirect Tax Recovered</v>
          </cell>
          <cell r="C1447" t="str">
            <v>INR</v>
          </cell>
          <cell r="D1447" t="str">
            <v>LIABILITIES</v>
          </cell>
          <cell r="E1447" t="str">
            <v>BALANCE SHEET</v>
          </cell>
          <cell r="F1447" t="str">
            <v/>
          </cell>
          <cell r="G1447" t="str">
            <v/>
          </cell>
          <cell r="H1447" t="str">
            <v>CURRENT LIABILITIES AND PROVISIONS</v>
          </cell>
          <cell r="I1447" t="str">
            <v>CURRENT LIABILITIES</v>
          </cell>
          <cell r="J1447" t="str">
            <v>OTHER LIABILITIES</v>
          </cell>
        </row>
        <row r="1448">
          <cell r="A1448" t="str">
            <v>L506717</v>
          </cell>
          <cell r="B1448" t="str">
            <v>Indirect Tax Recovered- DLF CENTRE POINT</v>
          </cell>
          <cell r="C1448" t="str">
            <v>INR</v>
          </cell>
          <cell r="D1448" t="str">
            <v>LIABILITIES</v>
          </cell>
          <cell r="E1448" t="str">
            <v>BALANCE SHEET</v>
          </cell>
          <cell r="F1448" t="str">
            <v/>
          </cell>
          <cell r="G1448" t="str">
            <v/>
          </cell>
          <cell r="H1448" t="str">
            <v>CURRENT LIABILITIES AND PROVISIONS</v>
          </cell>
          <cell r="I1448" t="str">
            <v>CURRENT LIABILITIES</v>
          </cell>
          <cell r="J1448" t="str">
            <v>OTHER LIABILITIES</v>
          </cell>
        </row>
        <row r="1449">
          <cell r="A1449" t="str">
            <v>L506718</v>
          </cell>
          <cell r="B1449" t="str">
            <v>Indirect Tax Recovered- TRINITY TOWERS</v>
          </cell>
          <cell r="C1449" t="str">
            <v>INR</v>
          </cell>
          <cell r="D1449" t="str">
            <v>LIABILITIES</v>
          </cell>
          <cell r="E1449" t="str">
            <v>BALANCE SHEET</v>
          </cell>
          <cell r="F1449" t="str">
            <v/>
          </cell>
          <cell r="G1449" t="str">
            <v/>
          </cell>
          <cell r="H1449" t="str">
            <v>CURRENT LIABILITIES AND PROVISIONS</v>
          </cell>
          <cell r="I1449" t="str">
            <v>CURRENT LIABILITIES</v>
          </cell>
          <cell r="J1449" t="str">
            <v>OTHER LIABILITIES</v>
          </cell>
        </row>
        <row r="1450">
          <cell r="A1450" t="str">
            <v>L506719</v>
          </cell>
          <cell r="B1450" t="str">
            <v>Indirect Tax Recovered- DLF GRAND MALL</v>
          </cell>
          <cell r="C1450" t="str">
            <v>INR</v>
          </cell>
          <cell r="D1450" t="str">
            <v>LIABILITIES</v>
          </cell>
          <cell r="E1450" t="str">
            <v>BALANCE SHEET</v>
          </cell>
          <cell r="F1450" t="str">
            <v/>
          </cell>
          <cell r="G1450" t="str">
            <v/>
          </cell>
          <cell r="H1450" t="str">
            <v>CURRENT LIABILITIES AND PROVISIONS</v>
          </cell>
          <cell r="I1450" t="str">
            <v>CURRENT LIABILITIES</v>
          </cell>
          <cell r="J1450" t="str">
            <v>OTHER LIABILITIES</v>
          </cell>
        </row>
        <row r="1451">
          <cell r="A1451" t="str">
            <v>L506720</v>
          </cell>
          <cell r="B1451" t="str">
            <v>Gift Card Payable</v>
          </cell>
          <cell r="C1451" t="str">
            <v>INR</v>
          </cell>
          <cell r="D1451" t="str">
            <v>LIABILITIES</v>
          </cell>
          <cell r="E1451" t="str">
            <v>BALANCE SHEET</v>
          </cell>
          <cell r="F1451" t="str">
            <v/>
          </cell>
          <cell r="G1451" t="str">
            <v/>
          </cell>
          <cell r="H1451" t="str">
            <v>CURRENT LIABILITIES AND PROVISIONS</v>
          </cell>
          <cell r="I1451" t="str">
            <v>CURRENT LIABILITIES</v>
          </cell>
          <cell r="J1451" t="str">
            <v>OTHER LIABILITIES</v>
          </cell>
        </row>
        <row r="1452">
          <cell r="A1452" t="str">
            <v>L506721</v>
          </cell>
          <cell r="B1452" t="str">
            <v>Audit Fee Payable</v>
          </cell>
          <cell r="C1452" t="str">
            <v>INR</v>
          </cell>
          <cell r="D1452" t="str">
            <v>LIABILITIES</v>
          </cell>
          <cell r="E1452" t="str">
            <v>BALANCE SHEET</v>
          </cell>
          <cell r="F1452" t="str">
            <v/>
          </cell>
          <cell r="G1452" t="str">
            <v/>
          </cell>
          <cell r="H1452" t="str">
            <v>CURRENT LIABILITIES AND PROVISIONS</v>
          </cell>
          <cell r="I1452" t="str">
            <v>CURRENT LIABILITIES</v>
          </cell>
          <cell r="J1452" t="str">
            <v>OTHER LIABILITIES</v>
          </cell>
        </row>
        <row r="1453">
          <cell r="A1453" t="str">
            <v>L506722</v>
          </cell>
          <cell r="B1453" t="str">
            <v>SUPPLIER CONTRA A/C</v>
          </cell>
          <cell r="C1453" t="str">
            <v>INR</v>
          </cell>
          <cell r="D1453" t="str">
            <v>LIABILITIES</v>
          </cell>
          <cell r="E1453" t="str">
            <v>BALANCE SHEET</v>
          </cell>
          <cell r="F1453" t="str">
            <v/>
          </cell>
          <cell r="G1453" t="str">
            <v/>
          </cell>
          <cell r="H1453" t="str">
            <v>CURRENT LIABILITIES AND PROVISIONS</v>
          </cell>
          <cell r="I1453" t="str">
            <v>CURRENT LIABILITIES</v>
          </cell>
          <cell r="J1453" t="str">
            <v>OTHER LIABILITIES</v>
          </cell>
        </row>
        <row r="1454">
          <cell r="A1454" t="str">
            <v>L506723</v>
          </cell>
          <cell r="B1454" t="str">
            <v>Other Deductions</v>
          </cell>
          <cell r="C1454" t="str">
            <v>INR</v>
          </cell>
          <cell r="D1454" t="str">
            <v>LIABILITIES</v>
          </cell>
          <cell r="E1454" t="str">
            <v>BALANCE SHEET</v>
          </cell>
          <cell r="F1454" t="str">
            <v/>
          </cell>
          <cell r="G1454" t="str">
            <v/>
          </cell>
          <cell r="H1454" t="str">
            <v>CURRENT LIABILITIES AND PROVISIONS</v>
          </cell>
          <cell r="I1454" t="str">
            <v>CURRENT LIABILITIES</v>
          </cell>
          <cell r="J1454" t="str">
            <v>OTHER LIABILITIES</v>
          </cell>
        </row>
        <row r="1455">
          <cell r="A1455" t="str">
            <v>L506724</v>
          </cell>
          <cell r="B1455" t="str">
            <v>Advance Bookings</v>
          </cell>
          <cell r="C1455" t="str">
            <v>INR</v>
          </cell>
          <cell r="D1455" t="str">
            <v>LIABILITIES</v>
          </cell>
          <cell r="E1455" t="str">
            <v>BALANCE SHEET</v>
          </cell>
          <cell r="F1455" t="str">
            <v/>
          </cell>
          <cell r="G1455" t="str">
            <v/>
          </cell>
          <cell r="H1455" t="str">
            <v>CURRENT LIABILITIES AND PROVISIONS</v>
          </cell>
          <cell r="I1455" t="str">
            <v>CURRENT LIABILITIES</v>
          </cell>
          <cell r="J1455" t="str">
            <v>OTHER LIABILITIES</v>
          </cell>
        </row>
        <row r="1456">
          <cell r="A1456" t="str">
            <v>L506725</v>
          </cell>
          <cell r="B1456" t="str">
            <v>Credit Card Excess Recd.</v>
          </cell>
          <cell r="C1456" t="str">
            <v>INR</v>
          </cell>
          <cell r="D1456" t="str">
            <v>LIABILITIES</v>
          </cell>
          <cell r="E1456" t="str">
            <v>BALANCE SHEET</v>
          </cell>
          <cell r="F1456" t="str">
            <v/>
          </cell>
          <cell r="G1456" t="str">
            <v/>
          </cell>
          <cell r="H1456" t="str">
            <v>CURRENT LIABILITIES AND PROVISIONS</v>
          </cell>
          <cell r="I1456" t="str">
            <v>CURRENT LIABILITIES</v>
          </cell>
          <cell r="J1456" t="str">
            <v>OTHER LIABILITIES</v>
          </cell>
        </row>
        <row r="1457">
          <cell r="A1457" t="str">
            <v>L506726</v>
          </cell>
          <cell r="B1457" t="str">
            <v>INR Payable</v>
          </cell>
          <cell r="C1457" t="str">
            <v>INR</v>
          </cell>
          <cell r="D1457" t="str">
            <v>LIABILITIES</v>
          </cell>
          <cell r="E1457" t="str">
            <v>BALANCE SHEET</v>
          </cell>
          <cell r="F1457" t="str">
            <v/>
          </cell>
          <cell r="G1457" t="str">
            <v/>
          </cell>
          <cell r="H1457" t="str">
            <v>CURRENT LIABILITIES AND PROVISIONS</v>
          </cell>
          <cell r="I1457" t="str">
            <v>CURRENT LIABILITIES</v>
          </cell>
          <cell r="J1457" t="str">
            <v>OTHER LIABILITIES</v>
          </cell>
        </row>
        <row r="1458">
          <cell r="A1458" t="str">
            <v>L506727</v>
          </cell>
          <cell r="B1458" t="str">
            <v>DEPRECIATION FUND</v>
          </cell>
          <cell r="C1458" t="str">
            <v>INR</v>
          </cell>
          <cell r="D1458" t="str">
            <v>LIABILITIES</v>
          </cell>
          <cell r="E1458" t="str">
            <v>BALANCE SHEET</v>
          </cell>
          <cell r="F1458" t="str">
            <v/>
          </cell>
          <cell r="G1458" t="str">
            <v/>
          </cell>
          <cell r="H1458" t="str">
            <v>CURRENT LIABILITIES AND PROVISIONS</v>
          </cell>
          <cell r="I1458" t="str">
            <v>CURRENT LIABILITIES</v>
          </cell>
          <cell r="J1458" t="str">
            <v>OTHER LIABILITIES</v>
          </cell>
        </row>
        <row r="1459">
          <cell r="A1459" t="str">
            <v>L506728</v>
          </cell>
          <cell r="B1459" t="str">
            <v>OVERSEAS PROJECTS</v>
          </cell>
          <cell r="C1459" t="str">
            <v>INR</v>
          </cell>
          <cell r="D1459" t="str">
            <v>LIABILITIES</v>
          </cell>
          <cell r="E1459" t="str">
            <v>BALANCE SHEET</v>
          </cell>
          <cell r="F1459" t="str">
            <v/>
          </cell>
          <cell r="G1459" t="str">
            <v/>
          </cell>
          <cell r="H1459" t="str">
            <v>CURRENT LIABILITIES AND PROVISIONS</v>
          </cell>
          <cell r="I1459" t="str">
            <v>CURRENT LIABILITIES</v>
          </cell>
          <cell r="J1459" t="str">
            <v>OTHER LIABILITIES</v>
          </cell>
        </row>
        <row r="1460">
          <cell r="A1460" t="str">
            <v>L506729</v>
          </cell>
          <cell r="B1460" t="str">
            <v>INLAND PROJECTS</v>
          </cell>
          <cell r="C1460" t="str">
            <v>INR</v>
          </cell>
          <cell r="D1460" t="str">
            <v>LIABILITIES</v>
          </cell>
          <cell r="E1460" t="str">
            <v>BALANCE SHEET</v>
          </cell>
          <cell r="F1460" t="str">
            <v/>
          </cell>
          <cell r="G1460" t="str">
            <v/>
          </cell>
          <cell r="H1460" t="str">
            <v>CURRENT LIABILITIES AND PROVISIONS</v>
          </cell>
          <cell r="I1460" t="str">
            <v>CURRENT LIABILITIES</v>
          </cell>
          <cell r="J1460" t="str">
            <v>OTHER LIABILITIES</v>
          </cell>
        </row>
        <row r="1461">
          <cell r="A1461" t="str">
            <v>L506730</v>
          </cell>
          <cell r="B1461" t="str">
            <v>PROJECT CONTROL ACCOUNT</v>
          </cell>
          <cell r="C1461" t="str">
            <v>INR</v>
          </cell>
          <cell r="D1461" t="str">
            <v>LIABILITIES</v>
          </cell>
          <cell r="E1461" t="str">
            <v>BALANCE SHEET</v>
          </cell>
          <cell r="F1461" t="str">
            <v/>
          </cell>
          <cell r="G1461" t="str">
            <v/>
          </cell>
          <cell r="H1461" t="str">
            <v>CURRENT LIABILITIES AND PROVISIONS</v>
          </cell>
          <cell r="I1461" t="str">
            <v>CURRENT LIABILITIES</v>
          </cell>
          <cell r="J1461" t="str">
            <v>OTHER LIABILITIES</v>
          </cell>
        </row>
        <row r="1462">
          <cell r="A1462" t="str">
            <v>L506999</v>
          </cell>
          <cell r="B1462" t="str">
            <v>Suspense A/c (Plots)</v>
          </cell>
          <cell r="C1462" t="str">
            <v>INR</v>
          </cell>
          <cell r="D1462" t="str">
            <v>LIABILITIES</v>
          </cell>
          <cell r="E1462" t="str">
            <v>BALANCE SHEET</v>
          </cell>
          <cell r="F1462" t="str">
            <v/>
          </cell>
          <cell r="G1462" t="str">
            <v/>
          </cell>
          <cell r="H1462" t="str">
            <v>CURRENT LIABILITIES AND PROVISIONS</v>
          </cell>
          <cell r="I1462" t="str">
            <v>CURRENT LIABILITIES</v>
          </cell>
          <cell r="J1462" t="str">
            <v>OTHER LIABILITIES</v>
          </cell>
        </row>
        <row r="1463">
          <cell r="A1463" t="str">
            <v>L507001</v>
          </cell>
          <cell r="B1463" t="str">
            <v>Interest accrued but not Due (Loan)</v>
          </cell>
          <cell r="C1463" t="str">
            <v>INR</v>
          </cell>
          <cell r="D1463" t="str">
            <v>LIABILITIES</v>
          </cell>
          <cell r="E1463" t="str">
            <v>BALANCE SHEET</v>
          </cell>
          <cell r="F1463" t="str">
            <v/>
          </cell>
          <cell r="G1463" t="str">
            <v/>
          </cell>
          <cell r="H1463" t="str">
            <v>CURRENT LIABILITIES AND PROVISIONS</v>
          </cell>
          <cell r="I1463" t="str">
            <v>CURRENT LIABILITIES</v>
          </cell>
          <cell r="J1463" t="str">
            <v>INTEREST ACCRUED BUT NOT DUE</v>
          </cell>
        </row>
        <row r="1464">
          <cell r="A1464" t="str">
            <v>L507002</v>
          </cell>
          <cell r="B1464" t="str">
            <v>Interest accrued but not Due (Others)</v>
          </cell>
          <cell r="C1464" t="str">
            <v>INR</v>
          </cell>
          <cell r="D1464" t="str">
            <v>LIABILITIES</v>
          </cell>
          <cell r="E1464" t="str">
            <v>BALANCE SHEET</v>
          </cell>
          <cell r="F1464" t="str">
            <v/>
          </cell>
          <cell r="G1464" t="str">
            <v/>
          </cell>
          <cell r="H1464" t="str">
            <v>CURRENT LIABILITIES AND PROVISIONS</v>
          </cell>
          <cell r="I1464" t="str">
            <v>CURRENT LIABILITIES</v>
          </cell>
          <cell r="J1464" t="str">
            <v>INTEREST ACCRUED BUT NOT DUE</v>
          </cell>
        </row>
        <row r="1465">
          <cell r="A1465" t="str">
            <v>L601001</v>
          </cell>
          <cell r="B1465" t="str">
            <v>Provision for Proposed dividend</v>
          </cell>
          <cell r="C1465" t="str">
            <v>INR</v>
          </cell>
          <cell r="D1465" t="str">
            <v>LIABILITIES</v>
          </cell>
          <cell r="E1465" t="str">
            <v>BALANCE SHEET</v>
          </cell>
          <cell r="F1465" t="str">
            <v/>
          </cell>
          <cell r="G1465" t="str">
            <v/>
          </cell>
          <cell r="H1465" t="str">
            <v>CURRENT LIABILITIES AND PROVISIONS</v>
          </cell>
          <cell r="I1465" t="str">
            <v>PROVISIONS(LIAB)</v>
          </cell>
          <cell r="J1465" t="str">
            <v>PROPOSED DIVIDEND</v>
          </cell>
        </row>
        <row r="1466">
          <cell r="A1466" t="str">
            <v>L601002</v>
          </cell>
          <cell r="B1466" t="str">
            <v>Unpaid/ Unclaimed dividend</v>
          </cell>
          <cell r="C1466" t="str">
            <v>INR</v>
          </cell>
          <cell r="D1466" t="str">
            <v>LIABILITIES</v>
          </cell>
          <cell r="E1466" t="str">
            <v>BALANCE SHEET</v>
          </cell>
          <cell r="F1466" t="str">
            <v/>
          </cell>
          <cell r="G1466" t="str">
            <v/>
          </cell>
          <cell r="H1466" t="str">
            <v>CURRENT LIABILITIES AND PROVISIONS</v>
          </cell>
          <cell r="I1466" t="str">
            <v>PROVISIONS(LIAB)</v>
          </cell>
          <cell r="J1466" t="str">
            <v>UNCLAIMED DIVIDEND</v>
          </cell>
        </row>
        <row r="1467">
          <cell r="A1467" t="str">
            <v>L601003</v>
          </cell>
          <cell r="B1467" t="str">
            <v>Dividend Payable - Preference Shares</v>
          </cell>
          <cell r="C1467" t="str">
            <v>INR</v>
          </cell>
          <cell r="D1467" t="str">
            <v>LIABILITIES</v>
          </cell>
          <cell r="E1467" t="str">
            <v>BALANCE SHEET</v>
          </cell>
          <cell r="F1467" t="str">
            <v/>
          </cell>
          <cell r="G1467" t="str">
            <v/>
          </cell>
          <cell r="H1467" t="str">
            <v>CURRENT LIABILITIES AND PROVISIONS</v>
          </cell>
          <cell r="I1467" t="str">
            <v>CURRENT LIABILITIES</v>
          </cell>
          <cell r="J1467" t="str">
            <v>OTHER LIABILITIES</v>
          </cell>
        </row>
        <row r="1468">
          <cell r="A1468" t="str">
            <v>L601004</v>
          </cell>
          <cell r="B1468" t="str">
            <v>Dividend Distribution Tax Payable</v>
          </cell>
          <cell r="C1468" t="str">
            <v>INR</v>
          </cell>
          <cell r="D1468" t="str">
            <v>LIABILITIES</v>
          </cell>
          <cell r="E1468" t="str">
            <v>BALANCE SHEET</v>
          </cell>
          <cell r="F1468" t="str">
            <v/>
          </cell>
          <cell r="G1468" t="str">
            <v/>
          </cell>
          <cell r="H1468" t="str">
            <v>CURRENT LIABILITIES AND PROVISIONS</v>
          </cell>
          <cell r="I1468" t="str">
            <v>PROVISIONS(LIAB)</v>
          </cell>
          <cell r="J1468" t="str">
            <v>OTHER PROVISIONS</v>
          </cell>
        </row>
        <row r="1469">
          <cell r="A1469" t="str">
            <v>L601101</v>
          </cell>
          <cell r="B1469" t="str">
            <v>Provision For Leave Salary</v>
          </cell>
          <cell r="C1469" t="str">
            <v>INR</v>
          </cell>
          <cell r="D1469" t="str">
            <v>LIABILITIES</v>
          </cell>
          <cell r="E1469" t="str">
            <v>BALANCE SHEET</v>
          </cell>
          <cell r="F1469" t="str">
            <v/>
          </cell>
          <cell r="G1469" t="str">
            <v/>
          </cell>
          <cell r="H1469" t="str">
            <v>CURRENT LIABILITIES AND PROVISIONS</v>
          </cell>
          <cell r="I1469" t="str">
            <v>PROVISIONS(LIAB)</v>
          </cell>
          <cell r="J1469" t="str">
            <v>RETIREMENT PROVISION</v>
          </cell>
        </row>
        <row r="1470">
          <cell r="A1470" t="str">
            <v>L601102</v>
          </cell>
          <cell r="B1470" t="str">
            <v>Provision For Gratuity</v>
          </cell>
          <cell r="C1470" t="str">
            <v>INR</v>
          </cell>
          <cell r="D1470" t="str">
            <v>LIABILITIES</v>
          </cell>
          <cell r="E1470" t="str">
            <v>BALANCE SHEET</v>
          </cell>
          <cell r="F1470" t="str">
            <v/>
          </cell>
          <cell r="G1470" t="str">
            <v/>
          </cell>
          <cell r="H1470" t="str">
            <v>CURRENT LIABILITIES AND PROVISIONS</v>
          </cell>
          <cell r="I1470" t="str">
            <v>PROVISIONS(LIAB)</v>
          </cell>
          <cell r="J1470" t="str">
            <v>RETIREMENT PROVISION</v>
          </cell>
        </row>
        <row r="1471">
          <cell r="A1471" t="str">
            <v>L601103</v>
          </cell>
          <cell r="B1471" t="str">
            <v>Provision For Bonus</v>
          </cell>
          <cell r="C1471" t="str">
            <v>INR</v>
          </cell>
          <cell r="D1471" t="str">
            <v>LIABILITIES</v>
          </cell>
          <cell r="E1471" t="str">
            <v>BALANCE SHEET</v>
          </cell>
          <cell r="F1471" t="str">
            <v/>
          </cell>
          <cell r="G1471" t="str">
            <v/>
          </cell>
          <cell r="H1471" t="str">
            <v>CURRENT LIABILITIES AND PROVISIONS</v>
          </cell>
          <cell r="I1471" t="str">
            <v>PROVISIONS(LIAB)</v>
          </cell>
          <cell r="J1471" t="str">
            <v>OTHER PROVISIONS</v>
          </cell>
        </row>
        <row r="1472">
          <cell r="A1472" t="str">
            <v>L601104</v>
          </cell>
          <cell r="B1472" t="str">
            <v>Provision For Superannuation</v>
          </cell>
          <cell r="C1472" t="str">
            <v>INR</v>
          </cell>
          <cell r="D1472" t="str">
            <v>LIABILITIES</v>
          </cell>
          <cell r="E1472" t="str">
            <v>BALANCE SHEET</v>
          </cell>
          <cell r="F1472" t="str">
            <v/>
          </cell>
          <cell r="G1472" t="str">
            <v/>
          </cell>
          <cell r="H1472" t="str">
            <v>CURRENT LIABILITIES AND PROVISIONS</v>
          </cell>
          <cell r="I1472" t="str">
            <v>PROVISIONS(LIAB)</v>
          </cell>
          <cell r="J1472" t="str">
            <v>OTHER PROVISIONS</v>
          </cell>
        </row>
        <row r="1473">
          <cell r="A1473" t="str">
            <v>L601201</v>
          </cell>
          <cell r="B1473" t="str">
            <v>Provision For Income Tax</v>
          </cell>
          <cell r="C1473" t="str">
            <v>INR</v>
          </cell>
          <cell r="D1473" t="str">
            <v>LIABILITIES</v>
          </cell>
          <cell r="E1473" t="str">
            <v>BALANCE SHEET</v>
          </cell>
          <cell r="F1473" t="str">
            <v/>
          </cell>
          <cell r="G1473" t="str">
            <v/>
          </cell>
          <cell r="H1473" t="str">
            <v>CURRENT LIABILITIES AND PROVISIONS</v>
          </cell>
          <cell r="I1473" t="str">
            <v>PROVISIONS(LIAB)</v>
          </cell>
          <cell r="J1473" t="str">
            <v>PROVISION FOR INCOME TAX</v>
          </cell>
        </row>
        <row r="1474">
          <cell r="A1474" t="str">
            <v>L601301</v>
          </cell>
          <cell r="B1474" t="str">
            <v>Provision for Doubtful debts</v>
          </cell>
          <cell r="C1474" t="str">
            <v>INR</v>
          </cell>
          <cell r="D1474" t="str">
            <v>LIABILITIES</v>
          </cell>
          <cell r="E1474" t="str">
            <v>BALANCE SHEET</v>
          </cell>
          <cell r="F1474" t="str">
            <v/>
          </cell>
          <cell r="G1474" t="str">
            <v/>
          </cell>
          <cell r="H1474" t="str">
            <v>CURRENT LIABILITIES AND PROVISIONS</v>
          </cell>
          <cell r="I1474" t="str">
            <v>PROVISIONS(LIAB)</v>
          </cell>
          <cell r="J1474" t="str">
            <v>PROVISION FOR DOUBTFUL DEBTS</v>
          </cell>
        </row>
        <row r="1475">
          <cell r="A1475" t="str">
            <v>L601302</v>
          </cell>
          <cell r="B1475" t="str">
            <v>Provision for Doubtful debts- Investment</v>
          </cell>
          <cell r="C1475" t="str">
            <v>INR</v>
          </cell>
          <cell r="D1475" t="str">
            <v>LIABILITIES</v>
          </cell>
          <cell r="E1475" t="str">
            <v>BALANCE SHEET</v>
          </cell>
          <cell r="F1475" t="str">
            <v/>
          </cell>
          <cell r="G1475" t="str">
            <v/>
          </cell>
          <cell r="H1475" t="str">
            <v>CURRENT LIABILITIES AND PROVISIONS</v>
          </cell>
          <cell r="I1475" t="str">
            <v>PROVISIONS(LIAB)</v>
          </cell>
          <cell r="J1475" t="str">
            <v>PROVISION FOR DOUBTFUL DEBTS</v>
          </cell>
        </row>
        <row r="1476">
          <cell r="A1476" t="str">
            <v>L601401</v>
          </cell>
          <cell r="B1476" t="str">
            <v>Provision for Loss on POCM</v>
          </cell>
          <cell r="C1476" t="str">
            <v>INR</v>
          </cell>
          <cell r="D1476" t="str">
            <v>LIABILITIES</v>
          </cell>
          <cell r="E1476" t="str">
            <v>BALANCE SHEET</v>
          </cell>
          <cell r="F1476" t="str">
            <v/>
          </cell>
          <cell r="G1476" t="str">
            <v/>
          </cell>
          <cell r="H1476" t="str">
            <v>CURRENT LIABILITIES AND PROVISIONS</v>
          </cell>
          <cell r="I1476" t="str">
            <v>PROVISIONS(LIAB)</v>
          </cell>
          <cell r="J1476" t="str">
            <v>OTHER PROVISIONS</v>
          </cell>
        </row>
        <row r="1477">
          <cell r="A1477" t="str">
            <v>L601501</v>
          </cell>
          <cell r="B1477" t="str">
            <v>Prov.For Work Pend.Certificat.</v>
          </cell>
          <cell r="C1477" t="str">
            <v>INR</v>
          </cell>
          <cell r="D1477" t="str">
            <v>LIABILITIES</v>
          </cell>
          <cell r="E1477" t="str">
            <v>BALANCE SHEET</v>
          </cell>
          <cell r="F1477" t="str">
            <v/>
          </cell>
          <cell r="G1477" t="str">
            <v/>
          </cell>
          <cell r="H1477" t="str">
            <v>CURRENT LIABILITIES AND PROVISIONS</v>
          </cell>
          <cell r="I1477" t="str">
            <v>PROVISIONS(LIAB)</v>
          </cell>
          <cell r="J1477" t="str">
            <v>OTHER PROVISIONS</v>
          </cell>
        </row>
        <row r="1478">
          <cell r="A1478" t="str">
            <v>L601502</v>
          </cell>
          <cell r="B1478" t="str">
            <v>Provision For Cost To Compl. Of Work</v>
          </cell>
          <cell r="C1478" t="str">
            <v>INR</v>
          </cell>
          <cell r="D1478" t="str">
            <v>LIABILITIES</v>
          </cell>
          <cell r="E1478" t="str">
            <v>BALANCE SHEET</v>
          </cell>
          <cell r="F1478" t="str">
            <v/>
          </cell>
          <cell r="G1478" t="str">
            <v/>
          </cell>
          <cell r="H1478" t="str">
            <v>CURRENT LIABILITIES AND PROVISIONS</v>
          </cell>
          <cell r="I1478" t="str">
            <v>PROVISIONS(LIAB)</v>
          </cell>
          <cell r="J1478" t="str">
            <v>OTHER PROVISIONS</v>
          </cell>
        </row>
        <row r="1479">
          <cell r="A1479" t="str">
            <v>L601503</v>
          </cell>
          <cell r="B1479" t="str">
            <v>PROVISION FOR CONTINGENCIES</v>
          </cell>
          <cell r="C1479" t="str">
            <v>INR</v>
          </cell>
          <cell r="D1479" t="str">
            <v>LIABILITIES</v>
          </cell>
          <cell r="E1479" t="str">
            <v>BALANCE SHEET</v>
          </cell>
          <cell r="F1479" t="str">
            <v/>
          </cell>
          <cell r="G1479" t="str">
            <v/>
          </cell>
          <cell r="H1479" t="str">
            <v>CURRENT LIABILITIES AND PROVISIONS</v>
          </cell>
          <cell r="I1479" t="str">
            <v>PROVISIONS(LIAB)</v>
          </cell>
          <cell r="J1479" t="str">
            <v>OTHER PROVISIONS</v>
          </cell>
        </row>
        <row r="1480">
          <cell r="A1480" t="str">
            <v>L601504</v>
          </cell>
          <cell r="B1480" t="str">
            <v>PROVISION FOR SALES TAX</v>
          </cell>
          <cell r="C1480" t="str">
            <v>INR</v>
          </cell>
          <cell r="D1480" t="str">
            <v>LIABILITIES</v>
          </cell>
          <cell r="E1480" t="str">
            <v>BALANCE SHEET</v>
          </cell>
          <cell r="F1480" t="str">
            <v/>
          </cell>
          <cell r="G1480" t="str">
            <v/>
          </cell>
          <cell r="H1480" t="str">
            <v>CURRENT LIABILITIES AND PROVISIONS</v>
          </cell>
          <cell r="I1480" t="str">
            <v>PROVISIONS(LIAB)</v>
          </cell>
          <cell r="J1480" t="str">
            <v>OTHER PROVISIONS</v>
          </cell>
        </row>
        <row r="1481">
          <cell r="A1481" t="str">
            <v>L601601</v>
          </cell>
          <cell r="B1481" t="str">
            <v>Deferred Tax Liability</v>
          </cell>
          <cell r="C1481" t="str">
            <v>INR</v>
          </cell>
          <cell r="D1481" t="str">
            <v>LIABILITIES</v>
          </cell>
          <cell r="E1481" t="str">
            <v>BALANCE SHEET</v>
          </cell>
          <cell r="F1481" t="str">
            <v/>
          </cell>
          <cell r="G1481" t="str">
            <v/>
          </cell>
          <cell r="H1481" t="str">
            <v>CURRENT LIABILITIES AND PROVISIONS</v>
          </cell>
          <cell r="I1481" t="str">
            <v>PROVISIONS(LIAB)</v>
          </cell>
          <cell r="J1481" t="str">
            <v>DEFERRED TAX PROVISION</v>
          </cell>
        </row>
        <row r="1482">
          <cell r="A1482" t="str">
            <v>L601701</v>
          </cell>
          <cell r="B1482" t="str">
            <v>Derivatives Liablility</v>
          </cell>
          <cell r="C1482" t="str">
            <v>INR</v>
          </cell>
          <cell r="D1482" t="str">
            <v>LIABILITIES</v>
          </cell>
          <cell r="E1482" t="str">
            <v>BALANCE SHEET</v>
          </cell>
          <cell r="F1482" t="str">
            <v/>
          </cell>
          <cell r="G1482" t="str">
            <v/>
          </cell>
          <cell r="H1482" t="str">
            <v>CURRENT LIABILITIES AND PROVISIONS</v>
          </cell>
          <cell r="I1482" t="str">
            <v>PROVISIONS(LIAB)</v>
          </cell>
          <cell r="J1482" t="str">
            <v>DERIVATIVES LIABLILITY</v>
          </cell>
        </row>
        <row r="1483">
          <cell r="A1483" t="str">
            <v>L601801</v>
          </cell>
          <cell r="B1483" t="str">
            <v>Provision for HLADT</v>
          </cell>
          <cell r="C1483" t="str">
            <v>INR</v>
          </cell>
          <cell r="D1483" t="str">
            <v>LIABILITIES</v>
          </cell>
          <cell r="E1483" t="str">
            <v>BALANCE SHEET</v>
          </cell>
          <cell r="F1483" t="str">
            <v/>
          </cell>
          <cell r="G1483" t="str">
            <v/>
          </cell>
          <cell r="H1483" t="str">
            <v>CURRENT LIABILITIES AND PROVISIONS</v>
          </cell>
          <cell r="I1483" t="str">
            <v>PROVISIONS(LIAB)</v>
          </cell>
          <cell r="J1483" t="str">
            <v>OTHER PROVISIONS</v>
          </cell>
        </row>
        <row r="1484">
          <cell r="A1484" t="str">
            <v>L601901</v>
          </cell>
          <cell r="B1484" t="str">
            <v>Provision for FBT</v>
          </cell>
          <cell r="C1484" t="str">
            <v>INR</v>
          </cell>
          <cell r="D1484" t="str">
            <v>LIABILITIES</v>
          </cell>
          <cell r="E1484" t="str">
            <v>BALANCE SHEET</v>
          </cell>
          <cell r="F1484" t="str">
            <v/>
          </cell>
          <cell r="G1484" t="str">
            <v/>
          </cell>
          <cell r="H1484" t="str">
            <v>CURRENT LIABILITIES AND PROVISIONS</v>
          </cell>
          <cell r="I1484" t="str">
            <v>PROVISIONS(LIAB)</v>
          </cell>
          <cell r="J1484" t="str">
            <v>OTHER PROVISIONS</v>
          </cell>
        </row>
        <row r="1485">
          <cell r="A1485" t="str">
            <v>L701001</v>
          </cell>
          <cell r="B1485" t="str">
            <v>Amortisation- Land- Lease Hold</v>
          </cell>
          <cell r="C1485" t="str">
            <v>INR</v>
          </cell>
          <cell r="D1485" t="str">
            <v>LIABILITIES</v>
          </cell>
          <cell r="E1485" t="str">
            <v>BALANCE SHEET</v>
          </cell>
          <cell r="F1485" t="str">
            <v/>
          </cell>
          <cell r="G1485" t="str">
            <v/>
          </cell>
          <cell r="H1485" t="str">
            <v>CURRENT LIABILITIES AND PROVISIONS</v>
          </cell>
          <cell r="I1485" t="str">
            <v>DEPRECIATION RESERVE</v>
          </cell>
          <cell r="J1485" t="str">
            <v>AMORTISATION- LAND- LEASE HOLD</v>
          </cell>
        </row>
        <row r="1486">
          <cell r="A1486" t="str">
            <v>L701002</v>
          </cell>
          <cell r="B1486" t="str">
            <v>Dep. Reserve- BUILDINGS</v>
          </cell>
          <cell r="C1486" t="str">
            <v>INR</v>
          </cell>
          <cell r="D1486" t="str">
            <v>LIABILITIES</v>
          </cell>
          <cell r="E1486" t="str">
            <v>BALANCE SHEET</v>
          </cell>
          <cell r="F1486" t="str">
            <v/>
          </cell>
          <cell r="G1486" t="str">
            <v/>
          </cell>
          <cell r="H1486" t="str">
            <v>CURRENT LIABILITIES AND PROVISIONS</v>
          </cell>
          <cell r="I1486" t="str">
            <v>DEPRECIATION RESERVE</v>
          </cell>
          <cell r="J1486" t="str">
            <v>DEP.RESERVE- BUILDINGS</v>
          </cell>
        </row>
        <row r="1487">
          <cell r="A1487" t="str">
            <v>L701003</v>
          </cell>
          <cell r="B1487" t="str">
            <v>Dep. Reserve- Plant &amp; Machinery</v>
          </cell>
          <cell r="C1487" t="str">
            <v>INR</v>
          </cell>
          <cell r="D1487" t="str">
            <v>LIABILITIES</v>
          </cell>
          <cell r="E1487" t="str">
            <v>BALANCE SHEET</v>
          </cell>
          <cell r="F1487" t="str">
            <v>CUMULATIVE DEPN A/C</v>
          </cell>
          <cell r="G1487" t="str">
            <v/>
          </cell>
          <cell r="H1487" t="str">
            <v>CURRENT LIABILITIES AND PROVISIONS</v>
          </cell>
          <cell r="I1487" t="str">
            <v>DEPRECIATION RESERVE</v>
          </cell>
          <cell r="J1487" t="str">
            <v>DEP.RESERVE- PLANT &amp; MACHINERY</v>
          </cell>
        </row>
        <row r="1488">
          <cell r="A1488" t="str">
            <v>L701004</v>
          </cell>
          <cell r="B1488" t="str">
            <v>Dep. Reserve- Air Conditions</v>
          </cell>
          <cell r="C1488" t="str">
            <v>INR</v>
          </cell>
          <cell r="D1488" t="str">
            <v>LIABILITIES</v>
          </cell>
          <cell r="E1488" t="str">
            <v>BALANCE SHEET</v>
          </cell>
          <cell r="F1488" t="str">
            <v/>
          </cell>
          <cell r="G1488" t="str">
            <v/>
          </cell>
          <cell r="H1488" t="str">
            <v>CURRENT LIABILITIES AND PROVISIONS</v>
          </cell>
          <cell r="I1488" t="str">
            <v>DEPRECIATION RESERVE</v>
          </cell>
          <cell r="J1488" t="str">
            <v>DEP. RESERVE- AIR CONDITIONS</v>
          </cell>
        </row>
        <row r="1489">
          <cell r="A1489" t="str">
            <v>L701005</v>
          </cell>
          <cell r="B1489" t="str">
            <v>Dep. Reserve- Office Equipments</v>
          </cell>
          <cell r="C1489" t="str">
            <v>INR</v>
          </cell>
          <cell r="D1489" t="str">
            <v>LIABILITIES</v>
          </cell>
          <cell r="E1489" t="str">
            <v>BALANCE SHEET</v>
          </cell>
          <cell r="F1489" t="str">
            <v/>
          </cell>
          <cell r="G1489" t="str">
            <v/>
          </cell>
          <cell r="H1489" t="str">
            <v>CURRENT LIABILITIES AND PROVISIONS</v>
          </cell>
          <cell r="I1489" t="str">
            <v>DEPRECIATION RESERVE</v>
          </cell>
          <cell r="J1489" t="str">
            <v>DEP.RESERVE-OFFICE EQUIPMENTS</v>
          </cell>
        </row>
        <row r="1490">
          <cell r="A1490" t="str">
            <v>L701006</v>
          </cell>
          <cell r="B1490" t="str">
            <v>Dep. Reserve- Computers &amp; EDP Hardwares</v>
          </cell>
          <cell r="C1490" t="str">
            <v>INR</v>
          </cell>
          <cell r="D1490" t="str">
            <v>LIABILITIES</v>
          </cell>
          <cell r="E1490" t="str">
            <v>BALANCE SHEET</v>
          </cell>
          <cell r="F1490" t="str">
            <v>CUMULATIVE DEPN A/C</v>
          </cell>
          <cell r="G1490" t="str">
            <v/>
          </cell>
          <cell r="H1490" t="str">
            <v>CURRENT LIABILITIES AND PROVISIONS</v>
          </cell>
          <cell r="I1490" t="str">
            <v>DEPRECIATION RESERVE</v>
          </cell>
          <cell r="J1490" t="str">
            <v>DEP.RESERVE-COMPUTERS AND EDP HARDWARES</v>
          </cell>
        </row>
        <row r="1491">
          <cell r="A1491" t="str">
            <v>L701007</v>
          </cell>
          <cell r="B1491" t="str">
            <v>Dep. Reserve- Networking and WAN Setup</v>
          </cell>
          <cell r="C1491" t="str">
            <v>INR</v>
          </cell>
          <cell r="D1491" t="str">
            <v>LIABILITIES</v>
          </cell>
          <cell r="E1491" t="str">
            <v>BALANCE SHEET</v>
          </cell>
          <cell r="F1491" t="str">
            <v/>
          </cell>
          <cell r="G1491" t="str">
            <v/>
          </cell>
          <cell r="H1491" t="str">
            <v>CURRENT LIABILITIES AND PROVISIONS</v>
          </cell>
          <cell r="I1491" t="str">
            <v>DEPRECIATION RESERVE</v>
          </cell>
          <cell r="J1491" t="str">
            <v>DEP.RESERVE-NETWORKING AND WAN SETUP</v>
          </cell>
        </row>
        <row r="1492">
          <cell r="A1492" t="str">
            <v>L701008</v>
          </cell>
          <cell r="B1492" t="str">
            <v>Dep. Reserve- Software</v>
          </cell>
          <cell r="C1492" t="str">
            <v>INR</v>
          </cell>
          <cell r="D1492" t="str">
            <v>LIABILITIES</v>
          </cell>
          <cell r="E1492" t="str">
            <v>BALANCE SHEET</v>
          </cell>
          <cell r="F1492" t="str">
            <v/>
          </cell>
          <cell r="G1492" t="str">
            <v/>
          </cell>
          <cell r="H1492" t="str">
            <v>CURRENT LIABILITIES AND PROVISIONS</v>
          </cell>
          <cell r="I1492" t="str">
            <v>DEPRECIATION RESERVE</v>
          </cell>
          <cell r="J1492" t="str">
            <v>DEP.RESERVE-SOFTWARE</v>
          </cell>
        </row>
        <row r="1493">
          <cell r="A1493" t="str">
            <v>L701009</v>
          </cell>
          <cell r="B1493" t="str">
            <v>Dep. Reserve- Furniture and Fixtures</v>
          </cell>
          <cell r="C1493" t="str">
            <v>INR</v>
          </cell>
          <cell r="D1493" t="str">
            <v>LIABILITIES</v>
          </cell>
          <cell r="E1493" t="str">
            <v>BALANCE SHEET</v>
          </cell>
          <cell r="F1493" t="str">
            <v>CUMULATIVE DEPN A/C</v>
          </cell>
          <cell r="G1493" t="str">
            <v/>
          </cell>
          <cell r="H1493" t="str">
            <v>CURRENT LIABILITIES AND PROVISIONS</v>
          </cell>
          <cell r="I1493" t="str">
            <v>DEPRECIATION RESERVE</v>
          </cell>
          <cell r="J1493" t="str">
            <v>DEP.RESERVE-FURNITURE AND FIXTURES</v>
          </cell>
        </row>
        <row r="1494">
          <cell r="A1494" t="str">
            <v>L701010</v>
          </cell>
          <cell r="B1494" t="str">
            <v>Dep. Reserve- Vehicles</v>
          </cell>
          <cell r="C1494" t="str">
            <v>INR</v>
          </cell>
          <cell r="D1494" t="str">
            <v>LIABILITIES</v>
          </cell>
          <cell r="E1494" t="str">
            <v>BALANCE SHEET</v>
          </cell>
          <cell r="F1494" t="str">
            <v>CUMULATIVE DEPN A/C</v>
          </cell>
          <cell r="G1494" t="str">
            <v/>
          </cell>
          <cell r="H1494" t="str">
            <v>CURRENT LIABILITIES AND PROVISIONS</v>
          </cell>
          <cell r="I1494" t="str">
            <v>DEPRECIATION RESERVE</v>
          </cell>
          <cell r="J1494" t="str">
            <v>DEP.RESERVE-VEHICLES</v>
          </cell>
        </row>
        <row r="1495">
          <cell r="A1495" t="str">
            <v>L701011</v>
          </cell>
          <cell r="B1495" t="str">
            <v>Dep. Reserve- Air Craft</v>
          </cell>
          <cell r="C1495" t="str">
            <v>INR</v>
          </cell>
          <cell r="D1495" t="str">
            <v>LIABILITIES</v>
          </cell>
          <cell r="E1495" t="str">
            <v>BALANCE SHEET</v>
          </cell>
          <cell r="F1495" t="str">
            <v/>
          </cell>
          <cell r="G1495" t="str">
            <v/>
          </cell>
          <cell r="H1495" t="str">
            <v>CURRENT LIABILITIES AND PROVISIONS</v>
          </cell>
          <cell r="I1495" t="str">
            <v>DEPRECIATION RESERVE</v>
          </cell>
          <cell r="J1495" t="str">
            <v>DEP.RESERVE- AIR CRAFT</v>
          </cell>
        </row>
        <row r="1496">
          <cell r="A1496" t="str">
            <v>L701012</v>
          </cell>
          <cell r="B1496" t="str">
            <v>Dep. Reserve- Stock Properties</v>
          </cell>
          <cell r="C1496" t="str">
            <v>INR</v>
          </cell>
          <cell r="D1496" t="str">
            <v>LIABILITIES</v>
          </cell>
          <cell r="E1496" t="str">
            <v>BALANCE SHEET</v>
          </cell>
          <cell r="F1496" t="str">
            <v/>
          </cell>
          <cell r="G1496" t="str">
            <v/>
          </cell>
          <cell r="H1496" t="str">
            <v>CURRENT LIABILITIES AND PROVISIONS</v>
          </cell>
          <cell r="I1496" t="str">
            <v>DEPRECIATION RESERVE</v>
          </cell>
          <cell r="J1496" t="str">
            <v>DEP.RESERVE- STOCK PROPERTIES</v>
          </cell>
        </row>
        <row r="1497">
          <cell r="A1497" t="str">
            <v>L701013</v>
          </cell>
          <cell r="B1497" t="str">
            <v>Dep. Reserve- Vehicles- Car</v>
          </cell>
          <cell r="C1497" t="str">
            <v>INR</v>
          </cell>
          <cell r="D1497" t="str">
            <v>LIABILITIES</v>
          </cell>
          <cell r="E1497" t="str">
            <v>BALANCE SHEET</v>
          </cell>
          <cell r="F1497" t="str">
            <v>CUMULATIVE DEPN A/C</v>
          </cell>
          <cell r="G1497" t="str">
            <v/>
          </cell>
          <cell r="H1497" t="str">
            <v>CURRENT LIABILITIES AND PROVISIONS</v>
          </cell>
          <cell r="I1497" t="str">
            <v>DEPRECIATION RESERVE</v>
          </cell>
          <cell r="J1497" t="str">
            <v>DEP.RESERVE-VEHICLES</v>
          </cell>
        </row>
        <row r="1498">
          <cell r="A1498" t="str">
            <v>L701014</v>
          </cell>
          <cell r="B1498" t="str">
            <v>Dep. Reserve- Vehicles- Motor Cycles/ Sc</v>
          </cell>
          <cell r="C1498" t="str">
            <v>INR</v>
          </cell>
          <cell r="D1498" t="str">
            <v>LIABILITIES</v>
          </cell>
          <cell r="E1498" t="str">
            <v>BALANCE SHEET</v>
          </cell>
          <cell r="F1498" t="str">
            <v>CUMULATIVE DEPN A/C</v>
          </cell>
          <cell r="G1498" t="str">
            <v/>
          </cell>
          <cell r="H1498" t="str">
            <v>CURRENT LIABILITIES AND PROVISIONS</v>
          </cell>
          <cell r="I1498" t="str">
            <v>DEPRECIATION RESERVE</v>
          </cell>
          <cell r="J1498" t="str">
            <v>DEP.RESERVE-VEHICLES</v>
          </cell>
        </row>
        <row r="1499">
          <cell r="A1499" t="str">
            <v>L701015</v>
          </cell>
          <cell r="B1499" t="str">
            <v>Dep. Reserve- Vehicles- Cycles</v>
          </cell>
          <cell r="C1499" t="str">
            <v>INR</v>
          </cell>
          <cell r="D1499" t="str">
            <v>LIABILITIES</v>
          </cell>
          <cell r="E1499" t="str">
            <v>BALANCE SHEET</v>
          </cell>
          <cell r="F1499" t="str">
            <v>CUMULATIVE DEPN A/C</v>
          </cell>
          <cell r="G1499" t="str">
            <v/>
          </cell>
          <cell r="H1499" t="str">
            <v>CURRENT LIABILITIES AND PROVISIONS</v>
          </cell>
          <cell r="I1499" t="str">
            <v>DEPRECIATION RESERVE</v>
          </cell>
          <cell r="J1499" t="str">
            <v>DEP.RESERVE-VEHICLES</v>
          </cell>
        </row>
        <row r="1500">
          <cell r="A1500" t="str">
            <v>L701090</v>
          </cell>
          <cell r="B1500" t="str">
            <v>Dep. Reserve-OTHERS</v>
          </cell>
          <cell r="C1500" t="str">
            <v>INR</v>
          </cell>
          <cell r="D1500" t="str">
            <v>LIABILITIES</v>
          </cell>
          <cell r="E1500" t="str">
            <v>BALANCE SHEET</v>
          </cell>
          <cell r="F1500" t="str">
            <v/>
          </cell>
          <cell r="G1500" t="str">
            <v/>
          </cell>
          <cell r="H1500" t="str">
            <v>CURRENT LIABILITIES AND PROVISIONS</v>
          </cell>
          <cell r="I1500" t="str">
            <v>PROVISIONS(LIAB)</v>
          </cell>
          <cell r="J1500" t="str">
            <v>OTHER PROVISIONS</v>
          </cell>
        </row>
        <row r="1501">
          <cell r="A1501" t="str">
            <v>R101000</v>
          </cell>
          <cell r="B1501" t="str">
            <v>Sale A/C</v>
          </cell>
          <cell r="C1501" t="str">
            <v>INR</v>
          </cell>
          <cell r="D1501" t="str">
            <v>REVENUE</v>
          </cell>
          <cell r="E1501" t="str">
            <v>INCOME STATEMENT</v>
          </cell>
          <cell r="F1501" t="str">
            <v/>
          </cell>
          <cell r="G1501" t="str">
            <v/>
          </cell>
          <cell r="H1501" t="str">
            <v>INCOME</v>
          </cell>
          <cell r="I1501" t="str">
            <v>INCOME FROM OPERATIONS</v>
          </cell>
          <cell r="J1501" t="str">
            <v>SALE OF GOODS</v>
          </cell>
        </row>
        <row r="1502">
          <cell r="A1502" t="str">
            <v>R101001</v>
          </cell>
          <cell r="B1502" t="str">
            <v>Sale of Land &amp; plots</v>
          </cell>
          <cell r="C1502" t="str">
            <v>INR</v>
          </cell>
          <cell r="D1502" t="str">
            <v>REVENUE</v>
          </cell>
          <cell r="E1502" t="str">
            <v>INCOME STATEMENT</v>
          </cell>
          <cell r="F1502" t="str">
            <v/>
          </cell>
          <cell r="G1502" t="str">
            <v/>
          </cell>
          <cell r="H1502" t="str">
            <v>INCOME</v>
          </cell>
          <cell r="I1502" t="str">
            <v>INCOME FROM OPERATIONS</v>
          </cell>
          <cell r="J1502" t="str">
            <v>SALE OF GOODS</v>
          </cell>
        </row>
        <row r="1503">
          <cell r="A1503" t="str">
            <v>R101002</v>
          </cell>
          <cell r="B1503" t="str">
            <v>Sale Of Merchandise</v>
          </cell>
          <cell r="C1503" t="str">
            <v>INR</v>
          </cell>
          <cell r="D1503" t="str">
            <v>REVENUE</v>
          </cell>
          <cell r="E1503" t="str">
            <v>INCOME STATEMENT</v>
          </cell>
          <cell r="F1503" t="str">
            <v/>
          </cell>
          <cell r="G1503" t="str">
            <v/>
          </cell>
          <cell r="H1503" t="str">
            <v>INCOME</v>
          </cell>
          <cell r="I1503" t="str">
            <v>INCOME FROM OPERATIONS</v>
          </cell>
          <cell r="J1503" t="str">
            <v>SALE OF GOODS</v>
          </cell>
        </row>
        <row r="1504">
          <cell r="A1504" t="str">
            <v>R101003</v>
          </cell>
          <cell r="B1504" t="str">
            <v>sale of liquor</v>
          </cell>
          <cell r="C1504" t="str">
            <v>INR</v>
          </cell>
          <cell r="D1504" t="str">
            <v>REVENUE</v>
          </cell>
          <cell r="E1504" t="str">
            <v>INCOME STATEMENT</v>
          </cell>
          <cell r="F1504" t="str">
            <v/>
          </cell>
          <cell r="G1504" t="str">
            <v/>
          </cell>
          <cell r="H1504" t="str">
            <v>INCOME</v>
          </cell>
          <cell r="I1504" t="str">
            <v>INCOME FROM OPERATIONS</v>
          </cell>
          <cell r="J1504" t="str">
            <v>SALE OF GOODS</v>
          </cell>
        </row>
        <row r="1505">
          <cell r="A1505" t="str">
            <v>R101004</v>
          </cell>
          <cell r="B1505" t="str">
            <v>Sale A/C- Cash</v>
          </cell>
          <cell r="C1505" t="str">
            <v>INR</v>
          </cell>
          <cell r="D1505" t="str">
            <v>REVENUE</v>
          </cell>
          <cell r="E1505" t="str">
            <v>INCOME STATEMENT</v>
          </cell>
          <cell r="F1505" t="str">
            <v/>
          </cell>
          <cell r="G1505" t="str">
            <v/>
          </cell>
          <cell r="H1505" t="str">
            <v>INCOME</v>
          </cell>
          <cell r="I1505" t="str">
            <v>INCOME FROM OPERATIONS</v>
          </cell>
          <cell r="J1505" t="str">
            <v>SALE OF GOODS</v>
          </cell>
        </row>
        <row r="1506">
          <cell r="A1506" t="str">
            <v>R101005</v>
          </cell>
          <cell r="B1506" t="str">
            <v>SALE - MATERIAL</v>
          </cell>
          <cell r="C1506" t="str">
            <v>INR</v>
          </cell>
          <cell r="D1506" t="str">
            <v>REVENUE</v>
          </cell>
          <cell r="E1506" t="str">
            <v>INCOME STATEMENT</v>
          </cell>
          <cell r="F1506" t="str">
            <v/>
          </cell>
          <cell r="G1506" t="str">
            <v/>
          </cell>
          <cell r="H1506" t="str">
            <v>INCOME</v>
          </cell>
          <cell r="I1506" t="str">
            <v>INCOME FROM OPERATIONS</v>
          </cell>
          <cell r="J1506" t="str">
            <v>SALE OF GOODS</v>
          </cell>
        </row>
        <row r="1507">
          <cell r="A1507" t="str">
            <v>R101101</v>
          </cell>
          <cell r="B1507" t="str">
            <v>Revenue from Constructed properties</v>
          </cell>
          <cell r="C1507" t="str">
            <v>INR</v>
          </cell>
          <cell r="D1507" t="str">
            <v>REVENUE</v>
          </cell>
          <cell r="E1507" t="str">
            <v>INCOME STATEMENT</v>
          </cell>
          <cell r="F1507" t="str">
            <v/>
          </cell>
          <cell r="G1507" t="str">
            <v/>
          </cell>
          <cell r="H1507" t="str">
            <v>INCOME</v>
          </cell>
          <cell r="I1507" t="str">
            <v>INCOME FROM OPERATIONS</v>
          </cell>
          <cell r="J1507" t="str">
            <v>SALE OF GOODS</v>
          </cell>
        </row>
        <row r="1508">
          <cell r="A1508" t="str">
            <v>R101201-000-000</v>
          </cell>
          <cell r="B1508" t="str">
            <v>Service Charges</v>
          </cell>
          <cell r="C1508" t="str">
            <v>INR</v>
          </cell>
          <cell r="D1508" t="str">
            <v>REVENUE</v>
          </cell>
          <cell r="E1508" t="str">
            <v>INCOME STATEMENT</v>
          </cell>
          <cell r="F1508" t="str">
            <v/>
          </cell>
          <cell r="G1508" t="str">
            <v/>
          </cell>
          <cell r="H1508" t="str">
            <v>INCOME</v>
          </cell>
          <cell r="I1508" t="str">
            <v>INCOME FROM OPERATIONS</v>
          </cell>
          <cell r="J1508" t="str">
            <v>SERVICE RECEIPTS</v>
          </cell>
        </row>
        <row r="1509">
          <cell r="A1509" t="str">
            <v>R101201-000-005</v>
          </cell>
          <cell r="B1509" t="str">
            <v>Service Charges- BEVERLY PARK-II</v>
          </cell>
          <cell r="C1509" t="str">
            <v>INR</v>
          </cell>
          <cell r="D1509" t="str">
            <v>REVENUE</v>
          </cell>
          <cell r="E1509" t="str">
            <v>INCOME STATEMENT</v>
          </cell>
          <cell r="F1509" t="str">
            <v/>
          </cell>
          <cell r="G1509" t="str">
            <v/>
          </cell>
          <cell r="H1509" t="str">
            <v>INCOME</v>
          </cell>
          <cell r="I1509" t="str">
            <v>INCOME FROM OPERATIONS</v>
          </cell>
          <cell r="J1509" t="str">
            <v>SERVICE RECEIPTS</v>
          </cell>
        </row>
        <row r="1510">
          <cell r="A1510" t="str">
            <v>R101201-000-006</v>
          </cell>
          <cell r="B1510" t="str">
            <v>Service Charges- CENTRAL ARCADE</v>
          </cell>
          <cell r="C1510" t="str">
            <v>INR</v>
          </cell>
          <cell r="D1510" t="str">
            <v>REVENUE</v>
          </cell>
          <cell r="E1510" t="str">
            <v>INCOME STATEMENT</v>
          </cell>
          <cell r="F1510" t="str">
            <v/>
          </cell>
          <cell r="G1510" t="str">
            <v/>
          </cell>
          <cell r="H1510" t="str">
            <v>INCOME</v>
          </cell>
          <cell r="I1510" t="str">
            <v>INCOME FROM OPERATIONS</v>
          </cell>
          <cell r="J1510" t="str">
            <v>SERVICE RECEIPTS</v>
          </cell>
        </row>
        <row r="1511">
          <cell r="A1511" t="str">
            <v>R101201-000-009</v>
          </cell>
          <cell r="B1511" t="str">
            <v>Service Charges- DILSHAD LOTTERY</v>
          </cell>
          <cell r="C1511" t="str">
            <v>INR</v>
          </cell>
          <cell r="D1511" t="str">
            <v>REVENUE</v>
          </cell>
          <cell r="E1511" t="str">
            <v>INCOME STATEMENT</v>
          </cell>
          <cell r="F1511" t="str">
            <v/>
          </cell>
          <cell r="G1511" t="str">
            <v/>
          </cell>
          <cell r="H1511" t="str">
            <v>INCOME</v>
          </cell>
          <cell r="I1511" t="str">
            <v>INCOME FROM OPERATIONS</v>
          </cell>
          <cell r="J1511" t="str">
            <v>SERVICE RECEIPTS</v>
          </cell>
        </row>
        <row r="1512">
          <cell r="A1512" t="str">
            <v>R101201-000-010</v>
          </cell>
          <cell r="B1512" t="str">
            <v>Service Charges- DILSHAD PLAZA</v>
          </cell>
          <cell r="C1512" t="str">
            <v>INR</v>
          </cell>
          <cell r="D1512" t="str">
            <v>REVENUE</v>
          </cell>
          <cell r="E1512" t="str">
            <v>INCOME STATEMENT</v>
          </cell>
          <cell r="F1512" t="str">
            <v/>
          </cell>
          <cell r="G1512" t="str">
            <v/>
          </cell>
          <cell r="H1512" t="str">
            <v>INCOME</v>
          </cell>
          <cell r="I1512" t="str">
            <v>INCOME FROM OPERATIONS</v>
          </cell>
          <cell r="J1512" t="str">
            <v>SERVICE RECEIPTS</v>
          </cell>
        </row>
        <row r="1513">
          <cell r="A1513" t="str">
            <v>R101201-000-011</v>
          </cell>
          <cell r="B1513" t="str">
            <v>Service Charges- EXECUTIVE HOME</v>
          </cell>
          <cell r="C1513" t="str">
            <v>INR</v>
          </cell>
          <cell r="D1513" t="str">
            <v>REVENUE</v>
          </cell>
          <cell r="E1513" t="str">
            <v>INCOME STATEMENT</v>
          </cell>
          <cell r="F1513" t="str">
            <v/>
          </cell>
          <cell r="G1513" t="str">
            <v/>
          </cell>
          <cell r="H1513" t="str">
            <v>INCOME</v>
          </cell>
          <cell r="I1513" t="str">
            <v>INCOME FROM OPERATIONS</v>
          </cell>
          <cell r="J1513" t="str">
            <v>SERVICE RECEIPTS</v>
          </cell>
        </row>
        <row r="1514">
          <cell r="A1514" t="str">
            <v>R101201-000-013</v>
          </cell>
          <cell r="B1514" t="str">
            <v>Service Charges- HAMILTON COURT</v>
          </cell>
          <cell r="C1514" t="str">
            <v>INR</v>
          </cell>
          <cell r="D1514" t="str">
            <v>REVENUE</v>
          </cell>
          <cell r="E1514" t="str">
            <v>INCOME STATEMENT</v>
          </cell>
          <cell r="F1514" t="str">
            <v/>
          </cell>
          <cell r="G1514" t="str">
            <v/>
          </cell>
          <cell r="H1514" t="str">
            <v>INCOME</v>
          </cell>
          <cell r="I1514" t="str">
            <v>INCOME FROM OPERATIONS</v>
          </cell>
          <cell r="J1514" t="str">
            <v>SERVICE RECEIPTS</v>
          </cell>
        </row>
        <row r="1515">
          <cell r="A1515" t="str">
            <v>R101201-000-014</v>
          </cell>
          <cell r="B1515" t="str">
            <v>Service Charges- NEW TOWN HOUSE</v>
          </cell>
          <cell r="C1515" t="str">
            <v>INR</v>
          </cell>
          <cell r="D1515" t="str">
            <v>REVENUE</v>
          </cell>
          <cell r="E1515" t="str">
            <v>INCOME STATEMENT</v>
          </cell>
          <cell r="F1515" t="str">
            <v/>
          </cell>
          <cell r="G1515" t="str">
            <v/>
          </cell>
          <cell r="H1515" t="str">
            <v>INCOME</v>
          </cell>
          <cell r="I1515" t="str">
            <v>INCOME FROM OPERATIONS</v>
          </cell>
          <cell r="J1515" t="str">
            <v>SERVICE RECEIPTS</v>
          </cell>
        </row>
        <row r="1516">
          <cell r="A1516" t="str">
            <v>R101201-000-015</v>
          </cell>
          <cell r="B1516" t="str">
            <v>Service Charges- TOWN HOUSE</v>
          </cell>
          <cell r="C1516" t="str">
            <v>INR</v>
          </cell>
          <cell r="D1516" t="str">
            <v>REVENUE</v>
          </cell>
          <cell r="E1516" t="str">
            <v>INCOME STATEMENT</v>
          </cell>
          <cell r="F1516" t="str">
            <v/>
          </cell>
          <cell r="G1516" t="str">
            <v/>
          </cell>
          <cell r="H1516" t="str">
            <v>INCOME</v>
          </cell>
          <cell r="I1516" t="str">
            <v>INCOME FROM OPERATIONS</v>
          </cell>
          <cell r="J1516" t="str">
            <v>SERVICE RECEIPTS</v>
          </cell>
        </row>
        <row r="1517">
          <cell r="A1517" t="str">
            <v>R101201-000-017</v>
          </cell>
          <cell r="B1517" t="str">
            <v>Service Charges- QEC PHASE-IV</v>
          </cell>
          <cell r="C1517" t="str">
            <v>INR</v>
          </cell>
          <cell r="D1517" t="str">
            <v>REVENUE</v>
          </cell>
          <cell r="E1517" t="str">
            <v>INCOME STATEMENT</v>
          </cell>
          <cell r="F1517" t="str">
            <v/>
          </cell>
          <cell r="G1517" t="str">
            <v/>
          </cell>
          <cell r="H1517" t="str">
            <v>INCOME</v>
          </cell>
          <cell r="I1517" t="str">
            <v>INCOME FROM OPERATIONS</v>
          </cell>
          <cell r="J1517" t="str">
            <v>SERVICE RECEIPTS</v>
          </cell>
        </row>
        <row r="1518">
          <cell r="A1518" t="str">
            <v>R101201-000-019</v>
          </cell>
          <cell r="B1518" t="str">
            <v>Service Charges- REGENCY PARK</v>
          </cell>
          <cell r="C1518" t="str">
            <v>INR</v>
          </cell>
          <cell r="D1518" t="str">
            <v>REVENUE</v>
          </cell>
          <cell r="E1518" t="str">
            <v>INCOME STATEMENT</v>
          </cell>
          <cell r="F1518" t="str">
            <v/>
          </cell>
          <cell r="G1518" t="str">
            <v/>
          </cell>
          <cell r="H1518" t="str">
            <v>INCOME</v>
          </cell>
          <cell r="I1518" t="str">
            <v>INCOME FROM OPERATIONS</v>
          </cell>
          <cell r="J1518" t="str">
            <v>SERVICE RECEIPTS</v>
          </cell>
        </row>
        <row r="1519">
          <cell r="A1519" t="str">
            <v>R101201-000-022</v>
          </cell>
          <cell r="B1519" t="str">
            <v>Service Charges- RICHMOND PARK</v>
          </cell>
          <cell r="C1519" t="str">
            <v>INR</v>
          </cell>
          <cell r="D1519" t="str">
            <v>REVENUE</v>
          </cell>
          <cell r="E1519" t="str">
            <v>INCOME STATEMENT</v>
          </cell>
          <cell r="F1519" t="str">
            <v/>
          </cell>
          <cell r="G1519" t="str">
            <v/>
          </cell>
          <cell r="H1519" t="str">
            <v>INCOME</v>
          </cell>
          <cell r="I1519" t="str">
            <v>INCOME FROM OPERATIONS</v>
          </cell>
          <cell r="J1519" t="str">
            <v>SERVICE RECEIPTS</v>
          </cell>
        </row>
        <row r="1520">
          <cell r="A1520" t="str">
            <v>R101201-000-023</v>
          </cell>
          <cell r="B1520" t="str">
            <v>Service Charges- SUPER MART-II</v>
          </cell>
          <cell r="C1520" t="str">
            <v>INR</v>
          </cell>
          <cell r="D1520" t="str">
            <v>REVENUE</v>
          </cell>
          <cell r="E1520" t="str">
            <v>INCOME STATEMENT</v>
          </cell>
          <cell r="F1520" t="str">
            <v/>
          </cell>
          <cell r="G1520" t="str">
            <v/>
          </cell>
          <cell r="H1520" t="str">
            <v>INCOME</v>
          </cell>
          <cell r="I1520" t="str">
            <v>INCOME FROM OPERATIONS</v>
          </cell>
          <cell r="J1520" t="str">
            <v>SERVICE RECEIPTS</v>
          </cell>
        </row>
        <row r="1521">
          <cell r="A1521" t="str">
            <v>R101201-000-027</v>
          </cell>
          <cell r="B1521" t="str">
            <v>Service Charges- STOP-N-SHOP</v>
          </cell>
          <cell r="C1521" t="str">
            <v>INR</v>
          </cell>
          <cell r="D1521" t="str">
            <v>REVENUE</v>
          </cell>
          <cell r="E1521" t="str">
            <v>INCOME STATEMENT</v>
          </cell>
          <cell r="F1521" t="str">
            <v/>
          </cell>
          <cell r="G1521" t="str">
            <v/>
          </cell>
          <cell r="H1521" t="str">
            <v>INCOME</v>
          </cell>
          <cell r="I1521" t="str">
            <v>INCOME FROM OPERATIONS</v>
          </cell>
          <cell r="J1521" t="str">
            <v>SERVICE RECEIPTS</v>
          </cell>
        </row>
        <row r="1522">
          <cell r="A1522" t="str">
            <v>R101201-000-028</v>
          </cell>
          <cell r="B1522" t="str">
            <v>Service Charges- SILVER OAKS</v>
          </cell>
          <cell r="C1522" t="str">
            <v>INR</v>
          </cell>
          <cell r="D1522" t="str">
            <v>REVENUE</v>
          </cell>
          <cell r="E1522" t="str">
            <v>INCOME STATEMENT</v>
          </cell>
          <cell r="F1522" t="str">
            <v/>
          </cell>
          <cell r="G1522" t="str">
            <v/>
          </cell>
          <cell r="H1522" t="str">
            <v>INCOME</v>
          </cell>
          <cell r="I1522" t="str">
            <v>INCOME FROM OPERATIONS</v>
          </cell>
          <cell r="J1522" t="str">
            <v>SERVICE RECEIPTS</v>
          </cell>
        </row>
        <row r="1523">
          <cell r="A1523" t="str">
            <v>R101201-000-029</v>
          </cell>
          <cell r="B1523" t="str">
            <v>Service Charges- SILVER OAKS-PARKING</v>
          </cell>
          <cell r="C1523" t="str">
            <v>INR</v>
          </cell>
          <cell r="D1523" t="str">
            <v>REVENUE</v>
          </cell>
          <cell r="E1523" t="str">
            <v>INCOME STATEMENT</v>
          </cell>
          <cell r="F1523" t="str">
            <v/>
          </cell>
          <cell r="G1523" t="str">
            <v/>
          </cell>
          <cell r="H1523" t="str">
            <v>INCOME</v>
          </cell>
          <cell r="I1523" t="str">
            <v>INCOME FROM OPERATIONS</v>
          </cell>
          <cell r="J1523" t="str">
            <v>SERVICE RECEIPTS</v>
          </cell>
        </row>
        <row r="1524">
          <cell r="A1524" t="str">
            <v>R101201-000-031</v>
          </cell>
          <cell r="B1524" t="str">
            <v>Service Charges- VILLA</v>
          </cell>
          <cell r="C1524" t="str">
            <v>INR</v>
          </cell>
          <cell r="D1524" t="str">
            <v>REVENUE</v>
          </cell>
          <cell r="E1524" t="str">
            <v>INCOME STATEMENT</v>
          </cell>
          <cell r="F1524" t="str">
            <v/>
          </cell>
          <cell r="G1524" t="str">
            <v/>
          </cell>
          <cell r="H1524" t="str">
            <v>INCOME</v>
          </cell>
          <cell r="I1524" t="str">
            <v>INCOME FROM OPERATIONS</v>
          </cell>
          <cell r="J1524" t="str">
            <v>SERVICE RECEIPTS</v>
          </cell>
        </row>
        <row r="1525">
          <cell r="A1525" t="str">
            <v>R101201-000-034</v>
          </cell>
          <cell r="B1525" t="str">
            <v>Service Charges- WINDSOR COURT</v>
          </cell>
          <cell r="C1525" t="str">
            <v>INR</v>
          </cell>
          <cell r="D1525" t="str">
            <v>REVENUE</v>
          </cell>
          <cell r="E1525" t="str">
            <v>INCOME STATEMENT</v>
          </cell>
          <cell r="F1525" t="str">
            <v/>
          </cell>
          <cell r="G1525" t="str">
            <v/>
          </cell>
          <cell r="H1525" t="str">
            <v>INCOME</v>
          </cell>
          <cell r="I1525" t="str">
            <v>INCOME FROM OPERATIONS</v>
          </cell>
          <cell r="J1525" t="str">
            <v>SERVICE RECEIPTS</v>
          </cell>
        </row>
        <row r="1526">
          <cell r="A1526" t="str">
            <v>R101201-000-037</v>
          </cell>
          <cell r="B1526" t="str">
            <v>Service Charges- CENTRE POINT</v>
          </cell>
          <cell r="C1526" t="str">
            <v>INR</v>
          </cell>
          <cell r="D1526" t="str">
            <v>REVENUE</v>
          </cell>
          <cell r="E1526" t="str">
            <v>INCOME STATEMENT</v>
          </cell>
          <cell r="F1526" t="str">
            <v/>
          </cell>
          <cell r="G1526" t="str">
            <v/>
          </cell>
          <cell r="H1526" t="str">
            <v>INCOME</v>
          </cell>
          <cell r="I1526" t="str">
            <v>INCOME FROM OPERATIONS</v>
          </cell>
          <cell r="J1526" t="str">
            <v>SERVICE RECEIPTS</v>
          </cell>
        </row>
        <row r="1527">
          <cell r="A1527" t="str">
            <v>R101201-000-039</v>
          </cell>
          <cell r="B1527" t="str">
            <v>Service Charges- RIDGEWOOD ESTATES</v>
          </cell>
          <cell r="C1527" t="str">
            <v>INR</v>
          </cell>
          <cell r="D1527" t="str">
            <v>REVENUE</v>
          </cell>
          <cell r="E1527" t="str">
            <v>INCOME STATEMENT</v>
          </cell>
          <cell r="F1527" t="str">
            <v/>
          </cell>
          <cell r="G1527" t="str">
            <v/>
          </cell>
          <cell r="H1527" t="str">
            <v>INCOME</v>
          </cell>
          <cell r="I1527" t="str">
            <v>INCOME FROM OPERATIONS</v>
          </cell>
          <cell r="J1527" t="str">
            <v>SERVICE RECEIPTS</v>
          </cell>
        </row>
        <row r="1528">
          <cell r="A1528" t="str">
            <v>R101201-000-040</v>
          </cell>
          <cell r="B1528" t="str">
            <v>Service Charges- OAKWOOD ESTATES</v>
          </cell>
          <cell r="C1528" t="str">
            <v>INR</v>
          </cell>
          <cell r="D1528" t="str">
            <v>REVENUE</v>
          </cell>
          <cell r="E1528" t="str">
            <v>INCOME STATEMENT</v>
          </cell>
          <cell r="F1528" t="str">
            <v/>
          </cell>
          <cell r="G1528" t="str">
            <v/>
          </cell>
          <cell r="H1528" t="str">
            <v>INCOME</v>
          </cell>
          <cell r="I1528" t="str">
            <v>INCOME FROM OPERATIONS</v>
          </cell>
          <cell r="J1528" t="str">
            <v>SERVICE RECEIPTS</v>
          </cell>
        </row>
        <row r="1529">
          <cell r="A1529" t="str">
            <v>R101201-000-041</v>
          </cell>
          <cell r="B1529" t="str">
            <v>Service Charges- WELLINGTON ESTATES</v>
          </cell>
          <cell r="C1529" t="str">
            <v>INR</v>
          </cell>
          <cell r="D1529" t="str">
            <v>REVENUE</v>
          </cell>
          <cell r="E1529" t="str">
            <v>INCOME STATEMENT</v>
          </cell>
          <cell r="F1529" t="str">
            <v/>
          </cell>
          <cell r="G1529" t="str">
            <v/>
          </cell>
          <cell r="H1529" t="str">
            <v>INCOME</v>
          </cell>
          <cell r="I1529" t="str">
            <v>INCOME FROM OPERATIONS</v>
          </cell>
          <cell r="J1529" t="str">
            <v>SERVICE RECEIPTS</v>
          </cell>
        </row>
        <row r="1530">
          <cell r="A1530" t="str">
            <v>R101201-000-043</v>
          </cell>
          <cell r="B1530" t="str">
            <v>Service Charges- PLOTS PH-2</v>
          </cell>
          <cell r="C1530" t="str">
            <v>INR</v>
          </cell>
          <cell r="D1530" t="str">
            <v>REVENUE</v>
          </cell>
          <cell r="E1530" t="str">
            <v>INCOME STATEMENT</v>
          </cell>
          <cell r="F1530" t="str">
            <v/>
          </cell>
          <cell r="G1530" t="str">
            <v/>
          </cell>
          <cell r="H1530" t="str">
            <v>INCOME</v>
          </cell>
          <cell r="I1530" t="str">
            <v>INCOME FROM OPERATIONS</v>
          </cell>
          <cell r="J1530" t="str">
            <v>SERVICE RECEIPTS</v>
          </cell>
        </row>
        <row r="1531">
          <cell r="A1531" t="str">
            <v>R101201-000-046</v>
          </cell>
          <cell r="B1531" t="str">
            <v>Service Charges- PRINCETON ESTATE</v>
          </cell>
          <cell r="C1531" t="str">
            <v>INR</v>
          </cell>
          <cell r="D1531" t="str">
            <v>REVENUE</v>
          </cell>
          <cell r="E1531" t="str">
            <v>INCOME STATEMENT</v>
          </cell>
          <cell r="F1531" t="str">
            <v/>
          </cell>
          <cell r="G1531" t="str">
            <v/>
          </cell>
          <cell r="H1531" t="str">
            <v>INCOME</v>
          </cell>
          <cell r="I1531" t="str">
            <v>INCOME FROM OPERATIONS</v>
          </cell>
          <cell r="J1531" t="str">
            <v>SERVICE RECEIPTS</v>
          </cell>
        </row>
        <row r="1532">
          <cell r="A1532" t="str">
            <v>R101201-000-050</v>
          </cell>
          <cell r="B1532" t="str">
            <v>Service Charges- CARLTON ESTATE</v>
          </cell>
          <cell r="C1532" t="str">
            <v>INR</v>
          </cell>
          <cell r="D1532" t="str">
            <v>REVENUE</v>
          </cell>
          <cell r="E1532" t="str">
            <v>INCOME STATEMENT</v>
          </cell>
          <cell r="F1532" t="str">
            <v/>
          </cell>
          <cell r="G1532" t="str">
            <v/>
          </cell>
          <cell r="H1532" t="str">
            <v>INCOME</v>
          </cell>
          <cell r="I1532" t="str">
            <v>INCOME FROM OPERATIONS</v>
          </cell>
          <cell r="J1532" t="str">
            <v>SERVICE RECEIPTS</v>
          </cell>
        </row>
        <row r="1533">
          <cell r="A1533" t="str">
            <v>R101201-000-054</v>
          </cell>
          <cell r="B1533" t="str">
            <v>Service Charges- BELVEDERE PARK</v>
          </cell>
          <cell r="C1533" t="str">
            <v>INR</v>
          </cell>
          <cell r="D1533" t="str">
            <v>REVENUE</v>
          </cell>
          <cell r="E1533" t="str">
            <v>INCOME STATEMENT</v>
          </cell>
          <cell r="F1533" t="str">
            <v/>
          </cell>
          <cell r="G1533" t="str">
            <v/>
          </cell>
          <cell r="H1533" t="str">
            <v>INCOME</v>
          </cell>
          <cell r="I1533" t="str">
            <v>INCOME FROM OPERATIONS</v>
          </cell>
          <cell r="J1533" t="str">
            <v>SERVICE RECEIPTS</v>
          </cell>
        </row>
        <row r="1534">
          <cell r="A1534" t="str">
            <v>R101201-000-055</v>
          </cell>
          <cell r="B1534" t="str">
            <v>Service Charges- BELVEDERE TOWER</v>
          </cell>
          <cell r="C1534" t="str">
            <v>INR</v>
          </cell>
          <cell r="D1534" t="str">
            <v>REVENUE</v>
          </cell>
          <cell r="E1534" t="str">
            <v>INCOME STATEMENT</v>
          </cell>
          <cell r="F1534" t="str">
            <v/>
          </cell>
          <cell r="G1534" t="str">
            <v/>
          </cell>
          <cell r="H1534" t="str">
            <v>INCOME</v>
          </cell>
          <cell r="I1534" t="str">
            <v>INCOME FROM OPERATIONS</v>
          </cell>
          <cell r="J1534" t="str">
            <v>SERVICE RECEIPTS</v>
          </cell>
        </row>
        <row r="1535">
          <cell r="A1535" t="str">
            <v>R101201-000-056</v>
          </cell>
          <cell r="B1535" t="str">
            <v>Service Charges- DLF CITY CENTRE</v>
          </cell>
          <cell r="C1535" t="str">
            <v>INR</v>
          </cell>
          <cell r="D1535" t="str">
            <v>REVENUE</v>
          </cell>
          <cell r="E1535" t="str">
            <v>INCOME STATEMENT</v>
          </cell>
          <cell r="F1535" t="str">
            <v/>
          </cell>
          <cell r="G1535" t="str">
            <v/>
          </cell>
          <cell r="H1535" t="str">
            <v>INCOME</v>
          </cell>
          <cell r="I1535" t="str">
            <v>INCOME FROM OPERATIONS</v>
          </cell>
          <cell r="J1535" t="str">
            <v>SERVICE RECEIPTS</v>
          </cell>
        </row>
        <row r="1536">
          <cell r="A1536" t="str">
            <v>R101201-000-058</v>
          </cell>
          <cell r="B1536" t="str">
            <v>Service Charges- DLF EXCLUSIVE FLOORS</v>
          </cell>
          <cell r="C1536" t="str">
            <v>INR</v>
          </cell>
          <cell r="D1536" t="str">
            <v>REVENUE</v>
          </cell>
          <cell r="E1536" t="str">
            <v>INCOME STATEMENT</v>
          </cell>
          <cell r="F1536" t="str">
            <v/>
          </cell>
          <cell r="G1536" t="str">
            <v/>
          </cell>
          <cell r="H1536" t="str">
            <v>INCOME</v>
          </cell>
          <cell r="I1536" t="str">
            <v>INCOME FROM OPERATIONS</v>
          </cell>
          <cell r="J1536" t="str">
            <v>SERVICE RECEIPTS</v>
          </cell>
        </row>
        <row r="1537">
          <cell r="A1537" t="str">
            <v>R101201-000-059</v>
          </cell>
          <cell r="B1537" t="str">
            <v>Service Charges- MOULSARI ARCADE</v>
          </cell>
          <cell r="C1537" t="str">
            <v>INR</v>
          </cell>
          <cell r="D1537" t="str">
            <v>REVENUE</v>
          </cell>
          <cell r="E1537" t="str">
            <v>INCOME STATEMENT</v>
          </cell>
          <cell r="F1537" t="str">
            <v/>
          </cell>
          <cell r="G1537" t="str">
            <v/>
          </cell>
          <cell r="H1537" t="str">
            <v>INCOME</v>
          </cell>
          <cell r="I1537" t="str">
            <v>INCOME FROM OPERATIONS</v>
          </cell>
          <cell r="J1537" t="str">
            <v>SERVICE RECEIPTS</v>
          </cell>
        </row>
        <row r="1538">
          <cell r="A1538" t="str">
            <v>R101201-000-060</v>
          </cell>
          <cell r="B1538" t="str">
            <v>Service Charges- TRINITY TOWERS</v>
          </cell>
          <cell r="C1538" t="str">
            <v>INR</v>
          </cell>
          <cell r="D1538" t="str">
            <v>REVENUE</v>
          </cell>
          <cell r="E1538" t="str">
            <v>INCOME STATEMENT</v>
          </cell>
          <cell r="F1538" t="str">
            <v/>
          </cell>
          <cell r="G1538" t="str">
            <v/>
          </cell>
          <cell r="H1538" t="str">
            <v>INCOME</v>
          </cell>
          <cell r="I1538" t="str">
            <v>INCOME FROM OPERATIONS</v>
          </cell>
          <cell r="J1538" t="str">
            <v>SERVICE RECEIPTS</v>
          </cell>
        </row>
        <row r="1539">
          <cell r="A1539" t="str">
            <v>R101201-000-061</v>
          </cell>
          <cell r="B1539" t="str">
            <v>Service Charges- DLF GRAND MALL</v>
          </cell>
          <cell r="C1539" t="str">
            <v>INR</v>
          </cell>
          <cell r="D1539" t="str">
            <v>REVENUE</v>
          </cell>
          <cell r="E1539" t="str">
            <v>INCOME STATEMENT</v>
          </cell>
          <cell r="F1539" t="str">
            <v/>
          </cell>
          <cell r="G1539" t="str">
            <v/>
          </cell>
          <cell r="H1539" t="str">
            <v>INCOME</v>
          </cell>
          <cell r="I1539" t="str">
            <v>INCOME FROM OPERATIONS</v>
          </cell>
          <cell r="J1539" t="str">
            <v>SERVICE RECEIPTS</v>
          </cell>
        </row>
        <row r="1540">
          <cell r="A1540" t="str">
            <v>R101201-000-062</v>
          </cell>
          <cell r="B1540" t="str">
            <v>Service Charges- THE ARALIAS</v>
          </cell>
          <cell r="C1540" t="str">
            <v>INR</v>
          </cell>
          <cell r="D1540" t="str">
            <v>REVENUE</v>
          </cell>
          <cell r="E1540" t="str">
            <v>INCOME STATEMENT</v>
          </cell>
          <cell r="F1540" t="str">
            <v/>
          </cell>
          <cell r="G1540" t="str">
            <v/>
          </cell>
          <cell r="H1540" t="str">
            <v>INCOME</v>
          </cell>
          <cell r="I1540" t="str">
            <v>INCOME FROM OPERATIONS</v>
          </cell>
          <cell r="J1540" t="str">
            <v>SERVICE RECEIPTS</v>
          </cell>
        </row>
        <row r="1541">
          <cell r="A1541" t="str">
            <v>R101201-000-064</v>
          </cell>
          <cell r="B1541" t="str">
            <v>Service Charges- WESTEND HEIGHTS</v>
          </cell>
          <cell r="C1541" t="str">
            <v>INR</v>
          </cell>
          <cell r="D1541" t="str">
            <v>REVENUE</v>
          </cell>
          <cell r="E1541" t="str">
            <v>INCOME STATEMENT</v>
          </cell>
          <cell r="F1541" t="str">
            <v/>
          </cell>
          <cell r="G1541" t="str">
            <v/>
          </cell>
          <cell r="H1541" t="str">
            <v>INCOME</v>
          </cell>
          <cell r="I1541" t="str">
            <v>INCOME FROM OPERATIONS</v>
          </cell>
          <cell r="J1541" t="str">
            <v>SERVICE RECEIPTS</v>
          </cell>
        </row>
        <row r="1542">
          <cell r="A1542" t="str">
            <v>R101201-000-069</v>
          </cell>
          <cell r="B1542" t="str">
            <v>Service Charges- THE PINNACLE</v>
          </cell>
          <cell r="C1542" t="str">
            <v>INR</v>
          </cell>
          <cell r="D1542" t="str">
            <v>REVENUE</v>
          </cell>
          <cell r="E1542" t="str">
            <v>INCOME STATEMENT</v>
          </cell>
          <cell r="F1542" t="str">
            <v/>
          </cell>
          <cell r="G1542" t="str">
            <v/>
          </cell>
          <cell r="H1542" t="str">
            <v>INCOME</v>
          </cell>
          <cell r="I1542" t="str">
            <v>INCOME FROM OPERATIONS</v>
          </cell>
          <cell r="J1542" t="str">
            <v>SERVICE RECEIPTS</v>
          </cell>
        </row>
        <row r="1543">
          <cell r="A1543" t="str">
            <v>R101201-000-070</v>
          </cell>
          <cell r="B1543" t="str">
            <v>Service Charges- ROYALTON TOWER</v>
          </cell>
          <cell r="C1543" t="str">
            <v>INR</v>
          </cell>
          <cell r="D1543" t="str">
            <v>REVENUE</v>
          </cell>
          <cell r="E1543" t="str">
            <v>INCOME STATEMENT</v>
          </cell>
          <cell r="F1543" t="str">
            <v/>
          </cell>
          <cell r="G1543" t="str">
            <v/>
          </cell>
          <cell r="H1543" t="str">
            <v>INCOME</v>
          </cell>
          <cell r="I1543" t="str">
            <v>INCOME FROM OPERATIONS</v>
          </cell>
          <cell r="J1543" t="str">
            <v>SERVICE RECEIPTS</v>
          </cell>
        </row>
        <row r="1544">
          <cell r="A1544" t="str">
            <v>R101201-000-071</v>
          </cell>
          <cell r="B1544" t="str">
            <v>Service Charges- THE ICON</v>
          </cell>
          <cell r="C1544" t="str">
            <v>INR</v>
          </cell>
          <cell r="D1544" t="str">
            <v>REVENUE</v>
          </cell>
          <cell r="E1544" t="str">
            <v>INCOME STATEMENT</v>
          </cell>
          <cell r="F1544" t="str">
            <v/>
          </cell>
          <cell r="G1544" t="str">
            <v/>
          </cell>
          <cell r="H1544" t="str">
            <v>INCOME</v>
          </cell>
          <cell r="I1544" t="str">
            <v>INCOME FROM OPERATIONS</v>
          </cell>
          <cell r="J1544" t="str">
            <v>SERVICE RECEIPTS</v>
          </cell>
        </row>
        <row r="1545">
          <cell r="A1545" t="str">
            <v>R101201-000-075</v>
          </cell>
          <cell r="B1545" t="str">
            <v>Service Charges- THE SUMMIT</v>
          </cell>
          <cell r="C1545" t="str">
            <v>INR</v>
          </cell>
          <cell r="D1545" t="str">
            <v>REVENUE</v>
          </cell>
          <cell r="E1545" t="str">
            <v>INCOME STATEMENT</v>
          </cell>
          <cell r="F1545" t="str">
            <v/>
          </cell>
          <cell r="G1545" t="str">
            <v/>
          </cell>
          <cell r="H1545" t="str">
            <v>INCOME</v>
          </cell>
          <cell r="I1545" t="str">
            <v>INCOME FROM OPERATIONS</v>
          </cell>
          <cell r="J1545" t="str">
            <v>SERVICE RECEIPTS</v>
          </cell>
        </row>
        <row r="1546">
          <cell r="A1546" t="str">
            <v>R101201-000-076</v>
          </cell>
          <cell r="B1546" t="str">
            <v>Service Charges- THE COURTYARD</v>
          </cell>
          <cell r="C1546" t="str">
            <v>INR</v>
          </cell>
          <cell r="D1546" t="str">
            <v>REVENUE</v>
          </cell>
          <cell r="E1546" t="str">
            <v>INCOME STATEMENT</v>
          </cell>
          <cell r="F1546" t="str">
            <v/>
          </cell>
          <cell r="G1546" t="str">
            <v/>
          </cell>
          <cell r="H1546" t="str">
            <v>INCOME</v>
          </cell>
          <cell r="I1546" t="str">
            <v>INCOME FROM OPERATIONS</v>
          </cell>
          <cell r="J1546" t="str">
            <v>SERVICE RECEIPTS</v>
          </cell>
        </row>
        <row r="1547">
          <cell r="A1547" t="str">
            <v>R101201-000-080</v>
          </cell>
          <cell r="B1547" t="str">
            <v>Service Charges- THE MAGNOLIAS</v>
          </cell>
          <cell r="C1547" t="str">
            <v>INR</v>
          </cell>
          <cell r="D1547" t="str">
            <v>REVENUE</v>
          </cell>
          <cell r="E1547" t="str">
            <v>INCOME STATEMENT</v>
          </cell>
          <cell r="F1547" t="str">
            <v/>
          </cell>
          <cell r="G1547" t="str">
            <v/>
          </cell>
          <cell r="H1547" t="str">
            <v>INCOME</v>
          </cell>
          <cell r="I1547" t="str">
            <v>INCOME FROM OPERATIONS</v>
          </cell>
          <cell r="J1547" t="str">
            <v>SERVICE RECEIPTS</v>
          </cell>
        </row>
        <row r="1548">
          <cell r="A1548" t="str">
            <v>R101201-000-085</v>
          </cell>
          <cell r="B1548" t="str">
            <v>Service Charges- DLF CITY COURT</v>
          </cell>
          <cell r="C1548" t="str">
            <v>INR</v>
          </cell>
          <cell r="D1548" t="str">
            <v>REVENUE</v>
          </cell>
          <cell r="E1548" t="str">
            <v>INCOME STATEMENT</v>
          </cell>
          <cell r="F1548" t="str">
            <v/>
          </cell>
          <cell r="G1548" t="str">
            <v/>
          </cell>
          <cell r="H1548" t="str">
            <v>INCOME</v>
          </cell>
          <cell r="I1548" t="str">
            <v>INCOME FROM OPERATIONS</v>
          </cell>
          <cell r="J1548" t="str">
            <v>SERVICE RECEIPTS</v>
          </cell>
        </row>
        <row r="1549">
          <cell r="A1549" t="str">
            <v>R101201-000-088</v>
          </cell>
          <cell r="B1549" t="str">
            <v>Service Charges- THE BLEAIRE</v>
          </cell>
          <cell r="C1549" t="str">
            <v>INR</v>
          </cell>
          <cell r="D1549" t="str">
            <v>REVENUE</v>
          </cell>
          <cell r="E1549" t="str">
            <v>INCOME STATEMENT</v>
          </cell>
          <cell r="F1549" t="str">
            <v/>
          </cell>
          <cell r="G1549" t="str">
            <v/>
          </cell>
          <cell r="H1549" t="str">
            <v>INCOME</v>
          </cell>
          <cell r="I1549" t="str">
            <v>INCOME FROM OPERATIONS</v>
          </cell>
          <cell r="J1549" t="str">
            <v>SERVICE RECEIPTS</v>
          </cell>
        </row>
        <row r="1550">
          <cell r="A1550" t="str">
            <v>R101202-000-009</v>
          </cell>
          <cell r="B1550" t="str">
            <v>Holding Charges- DILSHAD LOTTERY</v>
          </cell>
          <cell r="C1550" t="str">
            <v>INR</v>
          </cell>
          <cell r="D1550" t="str">
            <v>REVENUE</v>
          </cell>
          <cell r="E1550" t="str">
            <v>INCOME STATEMENT</v>
          </cell>
          <cell r="F1550" t="str">
            <v/>
          </cell>
          <cell r="G1550" t="str">
            <v/>
          </cell>
          <cell r="H1550" t="str">
            <v>INCOME</v>
          </cell>
          <cell r="I1550" t="str">
            <v>INCOME FROM OPERATIONS</v>
          </cell>
          <cell r="J1550" t="str">
            <v>SERVICE RECEIPTS</v>
          </cell>
        </row>
        <row r="1551">
          <cell r="A1551" t="str">
            <v>R101202-000-010</v>
          </cell>
          <cell r="B1551" t="str">
            <v>Holding Charges- DILSHAD PLAZA</v>
          </cell>
          <cell r="C1551" t="str">
            <v>INR</v>
          </cell>
          <cell r="D1551" t="str">
            <v>REVENUE</v>
          </cell>
          <cell r="E1551" t="str">
            <v>INCOME STATEMENT</v>
          </cell>
          <cell r="F1551" t="str">
            <v/>
          </cell>
          <cell r="G1551" t="str">
            <v/>
          </cell>
          <cell r="H1551" t="str">
            <v>INCOME</v>
          </cell>
          <cell r="I1551" t="str">
            <v>INCOME FROM OPERATIONS</v>
          </cell>
          <cell r="J1551" t="str">
            <v>SERVICE RECEIPTS</v>
          </cell>
        </row>
        <row r="1552">
          <cell r="A1552" t="str">
            <v>R101202-000-019</v>
          </cell>
          <cell r="B1552" t="str">
            <v>Holding Charges- REGENCY PARK</v>
          </cell>
          <cell r="C1552" t="str">
            <v>INR</v>
          </cell>
          <cell r="D1552" t="str">
            <v>REVENUE</v>
          </cell>
          <cell r="E1552" t="str">
            <v>INCOME STATEMENT</v>
          </cell>
          <cell r="F1552" t="str">
            <v/>
          </cell>
          <cell r="G1552" t="str">
            <v/>
          </cell>
          <cell r="H1552" t="str">
            <v>INCOME</v>
          </cell>
          <cell r="I1552" t="str">
            <v>INCOME FROM OPERATIONS</v>
          </cell>
          <cell r="J1552" t="str">
            <v>SERVICE RECEIPTS</v>
          </cell>
        </row>
        <row r="1553">
          <cell r="A1553" t="str">
            <v>R101202-000-020</v>
          </cell>
          <cell r="B1553" t="str">
            <v>Holding Charges- REGENCY PARK-PARKING</v>
          </cell>
          <cell r="C1553" t="str">
            <v>INR</v>
          </cell>
          <cell r="D1553" t="str">
            <v>REVENUE</v>
          </cell>
          <cell r="E1553" t="str">
            <v>INCOME STATEMENT</v>
          </cell>
          <cell r="F1553" t="str">
            <v/>
          </cell>
          <cell r="G1553" t="str">
            <v/>
          </cell>
          <cell r="H1553" t="str">
            <v>INCOME</v>
          </cell>
          <cell r="I1553" t="str">
            <v>INCOME FROM OPERATIONS</v>
          </cell>
          <cell r="J1553" t="str">
            <v>SERVICE RECEIPTS</v>
          </cell>
        </row>
        <row r="1554">
          <cell r="A1554" t="str">
            <v>R101202-000-022</v>
          </cell>
          <cell r="B1554" t="str">
            <v>Holding Charges- RICHMOND PARK</v>
          </cell>
          <cell r="C1554" t="str">
            <v>INR</v>
          </cell>
          <cell r="D1554" t="str">
            <v>REVENUE</v>
          </cell>
          <cell r="E1554" t="str">
            <v>INCOME STATEMENT</v>
          </cell>
          <cell r="F1554" t="str">
            <v/>
          </cell>
          <cell r="G1554" t="str">
            <v/>
          </cell>
          <cell r="H1554" t="str">
            <v>INCOME</v>
          </cell>
          <cell r="I1554" t="str">
            <v>INCOME FROM OPERATIONS</v>
          </cell>
          <cell r="J1554" t="str">
            <v>SERVICE RECEIPTS</v>
          </cell>
        </row>
        <row r="1555">
          <cell r="A1555" t="str">
            <v>R101202-000-037</v>
          </cell>
          <cell r="B1555" t="str">
            <v>Holding Charges- CENTRE POINT</v>
          </cell>
          <cell r="C1555" t="str">
            <v>INR</v>
          </cell>
          <cell r="D1555" t="str">
            <v>REVENUE</v>
          </cell>
          <cell r="E1555" t="str">
            <v>INCOME STATEMENT</v>
          </cell>
          <cell r="F1555" t="str">
            <v/>
          </cell>
          <cell r="G1555" t="str">
            <v/>
          </cell>
          <cell r="H1555" t="str">
            <v>INCOME</v>
          </cell>
          <cell r="I1555" t="str">
            <v>INCOME FROM OPERATIONS</v>
          </cell>
          <cell r="J1555" t="str">
            <v>SERVICE RECEIPTS</v>
          </cell>
        </row>
        <row r="1556">
          <cell r="A1556" t="str">
            <v>R101202-000-039</v>
          </cell>
          <cell r="B1556" t="str">
            <v>Holding Charges- RIDGWOOD ESTATE</v>
          </cell>
          <cell r="C1556" t="str">
            <v>INR</v>
          </cell>
          <cell r="D1556" t="str">
            <v>REVENUE</v>
          </cell>
          <cell r="E1556" t="str">
            <v>INCOME STATEMENT</v>
          </cell>
          <cell r="F1556" t="str">
            <v/>
          </cell>
          <cell r="G1556" t="str">
            <v/>
          </cell>
          <cell r="H1556" t="str">
            <v>INCOME</v>
          </cell>
          <cell r="I1556" t="str">
            <v>INCOME FROM OPERATIONS</v>
          </cell>
          <cell r="J1556" t="str">
            <v>SERVICE RECEIPTS</v>
          </cell>
        </row>
        <row r="1557">
          <cell r="A1557" t="str">
            <v>R101202-000-046</v>
          </cell>
          <cell r="B1557" t="str">
            <v>Holding Charges- PRINCETON ESTATE</v>
          </cell>
          <cell r="C1557" t="str">
            <v>INR</v>
          </cell>
          <cell r="D1557" t="str">
            <v>REVENUE</v>
          </cell>
          <cell r="E1557" t="str">
            <v>INCOME STATEMENT</v>
          </cell>
          <cell r="F1557" t="str">
            <v/>
          </cell>
          <cell r="G1557" t="str">
            <v/>
          </cell>
          <cell r="H1557" t="str">
            <v>INCOME</v>
          </cell>
          <cell r="I1557" t="str">
            <v>INCOME FROM OPERATIONS</v>
          </cell>
          <cell r="J1557" t="str">
            <v>SERVICE RECEIPTS</v>
          </cell>
        </row>
        <row r="1558">
          <cell r="A1558" t="str">
            <v>R101202-000-054</v>
          </cell>
          <cell r="B1558" t="str">
            <v>Holding Charges- BELVEDERE PARK</v>
          </cell>
          <cell r="C1558" t="str">
            <v>INR</v>
          </cell>
          <cell r="D1558" t="str">
            <v>REVENUE</v>
          </cell>
          <cell r="E1558" t="str">
            <v>INCOME STATEMENT</v>
          </cell>
          <cell r="F1558" t="str">
            <v/>
          </cell>
          <cell r="G1558" t="str">
            <v/>
          </cell>
          <cell r="H1558" t="str">
            <v>INCOME</v>
          </cell>
          <cell r="I1558" t="str">
            <v>INCOME FROM OPERATIONS</v>
          </cell>
          <cell r="J1558" t="str">
            <v>SERVICE RECEIPTS</v>
          </cell>
        </row>
        <row r="1559">
          <cell r="A1559" t="str">
            <v>R101202-000-060</v>
          </cell>
          <cell r="B1559" t="str">
            <v>Holding Charges- TRINITY TOWERS</v>
          </cell>
          <cell r="C1559" t="str">
            <v>INR</v>
          </cell>
          <cell r="D1559" t="str">
            <v>REVENUE</v>
          </cell>
          <cell r="E1559" t="str">
            <v>INCOME STATEMENT</v>
          </cell>
          <cell r="F1559" t="str">
            <v/>
          </cell>
          <cell r="G1559" t="str">
            <v/>
          </cell>
          <cell r="H1559" t="str">
            <v>INCOME</v>
          </cell>
          <cell r="I1559" t="str">
            <v>INCOME FROM OPERATIONS</v>
          </cell>
          <cell r="J1559" t="str">
            <v>SERVICE RECEIPTS</v>
          </cell>
        </row>
        <row r="1560">
          <cell r="A1560" t="str">
            <v>R101202-000-061</v>
          </cell>
          <cell r="B1560" t="str">
            <v>Holding Charges- DLF GRAND MALL</v>
          </cell>
          <cell r="C1560" t="str">
            <v>INR</v>
          </cell>
          <cell r="D1560" t="str">
            <v>REVENUE</v>
          </cell>
          <cell r="E1560" t="str">
            <v>INCOME STATEMENT</v>
          </cell>
          <cell r="F1560" t="str">
            <v/>
          </cell>
          <cell r="G1560" t="str">
            <v/>
          </cell>
          <cell r="H1560" t="str">
            <v>INCOME</v>
          </cell>
          <cell r="I1560" t="str">
            <v>INCOME FROM OPERATIONS</v>
          </cell>
          <cell r="J1560" t="str">
            <v>SERVICE RECEIPTS</v>
          </cell>
        </row>
        <row r="1561">
          <cell r="A1561" t="str">
            <v>R101203</v>
          </cell>
          <cell r="B1561" t="str">
            <v>Service Charges Received (Others)</v>
          </cell>
          <cell r="C1561" t="str">
            <v>INR</v>
          </cell>
          <cell r="D1561" t="str">
            <v>REVENUE</v>
          </cell>
          <cell r="E1561" t="str">
            <v>INCOME STATEMENT</v>
          </cell>
          <cell r="F1561" t="str">
            <v/>
          </cell>
          <cell r="G1561" t="str">
            <v/>
          </cell>
          <cell r="H1561" t="str">
            <v>INCOME</v>
          </cell>
          <cell r="I1561" t="str">
            <v>INCOME FROM OPERATIONS</v>
          </cell>
          <cell r="J1561" t="str">
            <v>SERVICE RECEIPTS</v>
          </cell>
        </row>
        <row r="1562">
          <cell r="A1562" t="str">
            <v>R101204</v>
          </cell>
          <cell r="B1562" t="str">
            <v>Amount forfeited on properties</v>
          </cell>
          <cell r="C1562" t="str">
            <v>INR</v>
          </cell>
          <cell r="D1562" t="str">
            <v>REVENUE</v>
          </cell>
          <cell r="E1562" t="str">
            <v>INCOME STATEMENT</v>
          </cell>
          <cell r="F1562" t="str">
            <v/>
          </cell>
          <cell r="G1562" t="str">
            <v/>
          </cell>
          <cell r="H1562" t="str">
            <v>INCOME</v>
          </cell>
          <cell r="I1562" t="str">
            <v>INCOME FROM OPERATIONS</v>
          </cell>
          <cell r="J1562" t="str">
            <v>SERVICE RECEIPTS</v>
          </cell>
        </row>
        <row r="1563">
          <cell r="A1563" t="str">
            <v>R101205-000-000</v>
          </cell>
          <cell r="B1563" t="str">
            <v>Late Const.Charges</v>
          </cell>
          <cell r="C1563" t="str">
            <v>INR</v>
          </cell>
          <cell r="D1563" t="str">
            <v>REVENUE</v>
          </cell>
          <cell r="E1563" t="str">
            <v>INCOME STATEMENT</v>
          </cell>
          <cell r="F1563" t="str">
            <v/>
          </cell>
          <cell r="G1563" t="str">
            <v/>
          </cell>
          <cell r="H1563" t="str">
            <v>INCOME</v>
          </cell>
          <cell r="I1563" t="str">
            <v>INCOME FROM OPERATIONS</v>
          </cell>
          <cell r="J1563" t="str">
            <v>SERVICE RECEIPTS</v>
          </cell>
        </row>
        <row r="1564">
          <cell r="A1564" t="str">
            <v>R101206-000-000</v>
          </cell>
          <cell r="B1564" t="str">
            <v>Rebate On Instalment</v>
          </cell>
          <cell r="C1564" t="str">
            <v>INR</v>
          </cell>
          <cell r="D1564" t="str">
            <v>REVENUE</v>
          </cell>
          <cell r="E1564" t="str">
            <v>INCOME STATEMENT</v>
          </cell>
          <cell r="F1564" t="str">
            <v/>
          </cell>
          <cell r="G1564" t="str">
            <v/>
          </cell>
          <cell r="H1564" t="str">
            <v>INCOME</v>
          </cell>
          <cell r="I1564" t="str">
            <v>INCOME FROM OPERATIONS</v>
          </cell>
          <cell r="J1564" t="str">
            <v>SALE OF GOODS (NET OFF)</v>
          </cell>
        </row>
        <row r="1565">
          <cell r="A1565" t="str">
            <v>R101207-000-010</v>
          </cell>
          <cell r="B1565" t="str">
            <v>Rebates On Extra Charges- DILSHAD PLAZA</v>
          </cell>
          <cell r="C1565" t="str">
            <v>INR</v>
          </cell>
          <cell r="D1565" t="str">
            <v>REVENUE</v>
          </cell>
          <cell r="E1565" t="str">
            <v>INCOME STATEMENT</v>
          </cell>
          <cell r="F1565" t="str">
            <v/>
          </cell>
          <cell r="G1565" t="str">
            <v/>
          </cell>
          <cell r="H1565" t="str">
            <v>INCOME</v>
          </cell>
          <cell r="I1565" t="str">
            <v>INCOME FROM OPERATIONS</v>
          </cell>
          <cell r="J1565" t="str">
            <v>SALE OF GOODS (NET OFF)</v>
          </cell>
        </row>
        <row r="1566">
          <cell r="A1566" t="str">
            <v>R101207-000-033</v>
          </cell>
          <cell r="B1566" t="str">
            <v>Rebates On Extra Charges- Prkn WINDSOR</v>
          </cell>
          <cell r="C1566" t="str">
            <v>INR</v>
          </cell>
          <cell r="D1566" t="str">
            <v>REVENUE</v>
          </cell>
          <cell r="E1566" t="str">
            <v>INCOME STATEMENT</v>
          </cell>
          <cell r="F1566" t="str">
            <v/>
          </cell>
          <cell r="G1566" t="str">
            <v/>
          </cell>
          <cell r="H1566" t="str">
            <v>INCOME</v>
          </cell>
          <cell r="I1566" t="str">
            <v>INCOME FROM OPERATIONS</v>
          </cell>
          <cell r="J1566" t="str">
            <v>SALE OF GOODS (NET OFF)</v>
          </cell>
        </row>
        <row r="1567">
          <cell r="A1567" t="str">
            <v>R101207-000-038</v>
          </cell>
          <cell r="B1567" t="str">
            <v>Rebates On Extra Charges- FARIDABAD PLOT</v>
          </cell>
          <cell r="C1567" t="str">
            <v>INR</v>
          </cell>
          <cell r="D1567" t="str">
            <v>REVENUE</v>
          </cell>
          <cell r="E1567" t="str">
            <v>INCOME STATEMENT</v>
          </cell>
          <cell r="F1567" t="str">
            <v/>
          </cell>
          <cell r="G1567" t="str">
            <v/>
          </cell>
          <cell r="H1567" t="str">
            <v>INCOME</v>
          </cell>
          <cell r="I1567" t="str">
            <v>INCOME FROM OPERATIONS</v>
          </cell>
          <cell r="J1567" t="str">
            <v>SALE OF GOODS (NET OFF)</v>
          </cell>
        </row>
        <row r="1568">
          <cell r="A1568" t="str">
            <v>R101207-000-041</v>
          </cell>
          <cell r="B1568" t="str">
            <v>Rebates On Extra Charges- WELLINGTON EST</v>
          </cell>
          <cell r="C1568" t="str">
            <v>INR</v>
          </cell>
          <cell r="D1568" t="str">
            <v>REVENUE</v>
          </cell>
          <cell r="E1568" t="str">
            <v>INCOME STATEMENT</v>
          </cell>
          <cell r="F1568" t="str">
            <v/>
          </cell>
          <cell r="G1568" t="str">
            <v/>
          </cell>
          <cell r="H1568" t="str">
            <v>INCOME</v>
          </cell>
          <cell r="I1568" t="str">
            <v>INCOME FROM OPERATIONS</v>
          </cell>
          <cell r="J1568" t="str">
            <v>SALE OF GOODS (NET OFF)</v>
          </cell>
        </row>
        <row r="1569">
          <cell r="A1569" t="str">
            <v>R101207-000-060</v>
          </cell>
          <cell r="B1569" t="str">
            <v>Rebates On Extra Charges- TRINITY TOWER</v>
          </cell>
          <cell r="C1569" t="str">
            <v>INR</v>
          </cell>
          <cell r="D1569" t="str">
            <v>REVENUE</v>
          </cell>
          <cell r="E1569" t="str">
            <v>INCOME STATEMENT</v>
          </cell>
          <cell r="F1569" t="str">
            <v/>
          </cell>
          <cell r="G1569" t="str">
            <v/>
          </cell>
          <cell r="H1569" t="str">
            <v>INCOME</v>
          </cell>
          <cell r="I1569" t="str">
            <v>INCOME FROM OPERATIONS</v>
          </cell>
          <cell r="J1569" t="str">
            <v>SALE OF GOODS (NET OFF)</v>
          </cell>
        </row>
        <row r="1570">
          <cell r="A1570" t="str">
            <v>R101207-000-061</v>
          </cell>
          <cell r="B1570" t="str">
            <v>Rebates On Extra Charges- DLF GRAND MALL</v>
          </cell>
          <cell r="C1570" t="str">
            <v>INR</v>
          </cell>
          <cell r="D1570" t="str">
            <v>REVENUE</v>
          </cell>
          <cell r="E1570" t="str">
            <v>INCOME STATEMENT</v>
          </cell>
          <cell r="F1570" t="str">
            <v/>
          </cell>
          <cell r="G1570" t="str">
            <v/>
          </cell>
          <cell r="H1570" t="str">
            <v>INCOME</v>
          </cell>
          <cell r="I1570" t="str">
            <v>INCOME FROM OPERATIONS</v>
          </cell>
          <cell r="J1570" t="str">
            <v>SALE OF GOODS (NET OFF)</v>
          </cell>
        </row>
        <row r="1571">
          <cell r="A1571" t="str">
            <v>R101207-000-062</v>
          </cell>
          <cell r="B1571" t="str">
            <v>Rebates On Extra Charges- THE ARALIAS</v>
          </cell>
          <cell r="C1571" t="str">
            <v>INR</v>
          </cell>
          <cell r="D1571" t="str">
            <v>REVENUE</v>
          </cell>
          <cell r="E1571" t="str">
            <v>INCOME STATEMENT</v>
          </cell>
          <cell r="F1571" t="str">
            <v/>
          </cell>
          <cell r="G1571" t="str">
            <v/>
          </cell>
          <cell r="H1571" t="str">
            <v>INCOME</v>
          </cell>
          <cell r="I1571" t="str">
            <v>INCOME FROM OPERATIONS</v>
          </cell>
          <cell r="J1571" t="str">
            <v>SALE OF GOODS (NET OFF)</v>
          </cell>
        </row>
        <row r="1572">
          <cell r="A1572" t="str">
            <v>R101207-000-064</v>
          </cell>
          <cell r="B1572" t="str">
            <v>Rebates On Extra Charges- WESTEND Hghts</v>
          </cell>
          <cell r="C1572" t="str">
            <v>INR</v>
          </cell>
          <cell r="D1572" t="str">
            <v>REVENUE</v>
          </cell>
          <cell r="E1572" t="str">
            <v>INCOME STATEMENT</v>
          </cell>
          <cell r="F1572" t="str">
            <v/>
          </cell>
          <cell r="G1572" t="str">
            <v/>
          </cell>
          <cell r="H1572" t="str">
            <v>INCOME</v>
          </cell>
          <cell r="I1572" t="str">
            <v>INCOME FROM OPERATIONS</v>
          </cell>
          <cell r="J1572" t="str">
            <v>SALE OF GOODS (NET OFF)</v>
          </cell>
        </row>
        <row r="1573">
          <cell r="A1573" t="str">
            <v>R101207-000-069</v>
          </cell>
          <cell r="B1573" t="str">
            <v>Rebates On Extra Charges- THE PINNACLE</v>
          </cell>
          <cell r="C1573" t="str">
            <v>INR</v>
          </cell>
          <cell r="D1573" t="str">
            <v>REVENUE</v>
          </cell>
          <cell r="E1573" t="str">
            <v>INCOME STATEMENT</v>
          </cell>
          <cell r="F1573" t="str">
            <v/>
          </cell>
          <cell r="G1573" t="str">
            <v/>
          </cell>
          <cell r="H1573" t="str">
            <v>INCOME</v>
          </cell>
          <cell r="I1573" t="str">
            <v>INCOME FROM OPERATIONS</v>
          </cell>
          <cell r="J1573" t="str">
            <v>SALE OF GOODS (NET OFF)</v>
          </cell>
        </row>
        <row r="1574">
          <cell r="A1574" t="str">
            <v>R101207-000-070</v>
          </cell>
          <cell r="B1574" t="str">
            <v>Rebates On Extra Charges- ROYALTON TOWER</v>
          </cell>
          <cell r="C1574" t="str">
            <v>INR</v>
          </cell>
          <cell r="D1574" t="str">
            <v>REVENUE</v>
          </cell>
          <cell r="E1574" t="str">
            <v>INCOME STATEMENT</v>
          </cell>
          <cell r="F1574" t="str">
            <v/>
          </cell>
          <cell r="G1574" t="str">
            <v/>
          </cell>
          <cell r="H1574" t="str">
            <v>INCOME</v>
          </cell>
          <cell r="I1574" t="str">
            <v>INCOME FROM OPERATIONS</v>
          </cell>
          <cell r="J1574" t="str">
            <v>SALE OF GOODS (NET OFF)</v>
          </cell>
        </row>
        <row r="1575">
          <cell r="A1575" t="str">
            <v>R101207-000-071</v>
          </cell>
          <cell r="B1575" t="str">
            <v>Rebates On Extra Charges- THE ICON</v>
          </cell>
          <cell r="C1575" t="str">
            <v>INR</v>
          </cell>
          <cell r="D1575" t="str">
            <v>REVENUE</v>
          </cell>
          <cell r="E1575" t="str">
            <v>INCOME STATEMENT</v>
          </cell>
          <cell r="F1575" t="str">
            <v/>
          </cell>
          <cell r="G1575" t="str">
            <v/>
          </cell>
          <cell r="H1575" t="str">
            <v>INCOME</v>
          </cell>
          <cell r="I1575" t="str">
            <v>INCOME FROM OPERATIONS</v>
          </cell>
          <cell r="J1575" t="str">
            <v>SALE OF GOODS (NET OFF)</v>
          </cell>
        </row>
        <row r="1576">
          <cell r="A1576" t="str">
            <v>R101207-000-075</v>
          </cell>
          <cell r="B1576" t="str">
            <v>Rebates On Extra Charges- THE SUMMIT</v>
          </cell>
          <cell r="C1576" t="str">
            <v>INR</v>
          </cell>
          <cell r="D1576" t="str">
            <v>REVENUE</v>
          </cell>
          <cell r="E1576" t="str">
            <v>INCOME STATEMENT</v>
          </cell>
          <cell r="F1576" t="str">
            <v/>
          </cell>
          <cell r="G1576" t="str">
            <v/>
          </cell>
          <cell r="H1576" t="str">
            <v>INCOME</v>
          </cell>
          <cell r="I1576" t="str">
            <v>INCOME FROM OPERATIONS</v>
          </cell>
          <cell r="J1576" t="str">
            <v>SALE OF GOODS (NET OFF)</v>
          </cell>
        </row>
        <row r="1577">
          <cell r="A1577" t="str">
            <v>R101207-000-080</v>
          </cell>
          <cell r="B1577" t="str">
            <v>Rebates On Extra Charges- THE MAGNOLIAS</v>
          </cell>
          <cell r="C1577" t="str">
            <v>INR</v>
          </cell>
          <cell r="D1577" t="str">
            <v>REVENUE</v>
          </cell>
          <cell r="E1577" t="str">
            <v>INCOME STATEMENT</v>
          </cell>
          <cell r="F1577" t="str">
            <v/>
          </cell>
          <cell r="G1577" t="str">
            <v/>
          </cell>
          <cell r="H1577" t="str">
            <v>INCOME</v>
          </cell>
          <cell r="I1577" t="str">
            <v>INCOME FROM OPERATIONS</v>
          </cell>
          <cell r="J1577" t="str">
            <v>SALE OF GOODS (NET OFF)</v>
          </cell>
        </row>
        <row r="1578">
          <cell r="A1578" t="str">
            <v>R101301</v>
          </cell>
          <cell r="B1578" t="str">
            <v>Contract Receipts-Construction</v>
          </cell>
          <cell r="C1578" t="str">
            <v>INR</v>
          </cell>
          <cell r="D1578" t="str">
            <v>REVENUE</v>
          </cell>
          <cell r="E1578" t="str">
            <v>INCOME STATEMENT</v>
          </cell>
          <cell r="F1578" t="str">
            <v/>
          </cell>
          <cell r="G1578" t="str">
            <v/>
          </cell>
          <cell r="H1578" t="str">
            <v>INCOME</v>
          </cell>
          <cell r="I1578" t="str">
            <v>INCOME FROM OPERATIONS</v>
          </cell>
          <cell r="J1578" t="str">
            <v>SALE OF GOODS (NET OFF)</v>
          </cell>
        </row>
        <row r="1579">
          <cell r="A1579" t="str">
            <v>R102001</v>
          </cell>
          <cell r="B1579" t="str">
            <v>Rent and licence fee</v>
          </cell>
          <cell r="C1579" t="str">
            <v>INR</v>
          </cell>
          <cell r="D1579" t="str">
            <v>REVENUE</v>
          </cell>
          <cell r="E1579" t="str">
            <v>INCOME STATEMENT</v>
          </cell>
          <cell r="F1579" t="str">
            <v/>
          </cell>
          <cell r="G1579" t="str">
            <v/>
          </cell>
          <cell r="H1579" t="str">
            <v>INCOME</v>
          </cell>
          <cell r="I1579" t="str">
            <v>INCOME FROM OPERATIONS</v>
          </cell>
          <cell r="J1579" t="str">
            <v>RENT INCOME</v>
          </cell>
        </row>
        <row r="1580">
          <cell r="A1580" t="str">
            <v>R102002</v>
          </cell>
          <cell r="B1580" t="str">
            <v>Rent Received</v>
          </cell>
          <cell r="C1580" t="str">
            <v>INR</v>
          </cell>
          <cell r="D1580" t="str">
            <v>REVENUE</v>
          </cell>
          <cell r="E1580" t="str">
            <v>INCOME STATEMENT</v>
          </cell>
          <cell r="F1580" t="str">
            <v/>
          </cell>
          <cell r="G1580" t="str">
            <v/>
          </cell>
          <cell r="H1580" t="str">
            <v>INCOME</v>
          </cell>
          <cell r="I1580" t="str">
            <v>INCOME FROM OPERATIONS</v>
          </cell>
          <cell r="J1580" t="str">
            <v>RENT INCOME</v>
          </cell>
        </row>
        <row r="1581">
          <cell r="A1581" t="str">
            <v>R102003</v>
          </cell>
          <cell r="B1581" t="str">
            <v>Rent Received (Commercial)</v>
          </cell>
          <cell r="C1581" t="str">
            <v>INR</v>
          </cell>
          <cell r="D1581" t="str">
            <v>REVENUE</v>
          </cell>
          <cell r="E1581" t="str">
            <v>INCOME STATEMENT</v>
          </cell>
          <cell r="F1581" t="str">
            <v/>
          </cell>
          <cell r="G1581" t="str">
            <v/>
          </cell>
          <cell r="H1581" t="str">
            <v>INCOME</v>
          </cell>
          <cell r="I1581" t="str">
            <v>INCOME FROM OPERATIONS</v>
          </cell>
          <cell r="J1581" t="str">
            <v>RENT INCOME</v>
          </cell>
        </row>
        <row r="1582">
          <cell r="A1582" t="str">
            <v>R102004</v>
          </cell>
          <cell r="B1582" t="str">
            <v>Rent Received (Retail)</v>
          </cell>
          <cell r="C1582" t="str">
            <v>INR</v>
          </cell>
          <cell r="D1582" t="str">
            <v>REVENUE</v>
          </cell>
          <cell r="E1582" t="str">
            <v>INCOME STATEMENT</v>
          </cell>
          <cell r="F1582" t="str">
            <v/>
          </cell>
          <cell r="G1582" t="str">
            <v/>
          </cell>
          <cell r="H1582" t="str">
            <v>INCOME</v>
          </cell>
          <cell r="I1582" t="str">
            <v>INCOME FROM OPERATIONS</v>
          </cell>
          <cell r="J1582" t="str">
            <v>RENT INCOME</v>
          </cell>
        </row>
        <row r="1583">
          <cell r="A1583" t="str">
            <v>R102005</v>
          </cell>
          <cell r="B1583" t="str">
            <v>Rent received (Other operations)</v>
          </cell>
          <cell r="C1583" t="str">
            <v>INR</v>
          </cell>
          <cell r="D1583" t="str">
            <v>REVENUE</v>
          </cell>
          <cell r="E1583" t="str">
            <v>INCOME STATEMENT</v>
          </cell>
          <cell r="F1583" t="str">
            <v/>
          </cell>
          <cell r="G1583" t="str">
            <v/>
          </cell>
          <cell r="H1583" t="str">
            <v>INCOME</v>
          </cell>
          <cell r="I1583" t="str">
            <v>INCOME FROM OPERATIONS</v>
          </cell>
          <cell r="J1583" t="str">
            <v>RENT INCOME</v>
          </cell>
        </row>
        <row r="1584">
          <cell r="A1584" t="str">
            <v>R102006</v>
          </cell>
          <cell r="B1584" t="str">
            <v>Rent received (Related Party)</v>
          </cell>
          <cell r="C1584" t="str">
            <v>INR</v>
          </cell>
          <cell r="D1584" t="str">
            <v>REVENUE</v>
          </cell>
          <cell r="E1584" t="str">
            <v>INCOME STATEMENT</v>
          </cell>
          <cell r="F1584" t="str">
            <v/>
          </cell>
          <cell r="G1584" t="str">
            <v/>
          </cell>
          <cell r="H1584" t="str">
            <v>INCOME</v>
          </cell>
          <cell r="I1584" t="str">
            <v>INCOME FROM OPERATIONS</v>
          </cell>
          <cell r="J1584" t="str">
            <v>RENT INCOME</v>
          </cell>
        </row>
        <row r="1585">
          <cell r="A1585" t="str">
            <v>R102007</v>
          </cell>
          <cell r="B1585" t="str">
            <v>Lease Money Received</v>
          </cell>
          <cell r="C1585" t="str">
            <v>INR</v>
          </cell>
          <cell r="D1585" t="str">
            <v>REVENUE</v>
          </cell>
          <cell r="E1585" t="str">
            <v>INCOME STATEMENT</v>
          </cell>
          <cell r="F1585" t="str">
            <v/>
          </cell>
          <cell r="G1585" t="str">
            <v/>
          </cell>
          <cell r="H1585" t="str">
            <v>INCOME</v>
          </cell>
          <cell r="I1585" t="str">
            <v>INCOME FROM OPERATIONS</v>
          </cell>
          <cell r="J1585" t="str">
            <v>RENT INCOME</v>
          </cell>
        </row>
        <row r="1586">
          <cell r="A1586" t="str">
            <v>R103001</v>
          </cell>
          <cell r="B1586" t="str">
            <v>Service &amp; maintenance Income</v>
          </cell>
          <cell r="C1586" t="str">
            <v>INR</v>
          </cell>
          <cell r="D1586" t="str">
            <v>REVENUE</v>
          </cell>
          <cell r="E1586" t="str">
            <v>INCOME STATEMENT</v>
          </cell>
          <cell r="F1586" t="str">
            <v/>
          </cell>
          <cell r="G1586" t="str">
            <v/>
          </cell>
          <cell r="H1586" t="str">
            <v>INCOME</v>
          </cell>
          <cell r="I1586" t="str">
            <v>INCOME FROM OPERATIONS</v>
          </cell>
          <cell r="J1586" t="str">
            <v>SERVICE RECEIPTS</v>
          </cell>
        </row>
        <row r="1587">
          <cell r="A1587" t="str">
            <v>R103002</v>
          </cell>
          <cell r="B1587" t="str">
            <v>Road Repairing Charges</v>
          </cell>
          <cell r="C1587" t="str">
            <v>INR</v>
          </cell>
          <cell r="D1587" t="str">
            <v>REVENUE</v>
          </cell>
          <cell r="E1587" t="str">
            <v>INCOME STATEMENT</v>
          </cell>
          <cell r="F1587" t="str">
            <v/>
          </cell>
          <cell r="G1587" t="str">
            <v/>
          </cell>
          <cell r="H1587" t="str">
            <v>INCOME</v>
          </cell>
          <cell r="I1587" t="str">
            <v>INCOME FROM OPERATIONS</v>
          </cell>
          <cell r="J1587" t="str">
            <v>SERVICE RECEIPTS</v>
          </cell>
        </row>
        <row r="1588">
          <cell r="A1588" t="str">
            <v>R103003</v>
          </cell>
          <cell r="B1588" t="str">
            <v>Water Connection</v>
          </cell>
          <cell r="C1588" t="str">
            <v>INR</v>
          </cell>
          <cell r="D1588" t="str">
            <v>REVENUE</v>
          </cell>
          <cell r="E1588" t="str">
            <v>INCOME STATEMENT</v>
          </cell>
          <cell r="F1588" t="str">
            <v/>
          </cell>
          <cell r="G1588" t="str">
            <v/>
          </cell>
          <cell r="H1588" t="str">
            <v>INCOME</v>
          </cell>
          <cell r="I1588" t="str">
            <v>INCOME FROM OPERATIONS</v>
          </cell>
          <cell r="J1588" t="str">
            <v>SERVICE RECEIPTS</v>
          </cell>
        </row>
        <row r="1589">
          <cell r="A1589" t="str">
            <v>R103004</v>
          </cell>
          <cell r="B1589" t="str">
            <v>Shifting Charges/Reconnection Charges</v>
          </cell>
          <cell r="C1589" t="str">
            <v>INR</v>
          </cell>
          <cell r="D1589" t="str">
            <v>REVENUE</v>
          </cell>
          <cell r="E1589" t="str">
            <v>INCOME STATEMENT</v>
          </cell>
          <cell r="F1589" t="str">
            <v/>
          </cell>
          <cell r="G1589" t="str">
            <v/>
          </cell>
          <cell r="H1589" t="str">
            <v>INCOME</v>
          </cell>
          <cell r="I1589" t="str">
            <v>INCOME FROM OPERATIONS</v>
          </cell>
          <cell r="J1589" t="str">
            <v>SERVICE RECEIPTS</v>
          </cell>
        </row>
        <row r="1590">
          <cell r="A1590" t="str">
            <v>R103005</v>
          </cell>
          <cell r="B1590" t="str">
            <v>Shifting/Reconnection Internet</v>
          </cell>
          <cell r="C1590" t="str">
            <v>INR</v>
          </cell>
          <cell r="D1590" t="str">
            <v>REVENUE</v>
          </cell>
          <cell r="E1590" t="str">
            <v>INCOME STATEMENT</v>
          </cell>
          <cell r="F1590" t="str">
            <v/>
          </cell>
          <cell r="G1590" t="str">
            <v/>
          </cell>
          <cell r="H1590" t="str">
            <v>INCOME</v>
          </cell>
          <cell r="I1590" t="str">
            <v>INCOME FROM OPERATIONS</v>
          </cell>
          <cell r="J1590" t="str">
            <v>SERVICE RECEIPTS</v>
          </cell>
        </row>
        <row r="1591">
          <cell r="A1591" t="str">
            <v>R103006</v>
          </cell>
          <cell r="B1591" t="str">
            <v>Fixed Service Connection Charges Account</v>
          </cell>
          <cell r="C1591" t="str">
            <v>INR</v>
          </cell>
          <cell r="D1591" t="str">
            <v>REVENUE</v>
          </cell>
          <cell r="E1591" t="str">
            <v>INCOME STATEMENT</v>
          </cell>
          <cell r="F1591" t="str">
            <v/>
          </cell>
          <cell r="G1591" t="str">
            <v/>
          </cell>
          <cell r="H1591" t="str">
            <v>INCOME</v>
          </cell>
          <cell r="I1591" t="str">
            <v>INCOME FROM OPERATIONS</v>
          </cell>
          <cell r="J1591" t="str">
            <v>SERVICE RECEIPTS</v>
          </cell>
        </row>
        <row r="1592">
          <cell r="A1592" t="str">
            <v>R103007</v>
          </cell>
          <cell r="B1592" t="str">
            <v>Excavation Revenue</v>
          </cell>
          <cell r="C1592" t="str">
            <v>INR</v>
          </cell>
          <cell r="D1592" t="str">
            <v>REVENUE</v>
          </cell>
          <cell r="E1592" t="str">
            <v>INCOME STATEMENT</v>
          </cell>
          <cell r="F1592" t="str">
            <v/>
          </cell>
          <cell r="G1592" t="str">
            <v/>
          </cell>
          <cell r="H1592" t="str">
            <v>INCOME</v>
          </cell>
          <cell r="I1592" t="str">
            <v>INCOME FROM OPERATIONS</v>
          </cell>
          <cell r="J1592" t="str">
            <v>SERVICE RECEIPTS</v>
          </cell>
        </row>
        <row r="1593">
          <cell r="A1593" t="str">
            <v>R103008</v>
          </cell>
          <cell r="B1593" t="str">
            <v>Concrete  Revenue</v>
          </cell>
          <cell r="C1593" t="str">
            <v>INR</v>
          </cell>
          <cell r="D1593" t="str">
            <v>REVENUE</v>
          </cell>
          <cell r="E1593" t="str">
            <v>INCOME STATEMENT</v>
          </cell>
          <cell r="F1593" t="str">
            <v/>
          </cell>
          <cell r="G1593" t="str">
            <v/>
          </cell>
          <cell r="H1593" t="str">
            <v>INCOME</v>
          </cell>
          <cell r="I1593" t="str">
            <v>INCOME FROM OPERATIONS</v>
          </cell>
          <cell r="J1593" t="str">
            <v>SERVICE RECEIPTS</v>
          </cell>
        </row>
        <row r="1594">
          <cell r="A1594" t="str">
            <v>R103009</v>
          </cell>
          <cell r="B1594" t="str">
            <v>Other Incomes</v>
          </cell>
          <cell r="C1594" t="str">
            <v>INR</v>
          </cell>
          <cell r="D1594" t="str">
            <v>REVENUE</v>
          </cell>
          <cell r="E1594" t="str">
            <v>INCOME STATEMENT</v>
          </cell>
          <cell r="F1594" t="str">
            <v/>
          </cell>
          <cell r="G1594" t="str">
            <v/>
          </cell>
          <cell r="H1594" t="str">
            <v>INCOME</v>
          </cell>
          <cell r="I1594" t="str">
            <v>INCOME FROM OPERATIONS</v>
          </cell>
          <cell r="J1594" t="str">
            <v>SERVICE RECEIPTS</v>
          </cell>
        </row>
        <row r="1595">
          <cell r="A1595" t="str">
            <v>R103010</v>
          </cell>
          <cell r="B1595" t="str">
            <v>Other Maintainance Incomes</v>
          </cell>
          <cell r="C1595" t="str">
            <v>INR</v>
          </cell>
          <cell r="D1595" t="str">
            <v>REVENUE</v>
          </cell>
          <cell r="E1595" t="str">
            <v>INCOME STATEMENT</v>
          </cell>
          <cell r="F1595" t="str">
            <v/>
          </cell>
          <cell r="G1595" t="str">
            <v/>
          </cell>
          <cell r="H1595" t="str">
            <v>INCOME</v>
          </cell>
          <cell r="I1595" t="str">
            <v>INCOME FROM OPERATIONS</v>
          </cell>
          <cell r="J1595" t="str">
            <v>SERVICE RECEIPTS</v>
          </cell>
        </row>
        <row r="1596">
          <cell r="A1596" t="str">
            <v>R103011</v>
          </cell>
          <cell r="B1596" t="str">
            <v>Shopping Mall - Development Income</v>
          </cell>
          <cell r="C1596" t="str">
            <v>INR</v>
          </cell>
          <cell r="D1596" t="str">
            <v>REVENUE</v>
          </cell>
          <cell r="E1596" t="str">
            <v>INCOME STATEMENT</v>
          </cell>
          <cell r="F1596" t="str">
            <v/>
          </cell>
          <cell r="G1596" t="str">
            <v/>
          </cell>
          <cell r="H1596" t="str">
            <v>INCOME</v>
          </cell>
          <cell r="I1596" t="str">
            <v>INCOME FROM OPERATIONS</v>
          </cell>
          <cell r="J1596" t="str">
            <v>SERVICE RECEIPTS</v>
          </cell>
        </row>
        <row r="1597">
          <cell r="A1597" t="str">
            <v>R103012</v>
          </cell>
          <cell r="B1597" t="str">
            <v>Development Income</v>
          </cell>
          <cell r="C1597" t="str">
            <v>INR</v>
          </cell>
          <cell r="D1597" t="str">
            <v>REVENUE</v>
          </cell>
          <cell r="E1597" t="str">
            <v>INCOME STATEMENT</v>
          </cell>
          <cell r="F1597" t="str">
            <v/>
          </cell>
          <cell r="G1597" t="str">
            <v/>
          </cell>
          <cell r="H1597" t="str">
            <v>INCOME</v>
          </cell>
          <cell r="I1597" t="str">
            <v>INCOME FROM OPERATIONS</v>
          </cell>
          <cell r="J1597" t="str">
            <v>SERVICE RECEIPTS</v>
          </cell>
        </row>
        <row r="1598">
          <cell r="A1598" t="str">
            <v>R103013</v>
          </cell>
          <cell r="B1598" t="str">
            <v>Parking Income</v>
          </cell>
          <cell r="C1598" t="str">
            <v>INR</v>
          </cell>
          <cell r="D1598" t="str">
            <v>REVENUE</v>
          </cell>
          <cell r="E1598" t="str">
            <v>INCOME STATEMENT</v>
          </cell>
          <cell r="F1598" t="str">
            <v/>
          </cell>
          <cell r="G1598" t="str">
            <v/>
          </cell>
          <cell r="H1598" t="str">
            <v>INCOME</v>
          </cell>
          <cell r="I1598" t="str">
            <v>INCOME FROM OPERATIONS</v>
          </cell>
          <cell r="J1598" t="str">
            <v>SERVICE RECEIPTS</v>
          </cell>
        </row>
        <row r="1599">
          <cell r="A1599" t="str">
            <v>R103014</v>
          </cell>
          <cell r="B1599" t="str">
            <v>Internal Lighting Income</v>
          </cell>
          <cell r="C1599" t="str">
            <v>INR</v>
          </cell>
          <cell r="D1599" t="str">
            <v>REVENUE</v>
          </cell>
          <cell r="E1599" t="str">
            <v>INCOME STATEMENT</v>
          </cell>
          <cell r="F1599" t="str">
            <v/>
          </cell>
          <cell r="G1599" t="str">
            <v/>
          </cell>
          <cell r="H1599" t="str">
            <v>INCOME</v>
          </cell>
          <cell r="I1599" t="str">
            <v>INCOME FROM OPERATIONS</v>
          </cell>
          <cell r="J1599" t="str">
            <v>SERVICE RECEIPTS</v>
          </cell>
        </row>
        <row r="1600">
          <cell r="A1600" t="str">
            <v>R103015</v>
          </cell>
          <cell r="B1600" t="str">
            <v>Additional Hours Incomes</v>
          </cell>
          <cell r="C1600" t="str">
            <v>INR</v>
          </cell>
          <cell r="D1600" t="str">
            <v>REVENUE</v>
          </cell>
          <cell r="E1600" t="str">
            <v>INCOME STATEMENT</v>
          </cell>
          <cell r="F1600" t="str">
            <v/>
          </cell>
          <cell r="G1600" t="str">
            <v/>
          </cell>
          <cell r="H1600" t="str">
            <v>INCOME</v>
          </cell>
          <cell r="I1600" t="str">
            <v>INCOME FROM OPERATIONS</v>
          </cell>
          <cell r="J1600" t="str">
            <v>SERVICE RECEIPTS</v>
          </cell>
        </row>
        <row r="1601">
          <cell r="A1601" t="str">
            <v>R103016</v>
          </cell>
          <cell r="B1601" t="str">
            <v>Fee For Electric Connection</v>
          </cell>
          <cell r="C1601" t="str">
            <v>INR</v>
          </cell>
          <cell r="D1601" t="str">
            <v>REVENUE</v>
          </cell>
          <cell r="E1601" t="str">
            <v>INCOME STATEMENT</v>
          </cell>
          <cell r="F1601" t="str">
            <v/>
          </cell>
          <cell r="G1601" t="str">
            <v/>
          </cell>
          <cell r="H1601" t="str">
            <v>INCOME</v>
          </cell>
          <cell r="I1601" t="str">
            <v>INCOME FROM OPERATIONS</v>
          </cell>
          <cell r="J1601" t="str">
            <v>SERVICE RECEIPTS</v>
          </cell>
        </row>
        <row r="1602">
          <cell r="A1602" t="str">
            <v>R103017</v>
          </cell>
          <cell r="B1602" t="str">
            <v>Water &amp; Sewerage</v>
          </cell>
          <cell r="C1602" t="str">
            <v>INR</v>
          </cell>
          <cell r="D1602" t="str">
            <v>REVENUE</v>
          </cell>
          <cell r="E1602" t="str">
            <v>INCOME STATEMENT</v>
          </cell>
          <cell r="F1602" t="str">
            <v/>
          </cell>
          <cell r="G1602" t="str">
            <v/>
          </cell>
          <cell r="H1602" t="str">
            <v>INCOME</v>
          </cell>
          <cell r="I1602" t="str">
            <v>INCOME FROM OPERATIONS</v>
          </cell>
          <cell r="J1602" t="str">
            <v>SERVICE RECEIPTS</v>
          </cell>
        </row>
        <row r="1603">
          <cell r="A1603" t="str">
            <v>R103018</v>
          </cell>
          <cell r="B1603" t="str">
            <v>Maintenance Incomes</v>
          </cell>
          <cell r="C1603" t="str">
            <v>INR</v>
          </cell>
          <cell r="D1603" t="str">
            <v>REVENUE</v>
          </cell>
          <cell r="E1603" t="str">
            <v>INCOME STATEMENT</v>
          </cell>
          <cell r="F1603" t="str">
            <v/>
          </cell>
          <cell r="G1603" t="str">
            <v/>
          </cell>
          <cell r="H1603" t="str">
            <v>INCOME</v>
          </cell>
          <cell r="I1603" t="str">
            <v>INCOME FROM OPERATIONS</v>
          </cell>
          <cell r="J1603" t="str">
            <v>SERVICE RECEIPTS</v>
          </cell>
        </row>
        <row r="1604">
          <cell r="A1604" t="str">
            <v>R103019</v>
          </cell>
          <cell r="B1604" t="str">
            <v>Misc Income-Entry Comm Vehicles</v>
          </cell>
          <cell r="C1604" t="str">
            <v>INR</v>
          </cell>
          <cell r="D1604" t="str">
            <v>REVENUE</v>
          </cell>
          <cell r="E1604" t="str">
            <v>INCOME STATEMENT</v>
          </cell>
          <cell r="F1604" t="str">
            <v/>
          </cell>
          <cell r="G1604" t="str">
            <v/>
          </cell>
          <cell r="H1604" t="str">
            <v>INCOME</v>
          </cell>
          <cell r="I1604" t="str">
            <v>INCOME FROM OPERATIONS</v>
          </cell>
          <cell r="J1604" t="str">
            <v>SERVICE RECEIPTS</v>
          </cell>
        </row>
        <row r="1605">
          <cell r="A1605" t="str">
            <v>R103020</v>
          </cell>
          <cell r="B1605" t="str">
            <v>Period Inspection Charges</v>
          </cell>
          <cell r="C1605" t="str">
            <v>INR</v>
          </cell>
          <cell r="D1605" t="str">
            <v>REVENUE</v>
          </cell>
          <cell r="E1605" t="str">
            <v>INCOME STATEMENT</v>
          </cell>
          <cell r="F1605" t="str">
            <v/>
          </cell>
          <cell r="G1605" t="str">
            <v/>
          </cell>
          <cell r="H1605" t="str">
            <v>INCOME</v>
          </cell>
          <cell r="I1605" t="str">
            <v>INCOME FROM OPERATIONS</v>
          </cell>
          <cell r="J1605" t="str">
            <v>SERVICE RECEIPTS</v>
          </cell>
        </row>
        <row r="1606">
          <cell r="A1606" t="str">
            <v>R103021</v>
          </cell>
          <cell r="B1606" t="str">
            <v>Testing Charges</v>
          </cell>
          <cell r="C1606" t="str">
            <v>INR</v>
          </cell>
          <cell r="D1606" t="str">
            <v>REVENUE</v>
          </cell>
          <cell r="E1606" t="str">
            <v>INCOME STATEMENT</v>
          </cell>
          <cell r="F1606" t="str">
            <v/>
          </cell>
          <cell r="G1606" t="str">
            <v/>
          </cell>
          <cell r="H1606" t="str">
            <v>INCOME</v>
          </cell>
          <cell r="I1606" t="str">
            <v>INCOME FROM OPERATIONS</v>
          </cell>
          <cell r="J1606" t="str">
            <v>SERVICE RECEIPTS</v>
          </cell>
        </row>
        <row r="1607">
          <cell r="A1607" t="str">
            <v>R104001</v>
          </cell>
          <cell r="B1607" t="str">
            <v>Sale Of Electricity/Gas</v>
          </cell>
          <cell r="C1607" t="str">
            <v>INR</v>
          </cell>
          <cell r="D1607" t="str">
            <v>REVENUE</v>
          </cell>
          <cell r="E1607" t="str">
            <v>INCOME STATEMENT</v>
          </cell>
          <cell r="F1607" t="str">
            <v/>
          </cell>
          <cell r="G1607" t="str">
            <v/>
          </cell>
          <cell r="H1607" t="str">
            <v>INCOME</v>
          </cell>
          <cell r="I1607" t="str">
            <v>INCOME FROM OPERATIONS</v>
          </cell>
          <cell r="J1607" t="str">
            <v>SERVICE RECEIPTS</v>
          </cell>
        </row>
        <row r="1608">
          <cell r="A1608" t="str">
            <v>R105001</v>
          </cell>
          <cell r="B1608" t="str">
            <v>Cable Operations</v>
          </cell>
          <cell r="C1608" t="str">
            <v>INR</v>
          </cell>
          <cell r="D1608" t="str">
            <v>REVENUE</v>
          </cell>
          <cell r="E1608" t="str">
            <v>INCOME STATEMENT</v>
          </cell>
          <cell r="F1608" t="str">
            <v/>
          </cell>
          <cell r="G1608" t="str">
            <v/>
          </cell>
          <cell r="H1608" t="str">
            <v>INCOME</v>
          </cell>
          <cell r="I1608" t="str">
            <v>INCOME FROM OPERATIONS</v>
          </cell>
          <cell r="J1608" t="str">
            <v>SERVICE RECEIPTS</v>
          </cell>
        </row>
        <row r="1609">
          <cell r="A1609" t="str">
            <v>R105101</v>
          </cell>
          <cell r="B1609" t="str">
            <v>Vending Services</v>
          </cell>
          <cell r="C1609" t="str">
            <v>INR</v>
          </cell>
          <cell r="D1609" t="str">
            <v>REVENUE</v>
          </cell>
          <cell r="E1609" t="str">
            <v>INCOME STATEMENT</v>
          </cell>
          <cell r="F1609" t="str">
            <v/>
          </cell>
          <cell r="G1609" t="str">
            <v/>
          </cell>
          <cell r="H1609" t="str">
            <v>INCOME</v>
          </cell>
          <cell r="I1609" t="str">
            <v>INCOME FROM OPERATIONS</v>
          </cell>
          <cell r="J1609" t="str">
            <v>SERVICE RECEIPTS</v>
          </cell>
        </row>
        <row r="1610">
          <cell r="A1610" t="str">
            <v>R105201</v>
          </cell>
          <cell r="B1610" t="str">
            <v>Consultancy &amp; Other Services</v>
          </cell>
          <cell r="C1610" t="str">
            <v>INR</v>
          </cell>
          <cell r="D1610" t="str">
            <v>REVENUE</v>
          </cell>
          <cell r="E1610" t="str">
            <v>INCOME STATEMENT</v>
          </cell>
          <cell r="F1610" t="str">
            <v/>
          </cell>
          <cell r="G1610" t="str">
            <v/>
          </cell>
          <cell r="H1610" t="str">
            <v>INCOME</v>
          </cell>
          <cell r="I1610" t="str">
            <v>INCOME FROM OPERATIONS</v>
          </cell>
          <cell r="J1610" t="str">
            <v>SERVICE RECEIPTS</v>
          </cell>
        </row>
        <row r="1611">
          <cell r="A1611" t="str">
            <v>R105301</v>
          </cell>
          <cell r="B1611" t="str">
            <v>Receipt of Cinema Operations</v>
          </cell>
          <cell r="C1611" t="str">
            <v>INR</v>
          </cell>
          <cell r="D1611" t="str">
            <v>REVENUE</v>
          </cell>
          <cell r="E1611" t="str">
            <v>INCOME STATEMENT</v>
          </cell>
          <cell r="F1611" t="str">
            <v/>
          </cell>
          <cell r="G1611" t="str">
            <v/>
          </cell>
          <cell r="H1611" t="str">
            <v>INCOME</v>
          </cell>
          <cell r="I1611" t="str">
            <v>INCOME FROM OPERATIONS</v>
          </cell>
          <cell r="J1611" t="str">
            <v>SERVICE RECEIPTS</v>
          </cell>
        </row>
        <row r="1612">
          <cell r="A1612" t="str">
            <v>R105401</v>
          </cell>
          <cell r="B1612" t="str">
            <v>Income from Golf course Operation</v>
          </cell>
          <cell r="C1612" t="str">
            <v>INR</v>
          </cell>
          <cell r="D1612" t="str">
            <v>REVENUE</v>
          </cell>
          <cell r="E1612" t="str">
            <v>INCOME STATEMENT</v>
          </cell>
          <cell r="F1612" t="str">
            <v/>
          </cell>
          <cell r="G1612" t="str">
            <v/>
          </cell>
          <cell r="H1612" t="str">
            <v>INCOME</v>
          </cell>
          <cell r="I1612" t="str">
            <v>INCOME FROM OPERATIONS</v>
          </cell>
          <cell r="J1612" t="str">
            <v>SERVICE RECEIPTS</v>
          </cell>
        </row>
        <row r="1613">
          <cell r="A1613" t="str">
            <v>R105402</v>
          </cell>
          <cell r="B1613" t="str">
            <v>Club Operations</v>
          </cell>
          <cell r="C1613" t="str">
            <v>INR</v>
          </cell>
          <cell r="D1613" t="str">
            <v>REVENUE</v>
          </cell>
          <cell r="E1613" t="str">
            <v>INCOME STATEMENT</v>
          </cell>
          <cell r="F1613" t="str">
            <v/>
          </cell>
          <cell r="G1613" t="str">
            <v/>
          </cell>
          <cell r="H1613" t="str">
            <v>INCOME</v>
          </cell>
          <cell r="I1613" t="str">
            <v>INCOME FROM OPERATIONS</v>
          </cell>
          <cell r="J1613" t="str">
            <v>SERVICE RECEIPTS</v>
          </cell>
        </row>
        <row r="1614">
          <cell r="A1614" t="str">
            <v>R105403</v>
          </cell>
          <cell r="B1614" t="str">
            <v>Health and recreational receipts</v>
          </cell>
          <cell r="C1614" t="str">
            <v>INR</v>
          </cell>
          <cell r="D1614" t="str">
            <v>REVENUE</v>
          </cell>
          <cell r="E1614" t="str">
            <v>INCOME STATEMENT</v>
          </cell>
          <cell r="F1614" t="str">
            <v/>
          </cell>
          <cell r="G1614" t="str">
            <v/>
          </cell>
          <cell r="H1614" t="str">
            <v>INCOME</v>
          </cell>
          <cell r="I1614" t="str">
            <v>INCOME FROM OPERATIONS</v>
          </cell>
          <cell r="J1614" t="str">
            <v>SERVICE RECEIPTS</v>
          </cell>
        </row>
        <row r="1615">
          <cell r="A1615" t="str">
            <v>R105404</v>
          </cell>
          <cell r="B1615" t="str">
            <v>Food Court Kisok income</v>
          </cell>
          <cell r="C1615" t="str">
            <v>INR</v>
          </cell>
          <cell r="D1615" t="str">
            <v>REVENUE</v>
          </cell>
          <cell r="E1615" t="str">
            <v>INCOME STATEMENT</v>
          </cell>
          <cell r="F1615" t="str">
            <v/>
          </cell>
          <cell r="G1615" t="str">
            <v/>
          </cell>
          <cell r="H1615" t="str">
            <v>INCOME</v>
          </cell>
          <cell r="I1615" t="str">
            <v>INCOME FROM OPERATIONS</v>
          </cell>
          <cell r="J1615" t="str">
            <v>SERVICE RECEIPTS</v>
          </cell>
        </row>
        <row r="1616">
          <cell r="A1616" t="str">
            <v>R105405</v>
          </cell>
          <cell r="B1616" t="str">
            <v>Venue Charges</v>
          </cell>
          <cell r="C1616" t="str">
            <v>INR</v>
          </cell>
          <cell r="D1616" t="str">
            <v>REVENUE</v>
          </cell>
          <cell r="E1616" t="str">
            <v>INCOME STATEMENT</v>
          </cell>
          <cell r="F1616" t="str">
            <v/>
          </cell>
          <cell r="G1616" t="str">
            <v/>
          </cell>
          <cell r="H1616" t="str">
            <v>INCOME</v>
          </cell>
          <cell r="I1616" t="str">
            <v>INCOME FROM OPERATIONS</v>
          </cell>
          <cell r="J1616" t="str">
            <v>SERVICE RECEIPTS</v>
          </cell>
        </row>
        <row r="1617">
          <cell r="A1617" t="str">
            <v>R105406</v>
          </cell>
          <cell r="B1617" t="str">
            <v>F&amp;B Revenue</v>
          </cell>
          <cell r="C1617" t="str">
            <v>INR</v>
          </cell>
          <cell r="D1617" t="str">
            <v>REVENUE</v>
          </cell>
          <cell r="E1617" t="str">
            <v>INCOME STATEMENT</v>
          </cell>
          <cell r="F1617" t="str">
            <v/>
          </cell>
          <cell r="G1617" t="str">
            <v/>
          </cell>
          <cell r="H1617" t="str">
            <v>INCOME</v>
          </cell>
          <cell r="I1617" t="str">
            <v>INCOME FROM OPERATIONS</v>
          </cell>
          <cell r="J1617" t="str">
            <v>SERVICE RECEIPTS</v>
          </cell>
        </row>
        <row r="1618">
          <cell r="A1618" t="str">
            <v>R105407</v>
          </cell>
          <cell r="B1618" t="str">
            <v>Academy revenue</v>
          </cell>
          <cell r="C1618" t="str">
            <v>INR</v>
          </cell>
          <cell r="D1618" t="str">
            <v>REVENUE</v>
          </cell>
          <cell r="E1618" t="str">
            <v>INCOME STATEMENT</v>
          </cell>
          <cell r="F1618" t="str">
            <v/>
          </cell>
          <cell r="G1618" t="str">
            <v/>
          </cell>
          <cell r="H1618" t="str">
            <v>INCOME</v>
          </cell>
          <cell r="I1618" t="str">
            <v>INCOME FROM OPERATIONS</v>
          </cell>
          <cell r="J1618" t="str">
            <v>SERVICE RECEIPTS</v>
          </cell>
        </row>
        <row r="1619">
          <cell r="A1619" t="str">
            <v>R105408</v>
          </cell>
          <cell r="B1619" t="str">
            <v>proshop revenue</v>
          </cell>
          <cell r="C1619" t="str">
            <v>INR</v>
          </cell>
          <cell r="D1619" t="str">
            <v>REVENUE</v>
          </cell>
          <cell r="E1619" t="str">
            <v>INCOME STATEMENT</v>
          </cell>
          <cell r="F1619" t="str">
            <v/>
          </cell>
          <cell r="G1619" t="str">
            <v/>
          </cell>
          <cell r="H1619" t="str">
            <v>INCOME</v>
          </cell>
          <cell r="I1619" t="str">
            <v>INCOME FROM OPERATIONS</v>
          </cell>
          <cell r="J1619" t="str">
            <v>SERVICE RECEIPTS</v>
          </cell>
        </row>
        <row r="1620">
          <cell r="A1620" t="str">
            <v>R105409</v>
          </cell>
          <cell r="B1620" t="str">
            <v>Commission Income Golf Course</v>
          </cell>
          <cell r="C1620" t="str">
            <v>INR</v>
          </cell>
          <cell r="D1620" t="str">
            <v>REVENUE</v>
          </cell>
          <cell r="E1620" t="str">
            <v>INCOME STATEMENT</v>
          </cell>
          <cell r="F1620" t="str">
            <v/>
          </cell>
          <cell r="G1620" t="str">
            <v/>
          </cell>
          <cell r="H1620" t="str">
            <v>INCOME</v>
          </cell>
          <cell r="I1620" t="str">
            <v>INCOME FROM OPERATIONS</v>
          </cell>
          <cell r="J1620" t="str">
            <v>SERVICE RECEIPTS</v>
          </cell>
        </row>
        <row r="1621">
          <cell r="A1621" t="str">
            <v>R105410</v>
          </cell>
          <cell r="B1621" t="str">
            <v>Rental on horticulture Golf Course</v>
          </cell>
          <cell r="C1621" t="str">
            <v>INR</v>
          </cell>
          <cell r="D1621" t="str">
            <v>REVENUE</v>
          </cell>
          <cell r="E1621" t="str">
            <v>INCOME STATEMENT</v>
          </cell>
          <cell r="F1621" t="str">
            <v/>
          </cell>
          <cell r="G1621" t="str">
            <v/>
          </cell>
          <cell r="H1621" t="str">
            <v>INCOME</v>
          </cell>
          <cell r="I1621" t="str">
            <v>INCOME FROM OPERATIONS</v>
          </cell>
          <cell r="J1621" t="str">
            <v>SERVICE RECEIPTS</v>
          </cell>
        </row>
        <row r="1622">
          <cell r="A1622" t="str">
            <v>R105501</v>
          </cell>
          <cell r="B1622" t="str">
            <v>Entry Fees</v>
          </cell>
          <cell r="C1622" t="str">
            <v>INR</v>
          </cell>
          <cell r="D1622" t="str">
            <v>REVENUE</v>
          </cell>
          <cell r="E1622" t="str">
            <v>INCOME STATEMENT</v>
          </cell>
          <cell r="F1622" t="str">
            <v/>
          </cell>
          <cell r="G1622" t="str">
            <v/>
          </cell>
          <cell r="H1622" t="str">
            <v>INCOME</v>
          </cell>
          <cell r="I1622" t="str">
            <v>INCOME FROM OPERATIONS</v>
          </cell>
          <cell r="J1622" t="str">
            <v>SERVICE RECEIPTS</v>
          </cell>
        </row>
        <row r="1623">
          <cell r="A1623" t="str">
            <v>R105502</v>
          </cell>
          <cell r="B1623" t="str">
            <v>Membership Fees</v>
          </cell>
          <cell r="C1623" t="str">
            <v>INR</v>
          </cell>
          <cell r="D1623" t="str">
            <v>REVENUE</v>
          </cell>
          <cell r="E1623" t="str">
            <v>INCOME STATEMENT</v>
          </cell>
          <cell r="F1623" t="str">
            <v/>
          </cell>
          <cell r="G1623" t="str">
            <v/>
          </cell>
          <cell r="H1623" t="str">
            <v>INCOME</v>
          </cell>
          <cell r="I1623" t="str">
            <v>INCOME FROM OPERATIONS</v>
          </cell>
          <cell r="J1623" t="str">
            <v>SERVICE RECEIPTS</v>
          </cell>
        </row>
        <row r="1624">
          <cell r="A1624" t="str">
            <v>R105503</v>
          </cell>
          <cell r="B1624" t="str">
            <v>Membership Fees Internet</v>
          </cell>
          <cell r="C1624" t="str">
            <v>INR</v>
          </cell>
          <cell r="D1624" t="str">
            <v>REVENUE</v>
          </cell>
          <cell r="E1624" t="str">
            <v>INCOME STATEMENT</v>
          </cell>
          <cell r="F1624" t="str">
            <v/>
          </cell>
          <cell r="G1624" t="str">
            <v/>
          </cell>
          <cell r="H1624" t="str">
            <v>INCOME</v>
          </cell>
          <cell r="I1624" t="str">
            <v>INCOME FROM OPERATIONS</v>
          </cell>
          <cell r="J1624" t="str">
            <v>SERVICE RECEIPTS</v>
          </cell>
        </row>
        <row r="1625">
          <cell r="A1625" t="str">
            <v>R105504</v>
          </cell>
          <cell r="B1625" t="str">
            <v>Subscription Income</v>
          </cell>
          <cell r="C1625" t="str">
            <v>INR</v>
          </cell>
          <cell r="D1625" t="str">
            <v>REVENUE</v>
          </cell>
          <cell r="E1625" t="str">
            <v>INCOME STATEMENT</v>
          </cell>
          <cell r="F1625" t="str">
            <v/>
          </cell>
          <cell r="G1625" t="str">
            <v/>
          </cell>
          <cell r="H1625" t="str">
            <v>INCOME</v>
          </cell>
          <cell r="I1625" t="str">
            <v>INCOME FROM OPERATIONS</v>
          </cell>
          <cell r="J1625" t="str">
            <v>SERVICE RECEIPTS</v>
          </cell>
        </row>
        <row r="1626">
          <cell r="A1626" t="str">
            <v>R105505</v>
          </cell>
          <cell r="B1626" t="str">
            <v>Subscription Income Internet</v>
          </cell>
          <cell r="C1626" t="str">
            <v>INR</v>
          </cell>
          <cell r="D1626" t="str">
            <v>REVENUE</v>
          </cell>
          <cell r="E1626" t="str">
            <v>INCOME STATEMENT</v>
          </cell>
          <cell r="F1626" t="str">
            <v/>
          </cell>
          <cell r="G1626" t="str">
            <v/>
          </cell>
          <cell r="H1626" t="str">
            <v>INCOME</v>
          </cell>
          <cell r="I1626" t="str">
            <v>INCOME FROM OPERATIONS</v>
          </cell>
          <cell r="J1626" t="str">
            <v>SERVICE RECEIPTS</v>
          </cell>
        </row>
        <row r="1627">
          <cell r="A1627" t="str">
            <v>R105506</v>
          </cell>
          <cell r="B1627" t="str">
            <v>Subscription Income - Primus</v>
          </cell>
          <cell r="C1627" t="str">
            <v>INR</v>
          </cell>
          <cell r="D1627" t="str">
            <v>REVENUE</v>
          </cell>
          <cell r="E1627" t="str">
            <v>INCOME STATEMENT</v>
          </cell>
          <cell r="F1627" t="str">
            <v/>
          </cell>
          <cell r="G1627" t="str">
            <v/>
          </cell>
          <cell r="H1627" t="str">
            <v>INCOME</v>
          </cell>
          <cell r="I1627" t="str">
            <v>INCOME FROM OPERATIONS</v>
          </cell>
          <cell r="J1627" t="str">
            <v>SERVICE RECEIPTS</v>
          </cell>
        </row>
        <row r="1628">
          <cell r="A1628" t="str">
            <v>R105507</v>
          </cell>
          <cell r="B1628" t="str">
            <v>Subscription Income- Sify</v>
          </cell>
          <cell r="C1628" t="str">
            <v>INR</v>
          </cell>
          <cell r="D1628" t="str">
            <v>REVENUE</v>
          </cell>
          <cell r="E1628" t="str">
            <v>INCOME STATEMENT</v>
          </cell>
          <cell r="F1628" t="str">
            <v/>
          </cell>
          <cell r="G1628" t="str">
            <v/>
          </cell>
          <cell r="H1628" t="str">
            <v>INCOME</v>
          </cell>
          <cell r="I1628" t="str">
            <v>INCOME FROM OPERATIONS</v>
          </cell>
          <cell r="J1628" t="str">
            <v>SERVICE RECEIPTS</v>
          </cell>
        </row>
        <row r="1629">
          <cell r="A1629" t="str">
            <v>R105508</v>
          </cell>
          <cell r="B1629" t="str">
            <v>Additional Subscription</v>
          </cell>
          <cell r="C1629" t="str">
            <v>INR</v>
          </cell>
          <cell r="D1629" t="str">
            <v>REVENUE</v>
          </cell>
          <cell r="E1629" t="str">
            <v>INCOME STATEMENT</v>
          </cell>
          <cell r="F1629" t="str">
            <v/>
          </cell>
          <cell r="G1629" t="str">
            <v/>
          </cell>
          <cell r="H1629" t="str">
            <v>INCOME</v>
          </cell>
          <cell r="I1629" t="str">
            <v>INCOME FROM OPERATIONS</v>
          </cell>
          <cell r="J1629" t="str">
            <v>SERVICE RECEIPTS</v>
          </cell>
        </row>
        <row r="1630">
          <cell r="A1630" t="str">
            <v>R106001</v>
          </cell>
          <cell r="B1630" t="str">
            <v>Farm receipts</v>
          </cell>
          <cell r="C1630" t="str">
            <v>INR</v>
          </cell>
          <cell r="D1630" t="str">
            <v>REVENUE</v>
          </cell>
          <cell r="E1630" t="str">
            <v>INCOME STATEMENT</v>
          </cell>
          <cell r="F1630" t="str">
            <v/>
          </cell>
          <cell r="G1630" t="str">
            <v/>
          </cell>
          <cell r="H1630" t="str">
            <v>INCOME</v>
          </cell>
          <cell r="I1630" t="str">
            <v>OTHER INCOME</v>
          </cell>
          <cell r="J1630" t="str">
            <v>FARM INCOME</v>
          </cell>
        </row>
        <row r="1631">
          <cell r="A1631" t="str">
            <v>R201001</v>
          </cell>
          <cell r="B1631" t="str">
            <v>Advertisement and other income</v>
          </cell>
          <cell r="C1631" t="str">
            <v>INR</v>
          </cell>
          <cell r="D1631" t="str">
            <v>REVENUE</v>
          </cell>
          <cell r="E1631" t="str">
            <v>INCOME STATEMENT</v>
          </cell>
          <cell r="F1631" t="str">
            <v/>
          </cell>
          <cell r="G1631" t="str">
            <v/>
          </cell>
          <cell r="H1631" t="str">
            <v>INCOME</v>
          </cell>
          <cell r="I1631" t="str">
            <v>OTHER INCOME</v>
          </cell>
          <cell r="J1631" t="str">
            <v>OTHER INCOME</v>
          </cell>
        </row>
        <row r="1632">
          <cell r="A1632" t="str">
            <v>R201002</v>
          </cell>
          <cell r="B1632" t="str">
            <v>Promotional Income</v>
          </cell>
          <cell r="C1632" t="str">
            <v>INR</v>
          </cell>
          <cell r="D1632" t="str">
            <v>REVENUE</v>
          </cell>
          <cell r="E1632" t="str">
            <v>INCOME STATEMENT</v>
          </cell>
          <cell r="F1632" t="str">
            <v/>
          </cell>
          <cell r="G1632" t="str">
            <v/>
          </cell>
          <cell r="H1632" t="str">
            <v>INCOME</v>
          </cell>
          <cell r="I1632" t="str">
            <v>OTHER INCOME</v>
          </cell>
          <cell r="J1632" t="str">
            <v>OTHER INCOME</v>
          </cell>
        </row>
        <row r="1633">
          <cell r="A1633" t="str">
            <v>R201003</v>
          </cell>
          <cell r="B1633" t="str">
            <v>Promotional Income-Signage/Banners</v>
          </cell>
          <cell r="C1633" t="str">
            <v>INR</v>
          </cell>
          <cell r="D1633" t="str">
            <v>REVENUE</v>
          </cell>
          <cell r="E1633" t="str">
            <v>INCOME STATEMENT</v>
          </cell>
          <cell r="F1633" t="str">
            <v/>
          </cell>
          <cell r="G1633" t="str">
            <v/>
          </cell>
          <cell r="H1633" t="str">
            <v>INCOME</v>
          </cell>
          <cell r="I1633" t="str">
            <v>OTHER INCOME</v>
          </cell>
          <cell r="J1633" t="str">
            <v>OTHER INCOME</v>
          </cell>
        </row>
        <row r="1634">
          <cell r="A1634" t="str">
            <v>R201004</v>
          </cell>
          <cell r="B1634" t="str">
            <v>Promotional Income-Events</v>
          </cell>
          <cell r="C1634" t="str">
            <v>INR</v>
          </cell>
          <cell r="D1634" t="str">
            <v>REVENUE</v>
          </cell>
          <cell r="E1634" t="str">
            <v>INCOME STATEMENT</v>
          </cell>
          <cell r="F1634" t="str">
            <v/>
          </cell>
          <cell r="G1634" t="str">
            <v/>
          </cell>
          <cell r="H1634" t="str">
            <v>INCOME</v>
          </cell>
          <cell r="I1634" t="str">
            <v>OTHER INCOME</v>
          </cell>
          <cell r="J1634" t="str">
            <v>OTHER INCOME</v>
          </cell>
        </row>
        <row r="1635">
          <cell r="A1635" t="str">
            <v>R201005</v>
          </cell>
          <cell r="B1635" t="str">
            <v>Promotional Income-Kiosks</v>
          </cell>
          <cell r="C1635" t="str">
            <v>INR</v>
          </cell>
          <cell r="D1635" t="str">
            <v>REVENUE</v>
          </cell>
          <cell r="E1635" t="str">
            <v>INCOME STATEMENT</v>
          </cell>
          <cell r="F1635" t="str">
            <v/>
          </cell>
          <cell r="G1635" t="str">
            <v/>
          </cell>
          <cell r="H1635" t="str">
            <v>INCOME</v>
          </cell>
          <cell r="I1635" t="str">
            <v>OTHER INCOME</v>
          </cell>
          <cell r="J1635" t="str">
            <v>OTHER INCOME</v>
          </cell>
        </row>
        <row r="1636">
          <cell r="A1636" t="str">
            <v>R201006</v>
          </cell>
          <cell r="B1636" t="str">
            <v>Publicity Recover From Distributor</v>
          </cell>
          <cell r="C1636" t="str">
            <v>INR</v>
          </cell>
          <cell r="D1636" t="str">
            <v>REVENUE</v>
          </cell>
          <cell r="E1636" t="str">
            <v>INCOME STATEMENT</v>
          </cell>
          <cell r="F1636" t="str">
            <v/>
          </cell>
          <cell r="G1636" t="str">
            <v/>
          </cell>
          <cell r="H1636" t="str">
            <v>INCOME</v>
          </cell>
          <cell r="I1636" t="str">
            <v>OTHER INCOME</v>
          </cell>
          <cell r="J1636" t="str">
            <v>OTHER INCOME</v>
          </cell>
        </row>
        <row r="1637">
          <cell r="A1637" t="str">
            <v>R201007</v>
          </cell>
          <cell r="B1637" t="str">
            <v>Film Income</v>
          </cell>
          <cell r="C1637" t="str">
            <v>INR</v>
          </cell>
          <cell r="D1637" t="str">
            <v>REVENUE</v>
          </cell>
          <cell r="E1637" t="str">
            <v>INCOME STATEMENT</v>
          </cell>
          <cell r="F1637" t="str">
            <v/>
          </cell>
          <cell r="G1637" t="str">
            <v/>
          </cell>
          <cell r="H1637" t="str">
            <v>INCOME</v>
          </cell>
          <cell r="I1637" t="str">
            <v>OTHER INCOME</v>
          </cell>
          <cell r="J1637" t="str">
            <v>OTHER INCOME</v>
          </cell>
        </row>
        <row r="1638">
          <cell r="A1638" t="str">
            <v>R201008</v>
          </cell>
          <cell r="B1638" t="str">
            <v>Pouring Fees</v>
          </cell>
          <cell r="C1638" t="str">
            <v>INR</v>
          </cell>
          <cell r="D1638" t="str">
            <v>REVENUE</v>
          </cell>
          <cell r="E1638" t="str">
            <v>INCOME STATEMENT</v>
          </cell>
          <cell r="F1638" t="str">
            <v/>
          </cell>
          <cell r="G1638" t="str">
            <v/>
          </cell>
          <cell r="H1638" t="str">
            <v>INCOME</v>
          </cell>
          <cell r="I1638" t="str">
            <v>OTHER INCOME</v>
          </cell>
          <cell r="J1638" t="str">
            <v>OTHER INCOME</v>
          </cell>
        </row>
        <row r="1639">
          <cell r="A1639" t="str">
            <v>R201101</v>
          </cell>
          <cell r="B1639" t="str">
            <v>Banglore Office Receipts</v>
          </cell>
          <cell r="C1639" t="str">
            <v>INR</v>
          </cell>
          <cell r="D1639" t="str">
            <v>REVENUE</v>
          </cell>
          <cell r="E1639" t="str">
            <v>INCOME STATEMENT</v>
          </cell>
          <cell r="F1639" t="str">
            <v/>
          </cell>
          <cell r="G1639" t="str">
            <v/>
          </cell>
          <cell r="H1639" t="str">
            <v>INCOME</v>
          </cell>
          <cell r="I1639" t="str">
            <v>OTHER INCOME</v>
          </cell>
          <cell r="J1639" t="str">
            <v>OTHER INCOME</v>
          </cell>
        </row>
        <row r="1640">
          <cell r="A1640" t="str">
            <v>R201102</v>
          </cell>
          <cell r="B1640" t="str">
            <v>Commission  Receipts</v>
          </cell>
          <cell r="C1640" t="str">
            <v>INR</v>
          </cell>
          <cell r="D1640" t="str">
            <v>REVENUE</v>
          </cell>
          <cell r="E1640" t="str">
            <v>INCOME STATEMENT</v>
          </cell>
          <cell r="F1640" t="str">
            <v/>
          </cell>
          <cell r="G1640" t="str">
            <v/>
          </cell>
          <cell r="H1640" t="str">
            <v>INCOME</v>
          </cell>
          <cell r="I1640" t="str">
            <v>OTHER INCOME</v>
          </cell>
          <cell r="J1640" t="str">
            <v>OTHER INCOME</v>
          </cell>
        </row>
        <row r="1641">
          <cell r="A1641" t="str">
            <v>R201103</v>
          </cell>
          <cell r="B1641" t="str">
            <v>Escalation Received</v>
          </cell>
          <cell r="C1641" t="str">
            <v>INR</v>
          </cell>
          <cell r="D1641" t="str">
            <v>REVENUE</v>
          </cell>
          <cell r="E1641" t="str">
            <v>INCOME STATEMENT</v>
          </cell>
          <cell r="F1641" t="str">
            <v/>
          </cell>
          <cell r="G1641" t="str">
            <v/>
          </cell>
          <cell r="H1641" t="str">
            <v>INCOME</v>
          </cell>
          <cell r="I1641" t="str">
            <v>OTHER INCOME</v>
          </cell>
          <cell r="J1641" t="str">
            <v>OTHER INCOME</v>
          </cell>
        </row>
        <row r="1642">
          <cell r="A1642" t="str">
            <v>R201104</v>
          </cell>
          <cell r="B1642" t="str">
            <v>Inter Project Receipts</v>
          </cell>
          <cell r="C1642" t="str">
            <v>INR</v>
          </cell>
          <cell r="D1642" t="str">
            <v>REVENUE</v>
          </cell>
          <cell r="E1642" t="str">
            <v>INCOME STATEMENT</v>
          </cell>
          <cell r="F1642" t="str">
            <v/>
          </cell>
          <cell r="G1642" t="str">
            <v/>
          </cell>
          <cell r="H1642" t="str">
            <v>INCOME</v>
          </cell>
          <cell r="I1642" t="str">
            <v>OTHER INCOME</v>
          </cell>
          <cell r="J1642" t="str">
            <v>OTHER INCOME</v>
          </cell>
        </row>
        <row r="1643">
          <cell r="A1643" t="str">
            <v>R201105</v>
          </cell>
          <cell r="B1643" t="str">
            <v>Sale Of Brochures / Forms</v>
          </cell>
          <cell r="C1643" t="str">
            <v>INR</v>
          </cell>
          <cell r="D1643" t="str">
            <v>REVENUE</v>
          </cell>
          <cell r="E1643" t="str">
            <v>INCOME STATEMENT</v>
          </cell>
          <cell r="F1643" t="str">
            <v/>
          </cell>
          <cell r="G1643" t="str">
            <v/>
          </cell>
          <cell r="H1643" t="str">
            <v>INCOME</v>
          </cell>
          <cell r="I1643" t="str">
            <v>OTHER INCOME</v>
          </cell>
          <cell r="J1643" t="str">
            <v>OTHER INCOME</v>
          </cell>
        </row>
        <row r="1644">
          <cell r="A1644" t="str">
            <v>R201106</v>
          </cell>
          <cell r="B1644" t="str">
            <v>Hire Income-Central Equp. Pool</v>
          </cell>
          <cell r="C1644" t="str">
            <v>INR</v>
          </cell>
          <cell r="D1644" t="str">
            <v>REVENUE</v>
          </cell>
          <cell r="E1644" t="str">
            <v>INCOME STATEMENT</v>
          </cell>
          <cell r="F1644" t="str">
            <v/>
          </cell>
          <cell r="G1644" t="str">
            <v/>
          </cell>
          <cell r="H1644" t="str">
            <v>INCOME</v>
          </cell>
          <cell r="I1644" t="str">
            <v>OTHER INCOME</v>
          </cell>
          <cell r="J1644" t="str">
            <v>OTHER INCOME</v>
          </cell>
        </row>
        <row r="1645">
          <cell r="A1645" t="str">
            <v>R201107</v>
          </cell>
          <cell r="B1645" t="str">
            <v>Sale Of Scrap</v>
          </cell>
          <cell r="C1645" t="str">
            <v>INR</v>
          </cell>
          <cell r="D1645" t="str">
            <v>REVENUE</v>
          </cell>
          <cell r="E1645" t="str">
            <v>INCOME STATEMENT</v>
          </cell>
          <cell r="F1645" t="str">
            <v/>
          </cell>
          <cell r="G1645" t="str">
            <v/>
          </cell>
          <cell r="H1645" t="str">
            <v>INCOME</v>
          </cell>
          <cell r="I1645" t="str">
            <v>OTHER INCOME</v>
          </cell>
          <cell r="J1645" t="str">
            <v>OTHER INCOME</v>
          </cell>
        </row>
        <row r="1646">
          <cell r="A1646" t="str">
            <v>R201108</v>
          </cell>
          <cell r="B1646" t="str">
            <v>Use Of Vacant Plot</v>
          </cell>
          <cell r="C1646" t="str">
            <v>INR</v>
          </cell>
          <cell r="D1646" t="str">
            <v>REVENUE</v>
          </cell>
          <cell r="E1646" t="str">
            <v>INCOME STATEMENT</v>
          </cell>
          <cell r="F1646" t="str">
            <v/>
          </cell>
          <cell r="G1646" t="str">
            <v/>
          </cell>
          <cell r="H1646" t="str">
            <v>INCOME</v>
          </cell>
          <cell r="I1646" t="str">
            <v>OTHER INCOME</v>
          </cell>
          <cell r="J1646" t="str">
            <v>OTHER INCOME</v>
          </cell>
        </row>
        <row r="1647">
          <cell r="A1647" t="str">
            <v>R201109</v>
          </cell>
          <cell r="B1647" t="str">
            <v>Garbage Disposal</v>
          </cell>
          <cell r="C1647" t="str">
            <v>INR</v>
          </cell>
          <cell r="D1647" t="str">
            <v>REVENUE</v>
          </cell>
          <cell r="E1647" t="str">
            <v>INCOME STATEMENT</v>
          </cell>
          <cell r="F1647" t="str">
            <v/>
          </cell>
          <cell r="G1647" t="str">
            <v/>
          </cell>
          <cell r="H1647" t="str">
            <v>INCOME</v>
          </cell>
          <cell r="I1647" t="str">
            <v>OTHER INCOME</v>
          </cell>
          <cell r="J1647" t="str">
            <v>OTHER INCOME</v>
          </cell>
        </row>
        <row r="1648">
          <cell r="A1648" t="str">
            <v>R201110</v>
          </cell>
          <cell r="B1648" t="str">
            <v>Subsidi Received</v>
          </cell>
          <cell r="C1648" t="str">
            <v>INR</v>
          </cell>
          <cell r="D1648" t="str">
            <v>REVENUE</v>
          </cell>
          <cell r="E1648" t="str">
            <v>INCOME STATEMENT</v>
          </cell>
          <cell r="F1648" t="str">
            <v/>
          </cell>
          <cell r="G1648" t="str">
            <v/>
          </cell>
          <cell r="H1648" t="str">
            <v>INCOME</v>
          </cell>
          <cell r="I1648" t="str">
            <v>OTHER INCOME</v>
          </cell>
          <cell r="J1648" t="str">
            <v>OTHER INCOME</v>
          </cell>
        </row>
        <row r="1649">
          <cell r="A1649" t="str">
            <v>R201111</v>
          </cell>
          <cell r="B1649" t="str">
            <v>Misc Income Gift Cards</v>
          </cell>
          <cell r="C1649" t="str">
            <v>INR</v>
          </cell>
          <cell r="D1649" t="str">
            <v>REVENUE</v>
          </cell>
          <cell r="E1649" t="str">
            <v>INCOME STATEMENT</v>
          </cell>
          <cell r="F1649" t="str">
            <v/>
          </cell>
          <cell r="G1649" t="str">
            <v/>
          </cell>
          <cell r="H1649" t="str">
            <v>INCOME</v>
          </cell>
          <cell r="I1649" t="str">
            <v>OTHER INCOME</v>
          </cell>
          <cell r="J1649" t="str">
            <v>OTHER INCOME</v>
          </cell>
        </row>
        <row r="1650">
          <cell r="A1650" t="str">
            <v>R201201</v>
          </cell>
          <cell r="B1650" t="str">
            <v>Performance Penalty Charged</v>
          </cell>
          <cell r="C1650" t="str">
            <v>INR</v>
          </cell>
          <cell r="D1650" t="str">
            <v>REVENUE</v>
          </cell>
          <cell r="E1650" t="str">
            <v>INCOME STATEMENT</v>
          </cell>
          <cell r="F1650" t="str">
            <v/>
          </cell>
          <cell r="G1650" t="str">
            <v/>
          </cell>
          <cell r="H1650" t="str">
            <v>INCOME</v>
          </cell>
          <cell r="I1650" t="str">
            <v>OTHER INCOME</v>
          </cell>
          <cell r="J1650" t="str">
            <v>OTHER INCOME</v>
          </cell>
        </row>
        <row r="1651">
          <cell r="A1651" t="str">
            <v>R202001</v>
          </cell>
          <cell r="B1651" t="str">
            <v>Unclaimed balances and excess prov. w/b</v>
          </cell>
          <cell r="C1651" t="str">
            <v>INR</v>
          </cell>
          <cell r="D1651" t="str">
            <v>REVENUE</v>
          </cell>
          <cell r="E1651" t="str">
            <v>INCOME STATEMENT</v>
          </cell>
          <cell r="F1651" t="str">
            <v/>
          </cell>
          <cell r="G1651" t="str">
            <v/>
          </cell>
          <cell r="H1651" t="str">
            <v>INCOME</v>
          </cell>
          <cell r="I1651" t="str">
            <v>OTHER INCOME</v>
          </cell>
          <cell r="J1651" t="str">
            <v>OTHER INCOME</v>
          </cell>
        </row>
        <row r="1652">
          <cell r="A1652" t="str">
            <v>R202002</v>
          </cell>
          <cell r="B1652" t="str">
            <v>Prior Period Income</v>
          </cell>
          <cell r="C1652" t="str">
            <v>INR</v>
          </cell>
          <cell r="D1652" t="str">
            <v>REVENUE</v>
          </cell>
          <cell r="E1652" t="str">
            <v>INCOME STATEMENT</v>
          </cell>
          <cell r="F1652" t="str">
            <v/>
          </cell>
          <cell r="G1652" t="str">
            <v/>
          </cell>
          <cell r="H1652" t="str">
            <v>INCOME</v>
          </cell>
          <cell r="I1652" t="str">
            <v>OTHER INCOME</v>
          </cell>
          <cell r="J1652" t="str">
            <v>OTHER INCOME</v>
          </cell>
        </row>
        <row r="1653">
          <cell r="A1653" t="str">
            <v>R202003</v>
          </cell>
          <cell r="B1653" t="str">
            <v>Bad Debts Recovered</v>
          </cell>
          <cell r="C1653" t="str">
            <v>INR</v>
          </cell>
          <cell r="D1653" t="str">
            <v>REVENUE</v>
          </cell>
          <cell r="E1653" t="str">
            <v>INCOME STATEMENT</v>
          </cell>
          <cell r="F1653" t="str">
            <v/>
          </cell>
          <cell r="G1653" t="str">
            <v/>
          </cell>
          <cell r="H1653" t="str">
            <v>INCOME</v>
          </cell>
          <cell r="I1653" t="str">
            <v>OTHER INCOME</v>
          </cell>
          <cell r="J1653" t="str">
            <v>OTHER INCOME</v>
          </cell>
        </row>
        <row r="1654">
          <cell r="A1654" t="str">
            <v>R203001</v>
          </cell>
          <cell r="B1654" t="str">
            <v>Miscellaneous</v>
          </cell>
          <cell r="C1654" t="str">
            <v>INR</v>
          </cell>
          <cell r="D1654" t="str">
            <v>REVENUE</v>
          </cell>
          <cell r="E1654" t="str">
            <v>INCOME STATEMENT</v>
          </cell>
          <cell r="F1654" t="str">
            <v/>
          </cell>
          <cell r="G1654" t="str">
            <v/>
          </cell>
          <cell r="H1654" t="str">
            <v>INCOME</v>
          </cell>
          <cell r="I1654" t="str">
            <v>OTHER INCOME</v>
          </cell>
          <cell r="J1654" t="str">
            <v>OTHER INCOME</v>
          </cell>
        </row>
        <row r="1655">
          <cell r="A1655" t="str">
            <v>R203002</v>
          </cell>
          <cell r="B1655" t="str">
            <v>Miscellaneous- Site Plans</v>
          </cell>
          <cell r="C1655" t="str">
            <v>INR</v>
          </cell>
          <cell r="D1655" t="str">
            <v>REVENUE</v>
          </cell>
          <cell r="E1655" t="str">
            <v>INCOME STATEMENT</v>
          </cell>
          <cell r="F1655" t="str">
            <v/>
          </cell>
          <cell r="G1655" t="str">
            <v/>
          </cell>
          <cell r="H1655" t="str">
            <v>INCOME</v>
          </cell>
          <cell r="I1655" t="str">
            <v>OTHER INCOME</v>
          </cell>
          <cell r="J1655" t="str">
            <v>OTHER INCOME</v>
          </cell>
        </row>
        <row r="1656">
          <cell r="A1656" t="str">
            <v>R203003</v>
          </cell>
          <cell r="B1656" t="str">
            <v>Miscellaneous- Perks Recovery</v>
          </cell>
          <cell r="C1656" t="str">
            <v>INR</v>
          </cell>
          <cell r="D1656" t="str">
            <v>REVENUE</v>
          </cell>
          <cell r="E1656" t="str">
            <v>INCOME STATEMENT</v>
          </cell>
          <cell r="F1656" t="str">
            <v/>
          </cell>
          <cell r="G1656" t="str">
            <v/>
          </cell>
          <cell r="H1656" t="str">
            <v>INCOME</v>
          </cell>
          <cell r="I1656" t="str">
            <v>OTHER INCOME</v>
          </cell>
          <cell r="J1656" t="str">
            <v>OTHER INCOME</v>
          </cell>
        </row>
        <row r="1657">
          <cell r="A1657" t="str">
            <v>R203004</v>
          </cell>
          <cell r="B1657" t="str">
            <v>Miscellaneous- Others</v>
          </cell>
          <cell r="C1657" t="str">
            <v>INR</v>
          </cell>
          <cell r="D1657" t="str">
            <v>REVENUE</v>
          </cell>
          <cell r="E1657" t="str">
            <v>INCOME STATEMENT</v>
          </cell>
          <cell r="F1657" t="str">
            <v/>
          </cell>
          <cell r="G1657" t="str">
            <v/>
          </cell>
          <cell r="H1657" t="str">
            <v>INCOME</v>
          </cell>
          <cell r="I1657" t="str">
            <v>OTHER INCOME</v>
          </cell>
          <cell r="J1657" t="str">
            <v>OTHER INCOME</v>
          </cell>
        </row>
        <row r="1658">
          <cell r="A1658" t="str">
            <v>R203005</v>
          </cell>
          <cell r="B1658" t="str">
            <v>Miscellaneous- Watch And Ward(Dilshad)</v>
          </cell>
          <cell r="C1658" t="str">
            <v>INR</v>
          </cell>
          <cell r="D1658" t="str">
            <v>REVENUE</v>
          </cell>
          <cell r="E1658" t="str">
            <v>INCOME STATEMENT</v>
          </cell>
          <cell r="F1658" t="str">
            <v/>
          </cell>
          <cell r="G1658" t="str">
            <v/>
          </cell>
          <cell r="H1658" t="str">
            <v>INCOME</v>
          </cell>
          <cell r="I1658" t="str">
            <v>OTHER INCOME</v>
          </cell>
          <cell r="J1658" t="str">
            <v>OTHER INCOME</v>
          </cell>
        </row>
        <row r="1659">
          <cell r="A1659" t="str">
            <v>R203006</v>
          </cell>
          <cell r="B1659" t="str">
            <v>Misc. Sales</v>
          </cell>
          <cell r="C1659" t="str">
            <v>INR</v>
          </cell>
          <cell r="D1659" t="str">
            <v>REVENUE</v>
          </cell>
          <cell r="E1659" t="str">
            <v>INCOME STATEMENT</v>
          </cell>
          <cell r="F1659" t="str">
            <v/>
          </cell>
          <cell r="G1659" t="str">
            <v/>
          </cell>
          <cell r="H1659" t="str">
            <v>INCOME</v>
          </cell>
          <cell r="I1659" t="str">
            <v>OTHER INCOME</v>
          </cell>
          <cell r="J1659" t="str">
            <v>OTHER INCOME</v>
          </cell>
        </row>
        <row r="1660">
          <cell r="A1660" t="str">
            <v>R203007</v>
          </cell>
          <cell r="B1660" t="str">
            <v>Condominium Reimbursement</v>
          </cell>
          <cell r="C1660" t="str">
            <v>INR</v>
          </cell>
          <cell r="D1660" t="str">
            <v>REVENUE</v>
          </cell>
          <cell r="E1660" t="str">
            <v>INCOME STATEMENT</v>
          </cell>
          <cell r="F1660" t="str">
            <v/>
          </cell>
          <cell r="G1660" t="str">
            <v/>
          </cell>
          <cell r="H1660" t="str">
            <v>INCOME</v>
          </cell>
          <cell r="I1660" t="str">
            <v>OTHER INCOME</v>
          </cell>
          <cell r="J1660" t="str">
            <v>OTHER INCOME</v>
          </cell>
        </row>
        <row r="1661">
          <cell r="A1661" t="str">
            <v>R203099</v>
          </cell>
          <cell r="B1661" t="str">
            <v>IB-INCOME</v>
          </cell>
          <cell r="C1661" t="str">
            <v>INR</v>
          </cell>
          <cell r="D1661" t="str">
            <v>REVENUE</v>
          </cell>
          <cell r="E1661" t="str">
            <v>INCOME STATEMENT</v>
          </cell>
          <cell r="F1661" t="str">
            <v/>
          </cell>
          <cell r="G1661" t="str">
            <v/>
          </cell>
          <cell r="H1661" t="str">
            <v>INCOME</v>
          </cell>
          <cell r="I1661" t="str">
            <v>OTHER INCOME</v>
          </cell>
          <cell r="J1661" t="str">
            <v>OTHER INCOME</v>
          </cell>
        </row>
        <row r="1662">
          <cell r="A1662" t="str">
            <v>R203101</v>
          </cell>
          <cell r="B1662" t="str">
            <v>Exchange gain/ (loss)</v>
          </cell>
          <cell r="C1662" t="str">
            <v>INR</v>
          </cell>
          <cell r="D1662" t="str">
            <v>REVENUE</v>
          </cell>
          <cell r="E1662" t="str">
            <v>INCOME STATEMENT</v>
          </cell>
          <cell r="F1662" t="str">
            <v/>
          </cell>
          <cell r="G1662" t="str">
            <v/>
          </cell>
          <cell r="H1662" t="str">
            <v>INCOME</v>
          </cell>
          <cell r="I1662" t="str">
            <v>OTHER INCOME</v>
          </cell>
          <cell r="J1662" t="str">
            <v>OTHER INCOME</v>
          </cell>
        </row>
        <row r="1663">
          <cell r="A1663" t="str">
            <v>R203201</v>
          </cell>
          <cell r="B1663" t="str">
            <v>Gain on Derivatives</v>
          </cell>
          <cell r="C1663" t="str">
            <v>INR</v>
          </cell>
          <cell r="D1663" t="str">
            <v>REVENUE</v>
          </cell>
          <cell r="E1663" t="str">
            <v>INCOME STATEMENT</v>
          </cell>
          <cell r="F1663" t="str">
            <v/>
          </cell>
          <cell r="G1663" t="str">
            <v/>
          </cell>
          <cell r="H1663" t="str">
            <v>INCOME</v>
          </cell>
          <cell r="I1663" t="str">
            <v>OTHER INCOME</v>
          </cell>
          <cell r="J1663" t="str">
            <v>OTHER INCOME</v>
          </cell>
        </row>
        <row r="1664">
          <cell r="A1664" t="str">
            <v>R301001</v>
          </cell>
          <cell r="B1664" t="str">
            <v>Dividend (shares)</v>
          </cell>
          <cell r="C1664" t="str">
            <v>INR</v>
          </cell>
          <cell r="D1664" t="str">
            <v>REVENUE</v>
          </cell>
          <cell r="E1664" t="str">
            <v>INCOME STATEMENT</v>
          </cell>
          <cell r="F1664" t="str">
            <v/>
          </cell>
          <cell r="G1664" t="str">
            <v/>
          </cell>
          <cell r="H1664" t="str">
            <v>INCOME</v>
          </cell>
          <cell r="I1664" t="str">
            <v>OTHER INCOME</v>
          </cell>
          <cell r="J1664" t="str">
            <v>DIVIDEND RECEIVED</v>
          </cell>
        </row>
        <row r="1665">
          <cell r="A1665" t="str">
            <v>R301101</v>
          </cell>
          <cell r="B1665" t="str">
            <v>Dividend (Mutual Fund)</v>
          </cell>
          <cell r="C1665" t="str">
            <v>INR</v>
          </cell>
          <cell r="D1665" t="str">
            <v>REVENUE</v>
          </cell>
          <cell r="E1665" t="str">
            <v>INCOME STATEMENT</v>
          </cell>
          <cell r="F1665" t="str">
            <v/>
          </cell>
          <cell r="G1665" t="str">
            <v/>
          </cell>
          <cell r="H1665" t="str">
            <v>INCOME</v>
          </cell>
          <cell r="I1665" t="str">
            <v>OTHER INCOME</v>
          </cell>
          <cell r="J1665" t="str">
            <v>DIVIDEND RECEIVED</v>
          </cell>
        </row>
        <row r="1666">
          <cell r="A1666" t="str">
            <v>R302001</v>
          </cell>
          <cell r="B1666" t="str">
            <v>Interest on Debentures</v>
          </cell>
          <cell r="C1666" t="str">
            <v>INR</v>
          </cell>
          <cell r="D1666" t="str">
            <v>REVENUE</v>
          </cell>
          <cell r="E1666" t="str">
            <v>INCOME STATEMENT</v>
          </cell>
          <cell r="F1666" t="str">
            <v/>
          </cell>
          <cell r="G1666" t="str">
            <v/>
          </cell>
          <cell r="H1666" t="str">
            <v>INCOME</v>
          </cell>
          <cell r="I1666" t="str">
            <v>OTHER INCOME</v>
          </cell>
          <cell r="J1666" t="str">
            <v>INTEREST RECEIVED</v>
          </cell>
        </row>
        <row r="1667">
          <cell r="A1667" t="str">
            <v>R303001</v>
          </cell>
          <cell r="B1667" t="str">
            <v>Profit / (Loss) from part. firms</v>
          </cell>
          <cell r="C1667" t="str">
            <v>INR</v>
          </cell>
          <cell r="D1667" t="str">
            <v>REVENUE</v>
          </cell>
          <cell r="E1667" t="str">
            <v>INCOME STATEMENT</v>
          </cell>
          <cell r="F1667" t="str">
            <v/>
          </cell>
          <cell r="G1667" t="str">
            <v/>
          </cell>
          <cell r="H1667" t="str">
            <v>INCOME</v>
          </cell>
          <cell r="I1667" t="str">
            <v>OTHER INCOME</v>
          </cell>
          <cell r="J1667" t="str">
            <v>PROFIT/ LOSS FROM PARTNERSHIP FIRMS</v>
          </cell>
        </row>
        <row r="1668">
          <cell r="A1668" t="str">
            <v>R304001</v>
          </cell>
          <cell r="B1668" t="str">
            <v>Interest On FDs</v>
          </cell>
          <cell r="C1668" t="str">
            <v>INR</v>
          </cell>
          <cell r="D1668" t="str">
            <v>REVENUE</v>
          </cell>
          <cell r="E1668" t="str">
            <v>INCOME STATEMENT</v>
          </cell>
          <cell r="F1668" t="str">
            <v/>
          </cell>
          <cell r="G1668" t="str">
            <v/>
          </cell>
          <cell r="H1668" t="str">
            <v>INCOME</v>
          </cell>
          <cell r="I1668" t="str">
            <v>OTHER INCOME</v>
          </cell>
          <cell r="J1668" t="str">
            <v>INTEREST RECEIVED</v>
          </cell>
        </row>
        <row r="1669">
          <cell r="A1669" t="str">
            <v>R305001-000-000</v>
          </cell>
          <cell r="B1669" t="str">
            <v>Int Rec from Cust</v>
          </cell>
          <cell r="C1669" t="str">
            <v>INR</v>
          </cell>
          <cell r="D1669" t="str">
            <v>REVENUE</v>
          </cell>
          <cell r="E1669" t="str">
            <v>INCOME STATEMENT</v>
          </cell>
          <cell r="F1669" t="str">
            <v/>
          </cell>
          <cell r="G1669" t="str">
            <v/>
          </cell>
          <cell r="H1669" t="str">
            <v>INCOME</v>
          </cell>
          <cell r="I1669" t="str">
            <v>OTHER INCOME</v>
          </cell>
          <cell r="J1669" t="str">
            <v>INTEREST RECEIVED</v>
          </cell>
        </row>
        <row r="1670">
          <cell r="A1670" t="str">
            <v>R305001-000-001</v>
          </cell>
          <cell r="B1670" t="str">
            <v>Int Rec from Cust- ANKUR VIHAR</v>
          </cell>
          <cell r="C1670" t="str">
            <v>INR</v>
          </cell>
          <cell r="D1670" t="str">
            <v>REVENUE</v>
          </cell>
          <cell r="E1670" t="str">
            <v>INCOME STATEMENT</v>
          </cell>
          <cell r="F1670" t="str">
            <v/>
          </cell>
          <cell r="G1670" t="str">
            <v/>
          </cell>
          <cell r="H1670" t="str">
            <v>INCOME</v>
          </cell>
          <cell r="I1670" t="str">
            <v>OTHER INCOME</v>
          </cell>
          <cell r="J1670" t="str">
            <v>INTEREST RECEIVED</v>
          </cell>
        </row>
        <row r="1671">
          <cell r="A1671" t="str">
            <v>R305001-000-004</v>
          </cell>
          <cell r="B1671" t="str">
            <v>Int Rec from Cust- BEVERLY PARK</v>
          </cell>
          <cell r="C1671" t="str">
            <v>INR</v>
          </cell>
          <cell r="D1671" t="str">
            <v>REVENUE</v>
          </cell>
          <cell r="E1671" t="str">
            <v>INCOME STATEMENT</v>
          </cell>
          <cell r="F1671" t="str">
            <v/>
          </cell>
          <cell r="G1671" t="str">
            <v/>
          </cell>
          <cell r="H1671" t="str">
            <v>INCOME</v>
          </cell>
          <cell r="I1671" t="str">
            <v>OTHER INCOME</v>
          </cell>
          <cell r="J1671" t="str">
            <v>INTEREST RECEIVED</v>
          </cell>
        </row>
        <row r="1672">
          <cell r="A1672" t="str">
            <v>R305001-000-005</v>
          </cell>
          <cell r="B1672" t="str">
            <v>Int Rec from Cust- BEVERLY PARK-II</v>
          </cell>
          <cell r="C1672" t="str">
            <v>INR</v>
          </cell>
          <cell r="D1672" t="str">
            <v>REVENUE</v>
          </cell>
          <cell r="E1672" t="str">
            <v>INCOME STATEMENT</v>
          </cell>
          <cell r="F1672" t="str">
            <v/>
          </cell>
          <cell r="G1672" t="str">
            <v/>
          </cell>
          <cell r="H1672" t="str">
            <v>INCOME</v>
          </cell>
          <cell r="I1672" t="str">
            <v>OTHER INCOME</v>
          </cell>
          <cell r="J1672" t="str">
            <v>INTEREST RECEIVED</v>
          </cell>
        </row>
        <row r="1673">
          <cell r="A1673" t="str">
            <v>R305001-000-009</v>
          </cell>
          <cell r="B1673" t="str">
            <v>Int Rec from Cust- DILSHAD LOTTERY</v>
          </cell>
          <cell r="C1673" t="str">
            <v>INR</v>
          </cell>
          <cell r="D1673" t="str">
            <v>REVENUE</v>
          </cell>
          <cell r="E1673" t="str">
            <v>INCOME STATEMENT</v>
          </cell>
          <cell r="F1673" t="str">
            <v/>
          </cell>
          <cell r="G1673" t="str">
            <v/>
          </cell>
          <cell r="H1673" t="str">
            <v>INCOME</v>
          </cell>
          <cell r="I1673" t="str">
            <v>OTHER INCOME</v>
          </cell>
          <cell r="J1673" t="str">
            <v>INTEREST RECEIVED</v>
          </cell>
        </row>
        <row r="1674">
          <cell r="A1674" t="str">
            <v>R305001-000-010</v>
          </cell>
          <cell r="B1674" t="str">
            <v>Int Rec from Cust- DILSHAD PLAZA</v>
          </cell>
          <cell r="C1674" t="str">
            <v>INR</v>
          </cell>
          <cell r="D1674" t="str">
            <v>REVENUE</v>
          </cell>
          <cell r="E1674" t="str">
            <v>INCOME STATEMENT</v>
          </cell>
          <cell r="F1674" t="str">
            <v/>
          </cell>
          <cell r="G1674" t="str">
            <v/>
          </cell>
          <cell r="H1674" t="str">
            <v>INCOME</v>
          </cell>
          <cell r="I1674" t="str">
            <v>OTHER INCOME</v>
          </cell>
          <cell r="J1674" t="str">
            <v>INTEREST RECEIVED</v>
          </cell>
        </row>
        <row r="1675">
          <cell r="A1675" t="str">
            <v>R305001-000-013</v>
          </cell>
          <cell r="B1675" t="str">
            <v>Int Rec from Cust- HAMILTON COURT</v>
          </cell>
          <cell r="C1675" t="str">
            <v>INR</v>
          </cell>
          <cell r="D1675" t="str">
            <v>REVENUE</v>
          </cell>
          <cell r="E1675" t="str">
            <v>INCOME STATEMENT</v>
          </cell>
          <cell r="F1675" t="str">
            <v/>
          </cell>
          <cell r="G1675" t="str">
            <v/>
          </cell>
          <cell r="H1675" t="str">
            <v>INCOME</v>
          </cell>
          <cell r="I1675" t="str">
            <v>OTHER INCOME</v>
          </cell>
          <cell r="J1675" t="str">
            <v>INTEREST RECEIVED</v>
          </cell>
        </row>
        <row r="1676">
          <cell r="A1676" t="str">
            <v>R305001-000-015</v>
          </cell>
          <cell r="B1676" t="str">
            <v>Int Rec from Cust- TOWN HOUSE</v>
          </cell>
          <cell r="C1676" t="str">
            <v>INR</v>
          </cell>
          <cell r="D1676" t="str">
            <v>REVENUE</v>
          </cell>
          <cell r="E1676" t="str">
            <v>INCOME STATEMENT</v>
          </cell>
          <cell r="F1676" t="str">
            <v/>
          </cell>
          <cell r="G1676" t="str">
            <v/>
          </cell>
          <cell r="H1676" t="str">
            <v>INCOME</v>
          </cell>
          <cell r="I1676" t="str">
            <v>OTHER INCOME</v>
          </cell>
          <cell r="J1676" t="str">
            <v>INTEREST RECEIVED</v>
          </cell>
        </row>
        <row r="1677">
          <cell r="A1677" t="str">
            <v>R305001-000-017</v>
          </cell>
          <cell r="B1677" t="str">
            <v>Int Rec from Cust- QEC PAHSE-IV</v>
          </cell>
          <cell r="C1677" t="str">
            <v>INR</v>
          </cell>
          <cell r="D1677" t="str">
            <v>REVENUE</v>
          </cell>
          <cell r="E1677" t="str">
            <v>INCOME STATEMENT</v>
          </cell>
          <cell r="F1677" t="str">
            <v/>
          </cell>
          <cell r="G1677" t="str">
            <v/>
          </cell>
          <cell r="H1677" t="str">
            <v>INCOME</v>
          </cell>
          <cell r="I1677" t="str">
            <v>OTHER INCOME</v>
          </cell>
          <cell r="J1677" t="str">
            <v>INTEREST RECEIVED</v>
          </cell>
        </row>
        <row r="1678">
          <cell r="A1678" t="str">
            <v>R305001-000-018</v>
          </cell>
          <cell r="B1678" t="str">
            <v>Int Rec from Cust- QEC PAHSE-V</v>
          </cell>
          <cell r="C1678" t="str">
            <v>INR</v>
          </cell>
          <cell r="D1678" t="str">
            <v>REVENUE</v>
          </cell>
          <cell r="E1678" t="str">
            <v>INCOME STATEMENT</v>
          </cell>
          <cell r="F1678" t="str">
            <v/>
          </cell>
          <cell r="G1678" t="str">
            <v/>
          </cell>
          <cell r="H1678" t="str">
            <v>INCOME</v>
          </cell>
          <cell r="I1678" t="str">
            <v>OTHER INCOME</v>
          </cell>
          <cell r="J1678" t="str">
            <v>INTEREST RECEIVED</v>
          </cell>
        </row>
        <row r="1679">
          <cell r="A1679" t="str">
            <v>R305001-000-019</v>
          </cell>
          <cell r="B1679" t="str">
            <v>Int Rec from Cust- REGENCY PARK</v>
          </cell>
          <cell r="C1679" t="str">
            <v>INR</v>
          </cell>
          <cell r="D1679" t="str">
            <v>REVENUE</v>
          </cell>
          <cell r="E1679" t="str">
            <v>INCOME STATEMENT</v>
          </cell>
          <cell r="F1679" t="str">
            <v/>
          </cell>
          <cell r="G1679" t="str">
            <v/>
          </cell>
          <cell r="H1679" t="str">
            <v>INCOME</v>
          </cell>
          <cell r="I1679" t="str">
            <v>OTHER INCOME</v>
          </cell>
          <cell r="J1679" t="str">
            <v>INTEREST RECEIVED</v>
          </cell>
        </row>
        <row r="1680">
          <cell r="A1680" t="str">
            <v>R305001-000-020</v>
          </cell>
          <cell r="B1680" t="str">
            <v>Int Rec from Cust- REGENCY PARK-PARKING</v>
          </cell>
          <cell r="C1680" t="str">
            <v>INR</v>
          </cell>
          <cell r="D1680" t="str">
            <v>REVENUE</v>
          </cell>
          <cell r="E1680" t="str">
            <v>INCOME STATEMENT</v>
          </cell>
          <cell r="F1680" t="str">
            <v/>
          </cell>
          <cell r="G1680" t="str">
            <v/>
          </cell>
          <cell r="H1680" t="str">
            <v>INCOME</v>
          </cell>
          <cell r="I1680" t="str">
            <v>OTHER INCOME</v>
          </cell>
          <cell r="J1680" t="str">
            <v>INTEREST RECEIVED</v>
          </cell>
        </row>
        <row r="1681">
          <cell r="A1681" t="str">
            <v>R305001-000-021</v>
          </cell>
          <cell r="B1681" t="str">
            <v>Int Rec from Cust- RICHMOND PARK-PARKING</v>
          </cell>
          <cell r="C1681" t="str">
            <v>INR</v>
          </cell>
          <cell r="D1681" t="str">
            <v>REVENUE</v>
          </cell>
          <cell r="E1681" t="str">
            <v>INCOME STATEMENT</v>
          </cell>
          <cell r="F1681" t="str">
            <v/>
          </cell>
          <cell r="G1681" t="str">
            <v/>
          </cell>
          <cell r="H1681" t="str">
            <v>INCOME</v>
          </cell>
          <cell r="I1681" t="str">
            <v>OTHER INCOME</v>
          </cell>
          <cell r="J1681" t="str">
            <v>INTEREST RECEIVED</v>
          </cell>
        </row>
        <row r="1682">
          <cell r="A1682" t="str">
            <v>R305001-000-022</v>
          </cell>
          <cell r="B1682" t="str">
            <v>Int Rec from Cust- RICHMOND PARK</v>
          </cell>
          <cell r="C1682" t="str">
            <v>INR</v>
          </cell>
          <cell r="D1682" t="str">
            <v>REVENUE</v>
          </cell>
          <cell r="E1682" t="str">
            <v>INCOME STATEMENT</v>
          </cell>
          <cell r="F1682" t="str">
            <v/>
          </cell>
          <cell r="G1682" t="str">
            <v/>
          </cell>
          <cell r="H1682" t="str">
            <v>INCOME</v>
          </cell>
          <cell r="I1682" t="str">
            <v>OTHER INCOME</v>
          </cell>
          <cell r="J1682" t="str">
            <v>INTEREST RECEIVED</v>
          </cell>
        </row>
        <row r="1683">
          <cell r="A1683" t="str">
            <v>R305001-000-028</v>
          </cell>
          <cell r="B1683" t="str">
            <v>Int Rec from Cust- SILVER OAKS</v>
          </cell>
          <cell r="C1683" t="str">
            <v>INR</v>
          </cell>
          <cell r="D1683" t="str">
            <v>REVENUE</v>
          </cell>
          <cell r="E1683" t="str">
            <v>INCOME STATEMENT</v>
          </cell>
          <cell r="F1683" t="str">
            <v/>
          </cell>
          <cell r="G1683" t="str">
            <v/>
          </cell>
          <cell r="H1683" t="str">
            <v>INCOME</v>
          </cell>
          <cell r="I1683" t="str">
            <v>OTHER INCOME</v>
          </cell>
          <cell r="J1683" t="str">
            <v>INTEREST RECEIVED</v>
          </cell>
        </row>
        <row r="1684">
          <cell r="A1684" t="str">
            <v>R305001-000-029</v>
          </cell>
          <cell r="B1684" t="str">
            <v>Int Rec from Cust- SILVER OAKS-PARKING</v>
          </cell>
          <cell r="C1684" t="str">
            <v>INR</v>
          </cell>
          <cell r="D1684" t="str">
            <v>REVENUE</v>
          </cell>
          <cell r="E1684" t="str">
            <v>INCOME STATEMENT</v>
          </cell>
          <cell r="F1684" t="str">
            <v/>
          </cell>
          <cell r="G1684" t="str">
            <v/>
          </cell>
          <cell r="H1684" t="str">
            <v>INCOME</v>
          </cell>
          <cell r="I1684" t="str">
            <v>OTHER INCOME</v>
          </cell>
          <cell r="J1684" t="str">
            <v>INTEREST RECEIVED</v>
          </cell>
        </row>
        <row r="1685">
          <cell r="A1685" t="str">
            <v>R305001-000-030</v>
          </cell>
          <cell r="B1685" t="str">
            <v>Int Rec from Cust- SPRING FIELD</v>
          </cell>
          <cell r="C1685" t="str">
            <v>INR</v>
          </cell>
          <cell r="D1685" t="str">
            <v>REVENUE</v>
          </cell>
          <cell r="E1685" t="str">
            <v>INCOME STATEMENT</v>
          </cell>
          <cell r="F1685" t="str">
            <v/>
          </cell>
          <cell r="G1685" t="str">
            <v/>
          </cell>
          <cell r="H1685" t="str">
            <v>INCOME</v>
          </cell>
          <cell r="I1685" t="str">
            <v>OTHER INCOME</v>
          </cell>
          <cell r="J1685" t="str">
            <v>INTEREST RECEIVED</v>
          </cell>
        </row>
        <row r="1686">
          <cell r="A1686" t="str">
            <v>R305001-000-037</v>
          </cell>
          <cell r="B1686" t="str">
            <v>Int Rec from Cust- CENTRE POINT</v>
          </cell>
          <cell r="C1686" t="str">
            <v>INR</v>
          </cell>
          <cell r="D1686" t="str">
            <v>REVENUE</v>
          </cell>
          <cell r="E1686" t="str">
            <v>INCOME STATEMENT</v>
          </cell>
          <cell r="F1686" t="str">
            <v/>
          </cell>
          <cell r="G1686" t="str">
            <v/>
          </cell>
          <cell r="H1686" t="str">
            <v>INCOME</v>
          </cell>
          <cell r="I1686" t="str">
            <v>OTHER INCOME</v>
          </cell>
          <cell r="J1686" t="str">
            <v>INTEREST RECEIVED</v>
          </cell>
        </row>
        <row r="1687">
          <cell r="A1687" t="str">
            <v>R305001-000-039</v>
          </cell>
          <cell r="B1687" t="str">
            <v>Int Rec from Cust- RIDGEWOOD ESTATE</v>
          </cell>
          <cell r="C1687" t="str">
            <v>INR</v>
          </cell>
          <cell r="D1687" t="str">
            <v>REVENUE</v>
          </cell>
          <cell r="E1687" t="str">
            <v>INCOME STATEMENT</v>
          </cell>
          <cell r="F1687" t="str">
            <v/>
          </cell>
          <cell r="G1687" t="str">
            <v/>
          </cell>
          <cell r="H1687" t="str">
            <v>INCOME</v>
          </cell>
          <cell r="I1687" t="str">
            <v>OTHER INCOME</v>
          </cell>
          <cell r="J1687" t="str">
            <v>INTEREST RECEIVED</v>
          </cell>
        </row>
        <row r="1688">
          <cell r="A1688" t="str">
            <v>R305001-000-042</v>
          </cell>
          <cell r="B1688" t="str">
            <v>Int Rec from Cust- PLOTS PH-1</v>
          </cell>
          <cell r="C1688" t="str">
            <v>INR</v>
          </cell>
          <cell r="D1688" t="str">
            <v>REVENUE</v>
          </cell>
          <cell r="E1688" t="str">
            <v>INCOME STATEMENT</v>
          </cell>
          <cell r="F1688" t="str">
            <v/>
          </cell>
          <cell r="G1688" t="str">
            <v/>
          </cell>
          <cell r="H1688" t="str">
            <v>INCOME</v>
          </cell>
          <cell r="I1688" t="str">
            <v>OTHER INCOME</v>
          </cell>
          <cell r="J1688" t="str">
            <v>INTEREST RECEIVED</v>
          </cell>
        </row>
        <row r="1689">
          <cell r="A1689" t="str">
            <v>R305001-000-046</v>
          </cell>
          <cell r="B1689" t="str">
            <v>Int Rec from Cust- PRINCETON ESTATE</v>
          </cell>
          <cell r="C1689" t="str">
            <v>INR</v>
          </cell>
          <cell r="D1689" t="str">
            <v>REVENUE</v>
          </cell>
          <cell r="E1689" t="str">
            <v>INCOME STATEMENT</v>
          </cell>
          <cell r="F1689" t="str">
            <v/>
          </cell>
          <cell r="G1689" t="str">
            <v/>
          </cell>
          <cell r="H1689" t="str">
            <v>INCOME</v>
          </cell>
          <cell r="I1689" t="str">
            <v>OTHER INCOME</v>
          </cell>
          <cell r="J1689" t="str">
            <v>INTEREST RECEIVED</v>
          </cell>
        </row>
        <row r="1690">
          <cell r="A1690" t="str">
            <v>R305001-000-054</v>
          </cell>
          <cell r="B1690" t="str">
            <v>Int Rec from Cust- BELVEDERE PARK</v>
          </cell>
          <cell r="C1690" t="str">
            <v>INR</v>
          </cell>
          <cell r="D1690" t="str">
            <v>REVENUE</v>
          </cell>
          <cell r="E1690" t="str">
            <v>INCOME STATEMENT</v>
          </cell>
          <cell r="F1690" t="str">
            <v/>
          </cell>
          <cell r="G1690" t="str">
            <v/>
          </cell>
          <cell r="H1690" t="str">
            <v>INCOME</v>
          </cell>
          <cell r="I1690" t="str">
            <v>OTHER INCOME</v>
          </cell>
          <cell r="J1690" t="str">
            <v>INTEREST RECEIVED</v>
          </cell>
        </row>
        <row r="1691">
          <cell r="A1691" t="str">
            <v>R305001-000-056</v>
          </cell>
          <cell r="B1691" t="str">
            <v>Int Rec from Cust- DLF CITY CENTRE</v>
          </cell>
          <cell r="C1691" t="str">
            <v>INR</v>
          </cell>
          <cell r="D1691" t="str">
            <v>REVENUE</v>
          </cell>
          <cell r="E1691" t="str">
            <v>INCOME STATEMENT</v>
          </cell>
          <cell r="F1691" t="str">
            <v/>
          </cell>
          <cell r="G1691" t="str">
            <v/>
          </cell>
          <cell r="H1691" t="str">
            <v>INCOME</v>
          </cell>
          <cell r="I1691" t="str">
            <v>OTHER INCOME</v>
          </cell>
          <cell r="J1691" t="str">
            <v>INTEREST RECEIVED</v>
          </cell>
        </row>
        <row r="1692">
          <cell r="A1692" t="str">
            <v>R305001-000-058</v>
          </cell>
          <cell r="B1692" t="str">
            <v>Int Rec from Cust- DLF EXCLUSIVE FLOORS</v>
          </cell>
          <cell r="C1692" t="str">
            <v>INR</v>
          </cell>
          <cell r="D1692" t="str">
            <v>REVENUE</v>
          </cell>
          <cell r="E1692" t="str">
            <v>INCOME STATEMENT</v>
          </cell>
          <cell r="F1692" t="str">
            <v/>
          </cell>
          <cell r="G1692" t="str">
            <v/>
          </cell>
          <cell r="H1692" t="str">
            <v>INCOME</v>
          </cell>
          <cell r="I1692" t="str">
            <v>OTHER INCOME</v>
          </cell>
          <cell r="J1692" t="str">
            <v>INTEREST RECEIVED</v>
          </cell>
        </row>
        <row r="1693">
          <cell r="A1693" t="str">
            <v>R305001-000-059</v>
          </cell>
          <cell r="B1693" t="str">
            <v>Int Rec from Cust- DLF MOULSARI ARCADE</v>
          </cell>
          <cell r="C1693" t="str">
            <v>INR</v>
          </cell>
          <cell r="D1693" t="str">
            <v>REVENUE</v>
          </cell>
          <cell r="E1693" t="str">
            <v>INCOME STATEMENT</v>
          </cell>
          <cell r="F1693" t="str">
            <v/>
          </cell>
          <cell r="G1693" t="str">
            <v/>
          </cell>
          <cell r="H1693" t="str">
            <v>INCOME</v>
          </cell>
          <cell r="I1693" t="str">
            <v>OTHER INCOME</v>
          </cell>
          <cell r="J1693" t="str">
            <v>INTEREST RECEIVED</v>
          </cell>
        </row>
        <row r="1694">
          <cell r="A1694" t="str">
            <v>R305001-000-060</v>
          </cell>
          <cell r="B1694" t="str">
            <v>Int Rec from Cust- TRINITY TOWERS</v>
          </cell>
          <cell r="C1694" t="str">
            <v>INR</v>
          </cell>
          <cell r="D1694" t="str">
            <v>REVENUE</v>
          </cell>
          <cell r="E1694" t="str">
            <v>INCOME STATEMENT</v>
          </cell>
          <cell r="F1694" t="str">
            <v/>
          </cell>
          <cell r="G1694" t="str">
            <v/>
          </cell>
          <cell r="H1694" t="str">
            <v>INCOME</v>
          </cell>
          <cell r="I1694" t="str">
            <v>OTHER INCOME</v>
          </cell>
          <cell r="J1694" t="str">
            <v>INTEREST RECEIVED</v>
          </cell>
        </row>
        <row r="1695">
          <cell r="A1695" t="str">
            <v>R305001-000-061</v>
          </cell>
          <cell r="B1695" t="str">
            <v>Int Rec from Cust- DLF GRAND MALL</v>
          </cell>
          <cell r="C1695" t="str">
            <v>INR</v>
          </cell>
          <cell r="D1695" t="str">
            <v>REVENUE</v>
          </cell>
          <cell r="E1695" t="str">
            <v>INCOME STATEMENT</v>
          </cell>
          <cell r="F1695" t="str">
            <v/>
          </cell>
          <cell r="G1695" t="str">
            <v/>
          </cell>
          <cell r="H1695" t="str">
            <v>INCOME</v>
          </cell>
          <cell r="I1695" t="str">
            <v>OTHER INCOME</v>
          </cell>
          <cell r="J1695" t="str">
            <v>INTEREST RECEIVED</v>
          </cell>
        </row>
        <row r="1696">
          <cell r="A1696" t="str">
            <v>R305001-000-062</v>
          </cell>
          <cell r="B1696" t="str">
            <v>Int Rec from Cust- THE ARALIAS</v>
          </cell>
          <cell r="C1696" t="str">
            <v>INR</v>
          </cell>
          <cell r="D1696" t="str">
            <v>REVENUE</v>
          </cell>
          <cell r="E1696" t="str">
            <v>INCOME STATEMENT</v>
          </cell>
          <cell r="F1696" t="str">
            <v/>
          </cell>
          <cell r="G1696" t="str">
            <v/>
          </cell>
          <cell r="H1696" t="str">
            <v>INCOME</v>
          </cell>
          <cell r="I1696" t="str">
            <v>OTHER INCOME</v>
          </cell>
          <cell r="J1696" t="str">
            <v>INTEREST RECEIVED</v>
          </cell>
        </row>
        <row r="1697">
          <cell r="A1697" t="str">
            <v>R305001-000-064</v>
          </cell>
          <cell r="B1697" t="str">
            <v>Int Rec from Cust- WESTEND HEIGHTS</v>
          </cell>
          <cell r="C1697" t="str">
            <v>INR</v>
          </cell>
          <cell r="D1697" t="str">
            <v>REVENUE</v>
          </cell>
          <cell r="E1697" t="str">
            <v>INCOME STATEMENT</v>
          </cell>
          <cell r="F1697" t="str">
            <v/>
          </cell>
          <cell r="G1697" t="str">
            <v/>
          </cell>
          <cell r="H1697" t="str">
            <v>INCOME</v>
          </cell>
          <cell r="I1697" t="str">
            <v>OTHER INCOME</v>
          </cell>
          <cell r="J1697" t="str">
            <v>INTEREST RECEIVED</v>
          </cell>
        </row>
        <row r="1698">
          <cell r="A1698" t="str">
            <v>R305001-000-069</v>
          </cell>
          <cell r="B1698" t="str">
            <v>Int Rec from Cust- THE PINNACLE</v>
          </cell>
          <cell r="C1698" t="str">
            <v>INR</v>
          </cell>
          <cell r="D1698" t="str">
            <v>REVENUE</v>
          </cell>
          <cell r="E1698" t="str">
            <v>INCOME STATEMENT</v>
          </cell>
          <cell r="F1698" t="str">
            <v/>
          </cell>
          <cell r="G1698" t="str">
            <v/>
          </cell>
          <cell r="H1698" t="str">
            <v>INCOME</v>
          </cell>
          <cell r="I1698" t="str">
            <v>OTHER INCOME</v>
          </cell>
          <cell r="J1698" t="str">
            <v>INTEREST RECEIVED</v>
          </cell>
        </row>
        <row r="1699">
          <cell r="A1699" t="str">
            <v>R305001-000-070</v>
          </cell>
          <cell r="B1699" t="str">
            <v>Int Rec from Cust- ROYALTON TOWER</v>
          </cell>
          <cell r="C1699" t="str">
            <v>INR</v>
          </cell>
          <cell r="D1699" t="str">
            <v>REVENUE</v>
          </cell>
          <cell r="E1699" t="str">
            <v>INCOME STATEMENT</v>
          </cell>
          <cell r="F1699" t="str">
            <v/>
          </cell>
          <cell r="G1699" t="str">
            <v/>
          </cell>
          <cell r="H1699" t="str">
            <v>INCOME</v>
          </cell>
          <cell r="I1699" t="str">
            <v>OTHER INCOME</v>
          </cell>
          <cell r="J1699" t="str">
            <v>INTEREST RECEIVED</v>
          </cell>
        </row>
        <row r="1700">
          <cell r="A1700" t="str">
            <v>R305001-000-071</v>
          </cell>
          <cell r="B1700" t="str">
            <v>Int Rec from Cust- THE ICON</v>
          </cell>
          <cell r="C1700" t="str">
            <v>INR</v>
          </cell>
          <cell r="D1700" t="str">
            <v>REVENUE</v>
          </cell>
          <cell r="E1700" t="str">
            <v>INCOME STATEMENT</v>
          </cell>
          <cell r="F1700" t="str">
            <v/>
          </cell>
          <cell r="G1700" t="str">
            <v/>
          </cell>
          <cell r="H1700" t="str">
            <v>INCOME</v>
          </cell>
          <cell r="I1700" t="str">
            <v>OTHER INCOME</v>
          </cell>
          <cell r="J1700" t="str">
            <v>INTEREST RECEIVED</v>
          </cell>
        </row>
        <row r="1701">
          <cell r="A1701" t="str">
            <v>R305001-000-075</v>
          </cell>
          <cell r="B1701" t="str">
            <v>Int Rec from Cust- THE SUMMIT</v>
          </cell>
          <cell r="C1701" t="str">
            <v>INR</v>
          </cell>
          <cell r="D1701" t="str">
            <v>REVENUE</v>
          </cell>
          <cell r="E1701" t="str">
            <v>INCOME STATEMENT</v>
          </cell>
          <cell r="F1701" t="str">
            <v/>
          </cell>
          <cell r="G1701" t="str">
            <v/>
          </cell>
          <cell r="H1701" t="str">
            <v>INCOME</v>
          </cell>
          <cell r="I1701" t="str">
            <v>OTHER INCOME</v>
          </cell>
          <cell r="J1701" t="str">
            <v>INTEREST RECEIVED</v>
          </cell>
        </row>
        <row r="1702">
          <cell r="A1702" t="str">
            <v>R305001-000-076</v>
          </cell>
          <cell r="B1702" t="str">
            <v>Int Rec from Cust- THE COURTYARD</v>
          </cell>
          <cell r="C1702" t="str">
            <v>INR</v>
          </cell>
          <cell r="D1702" t="str">
            <v>REVENUE</v>
          </cell>
          <cell r="E1702" t="str">
            <v>INCOME STATEMENT</v>
          </cell>
          <cell r="F1702" t="str">
            <v/>
          </cell>
          <cell r="G1702" t="str">
            <v/>
          </cell>
          <cell r="H1702" t="str">
            <v>INCOME</v>
          </cell>
          <cell r="I1702" t="str">
            <v>OTHER INCOME</v>
          </cell>
          <cell r="J1702" t="str">
            <v>INTEREST RECEIVED</v>
          </cell>
        </row>
        <row r="1703">
          <cell r="A1703" t="str">
            <v>R305001-000-080</v>
          </cell>
          <cell r="B1703" t="str">
            <v>Int Rec from Cust- THE MAGNOLIAS</v>
          </cell>
          <cell r="C1703" t="str">
            <v>INR</v>
          </cell>
          <cell r="D1703" t="str">
            <v>REVENUE</v>
          </cell>
          <cell r="E1703" t="str">
            <v>INCOME STATEMENT</v>
          </cell>
          <cell r="F1703" t="str">
            <v/>
          </cell>
          <cell r="G1703" t="str">
            <v/>
          </cell>
          <cell r="H1703" t="str">
            <v>INCOME</v>
          </cell>
          <cell r="I1703" t="str">
            <v>OTHER INCOME</v>
          </cell>
          <cell r="J1703" t="str">
            <v>INTEREST RECEIVED</v>
          </cell>
        </row>
        <row r="1704">
          <cell r="A1704" t="str">
            <v>R305001-000-085</v>
          </cell>
          <cell r="B1704" t="str">
            <v>Int Rec from Cust- DLF CITY COURT</v>
          </cell>
          <cell r="C1704" t="str">
            <v>INR</v>
          </cell>
          <cell r="D1704" t="str">
            <v>REVENUE</v>
          </cell>
          <cell r="E1704" t="str">
            <v>INCOME STATEMENT</v>
          </cell>
          <cell r="F1704" t="str">
            <v/>
          </cell>
          <cell r="G1704" t="str">
            <v/>
          </cell>
          <cell r="H1704" t="str">
            <v>INCOME</v>
          </cell>
          <cell r="I1704" t="str">
            <v>OTHER INCOME</v>
          </cell>
          <cell r="J1704" t="str">
            <v>INTEREST RECEIVED</v>
          </cell>
        </row>
        <row r="1705">
          <cell r="A1705" t="str">
            <v>R305001-000-088</v>
          </cell>
          <cell r="B1705" t="str">
            <v>Int Rec from Cust- THE BELAIRE</v>
          </cell>
          <cell r="C1705" t="str">
            <v>INR</v>
          </cell>
          <cell r="D1705" t="str">
            <v>REVENUE</v>
          </cell>
          <cell r="E1705" t="str">
            <v>INCOME STATEMENT</v>
          </cell>
          <cell r="F1705" t="str">
            <v/>
          </cell>
          <cell r="G1705" t="str">
            <v/>
          </cell>
          <cell r="H1705" t="str">
            <v>INCOME</v>
          </cell>
          <cell r="I1705" t="str">
            <v>OTHER INCOME</v>
          </cell>
          <cell r="J1705" t="str">
            <v>INTEREST RECEIVED</v>
          </cell>
        </row>
        <row r="1706">
          <cell r="A1706" t="str">
            <v>R305101</v>
          </cell>
          <cell r="B1706" t="str">
            <v>Interest Income (Others)</v>
          </cell>
          <cell r="C1706" t="str">
            <v>INR</v>
          </cell>
          <cell r="D1706" t="str">
            <v>REVENUE</v>
          </cell>
          <cell r="E1706" t="str">
            <v>INCOME STATEMENT</v>
          </cell>
          <cell r="F1706" t="str">
            <v/>
          </cell>
          <cell r="G1706" t="str">
            <v/>
          </cell>
          <cell r="H1706" t="str">
            <v>INCOME</v>
          </cell>
          <cell r="I1706" t="str">
            <v>OTHER INCOME</v>
          </cell>
          <cell r="J1706" t="str">
            <v>INTEREST RECEIVED</v>
          </cell>
        </row>
        <row r="1707">
          <cell r="A1707" t="str">
            <v>R305102</v>
          </cell>
          <cell r="B1707" t="str">
            <v>Interest Income (Others)- Delay Pmt</v>
          </cell>
          <cell r="C1707" t="str">
            <v>INR</v>
          </cell>
          <cell r="D1707" t="str">
            <v>REVENUE</v>
          </cell>
          <cell r="E1707" t="str">
            <v>INCOME STATEMENT</v>
          </cell>
          <cell r="F1707" t="str">
            <v/>
          </cell>
          <cell r="G1707" t="str">
            <v/>
          </cell>
          <cell r="H1707" t="str">
            <v>INCOME</v>
          </cell>
          <cell r="I1707" t="str">
            <v>OTHER INCOME</v>
          </cell>
          <cell r="J1707" t="str">
            <v>INTEREST RECEIVED</v>
          </cell>
        </row>
        <row r="1708">
          <cell r="A1708" t="str">
            <v>R305201</v>
          </cell>
          <cell r="B1708" t="str">
            <v>Interest Income- London Office</v>
          </cell>
          <cell r="C1708" t="str">
            <v>INR</v>
          </cell>
          <cell r="D1708" t="str">
            <v>REVENUE</v>
          </cell>
          <cell r="E1708" t="str">
            <v>INCOME STATEMENT</v>
          </cell>
          <cell r="F1708" t="str">
            <v/>
          </cell>
          <cell r="G1708" t="str">
            <v/>
          </cell>
          <cell r="H1708" t="str">
            <v>INCOME</v>
          </cell>
          <cell r="I1708" t="str">
            <v>OTHER INCOME</v>
          </cell>
          <cell r="J1708" t="str">
            <v>INTEREST RECEIVED</v>
          </cell>
        </row>
        <row r="1709">
          <cell r="A1709" t="str">
            <v>R305301</v>
          </cell>
          <cell r="B1709" t="str">
            <v>Interest Income - Loan Employe</v>
          </cell>
          <cell r="C1709" t="str">
            <v>INR</v>
          </cell>
          <cell r="D1709" t="str">
            <v>REVENUE</v>
          </cell>
          <cell r="E1709" t="str">
            <v>INCOME STATEMENT</v>
          </cell>
          <cell r="F1709" t="str">
            <v/>
          </cell>
          <cell r="G1709" t="str">
            <v/>
          </cell>
          <cell r="H1709" t="str">
            <v>INCOME</v>
          </cell>
          <cell r="I1709" t="str">
            <v>OTHER INCOME</v>
          </cell>
          <cell r="J1709" t="str">
            <v>INTEREST RECEIVED</v>
          </cell>
        </row>
        <row r="1710">
          <cell r="A1710" t="str">
            <v>R305401</v>
          </cell>
          <cell r="B1710" t="str">
            <v>Interest on Laon (Group Co.)</v>
          </cell>
          <cell r="C1710" t="str">
            <v>INR</v>
          </cell>
          <cell r="D1710" t="str">
            <v>REVENUE</v>
          </cell>
          <cell r="E1710" t="str">
            <v>INCOME STATEMENT</v>
          </cell>
          <cell r="F1710" t="str">
            <v/>
          </cell>
          <cell r="G1710" t="str">
            <v/>
          </cell>
          <cell r="H1710" t="str">
            <v>INCOME</v>
          </cell>
          <cell r="I1710" t="str">
            <v>OTHER INCOME</v>
          </cell>
          <cell r="J1710" t="str">
            <v>INTEREST RECEIVED</v>
          </cell>
        </row>
        <row r="1711">
          <cell r="A1711" t="str">
            <v>R305501</v>
          </cell>
          <cell r="B1711" t="str">
            <v>Interest on Loan (Third Party)</v>
          </cell>
          <cell r="C1711" t="str">
            <v>INR</v>
          </cell>
          <cell r="D1711" t="str">
            <v>REVENUE</v>
          </cell>
          <cell r="E1711" t="str">
            <v>INCOME STATEMENT</v>
          </cell>
          <cell r="F1711" t="str">
            <v/>
          </cell>
          <cell r="G1711" t="str">
            <v/>
          </cell>
          <cell r="H1711" t="str">
            <v>INCOME</v>
          </cell>
          <cell r="I1711" t="str">
            <v>OTHER INCOME</v>
          </cell>
          <cell r="J1711" t="str">
            <v>INTEREST RECEIVED</v>
          </cell>
        </row>
        <row r="1712">
          <cell r="A1712" t="str">
            <v>R305601</v>
          </cell>
          <cell r="B1712" t="str">
            <v>Int on Loan in firms in whch Co is partn</v>
          </cell>
          <cell r="C1712" t="str">
            <v>INR</v>
          </cell>
          <cell r="D1712" t="str">
            <v>REVENUE</v>
          </cell>
          <cell r="E1712" t="str">
            <v>INCOME STATEMENT</v>
          </cell>
          <cell r="F1712" t="str">
            <v/>
          </cell>
          <cell r="G1712" t="str">
            <v/>
          </cell>
          <cell r="H1712" t="str">
            <v>INCOME</v>
          </cell>
          <cell r="I1712" t="str">
            <v>OTHER INCOME</v>
          </cell>
          <cell r="J1712" t="str">
            <v>INTEREST RECEIVED</v>
          </cell>
        </row>
        <row r="1713">
          <cell r="A1713" t="str">
            <v>R306001-000-039</v>
          </cell>
          <cell r="B1713" t="str">
            <v>Rebate On Interest- RIDGWOOD ESTATES</v>
          </cell>
          <cell r="C1713" t="str">
            <v>INR</v>
          </cell>
          <cell r="D1713" t="str">
            <v>REVENUE</v>
          </cell>
          <cell r="E1713" t="str">
            <v>INCOME STATEMENT</v>
          </cell>
          <cell r="F1713" t="str">
            <v/>
          </cell>
          <cell r="G1713" t="str">
            <v/>
          </cell>
          <cell r="H1713" t="str">
            <v>INCOME</v>
          </cell>
          <cell r="I1713" t="str">
            <v>OTHER INCOME</v>
          </cell>
          <cell r="J1713" t="str">
            <v>INTEREST RECEIVED (NET OFF)</v>
          </cell>
        </row>
        <row r="1714">
          <cell r="A1714" t="str">
            <v>R306001-000-058</v>
          </cell>
          <cell r="B1714" t="str">
            <v>Rebate On Interest- DLF EXCLUSIVE FLOORS</v>
          </cell>
          <cell r="C1714" t="str">
            <v>INR</v>
          </cell>
          <cell r="D1714" t="str">
            <v>REVENUE</v>
          </cell>
          <cell r="E1714" t="str">
            <v>INCOME STATEMENT</v>
          </cell>
          <cell r="F1714" t="str">
            <v/>
          </cell>
          <cell r="G1714" t="str">
            <v/>
          </cell>
          <cell r="H1714" t="str">
            <v>INCOME</v>
          </cell>
          <cell r="I1714" t="str">
            <v>OTHER INCOME</v>
          </cell>
          <cell r="J1714" t="str">
            <v>INTEREST RECEIVED (NET OFF)</v>
          </cell>
        </row>
        <row r="1715">
          <cell r="A1715" t="str">
            <v>R306001-000-060</v>
          </cell>
          <cell r="B1715" t="str">
            <v>Rebate On Interest- TRINITY TOWER</v>
          </cell>
          <cell r="C1715" t="str">
            <v>INR</v>
          </cell>
          <cell r="D1715" t="str">
            <v>REVENUE</v>
          </cell>
          <cell r="E1715" t="str">
            <v>INCOME STATEMENT</v>
          </cell>
          <cell r="F1715" t="str">
            <v/>
          </cell>
          <cell r="G1715" t="str">
            <v/>
          </cell>
          <cell r="H1715" t="str">
            <v>INCOME</v>
          </cell>
          <cell r="I1715" t="str">
            <v>OTHER INCOME</v>
          </cell>
          <cell r="J1715" t="str">
            <v>INTEREST RECEIVED (NET OFF)</v>
          </cell>
        </row>
        <row r="1716">
          <cell r="A1716" t="str">
            <v>R306001-000-062</v>
          </cell>
          <cell r="B1716" t="str">
            <v>Rebate On Interest- THE ARALIAS</v>
          </cell>
          <cell r="C1716" t="str">
            <v>INR</v>
          </cell>
          <cell r="D1716" t="str">
            <v>REVENUE</v>
          </cell>
          <cell r="E1716" t="str">
            <v>INCOME STATEMENT</v>
          </cell>
          <cell r="F1716" t="str">
            <v/>
          </cell>
          <cell r="G1716" t="str">
            <v/>
          </cell>
          <cell r="H1716" t="str">
            <v>INCOME</v>
          </cell>
          <cell r="I1716" t="str">
            <v>OTHER INCOME</v>
          </cell>
          <cell r="J1716" t="str">
            <v>INTEREST RECEIVED (NET OFF)</v>
          </cell>
        </row>
        <row r="1717">
          <cell r="A1717" t="str">
            <v>R306001-000-064</v>
          </cell>
          <cell r="B1717" t="str">
            <v>Rebate On Interest- WESTEND HEIGHTS</v>
          </cell>
          <cell r="C1717" t="str">
            <v>INR</v>
          </cell>
          <cell r="D1717" t="str">
            <v>REVENUE</v>
          </cell>
          <cell r="E1717" t="str">
            <v>INCOME STATEMENT</v>
          </cell>
          <cell r="F1717" t="str">
            <v/>
          </cell>
          <cell r="G1717" t="str">
            <v/>
          </cell>
          <cell r="H1717" t="str">
            <v>INCOME</v>
          </cell>
          <cell r="I1717" t="str">
            <v>OTHER INCOME</v>
          </cell>
          <cell r="J1717" t="str">
            <v>INTEREST RECEIVED (NET OFF)</v>
          </cell>
        </row>
        <row r="1718">
          <cell r="A1718" t="str">
            <v>R306001-000-069</v>
          </cell>
          <cell r="B1718" t="str">
            <v>Rebate On Interest- THE PINNACLE</v>
          </cell>
          <cell r="C1718" t="str">
            <v>INR</v>
          </cell>
          <cell r="D1718" t="str">
            <v>REVENUE</v>
          </cell>
          <cell r="E1718" t="str">
            <v>INCOME STATEMENT</v>
          </cell>
          <cell r="F1718" t="str">
            <v/>
          </cell>
          <cell r="G1718" t="str">
            <v/>
          </cell>
          <cell r="H1718" t="str">
            <v>INCOME</v>
          </cell>
          <cell r="I1718" t="str">
            <v>OTHER INCOME</v>
          </cell>
          <cell r="J1718" t="str">
            <v>INTEREST RECEIVED (NET OFF)</v>
          </cell>
        </row>
        <row r="1719">
          <cell r="A1719" t="str">
            <v>R306001-000-070</v>
          </cell>
          <cell r="B1719" t="str">
            <v>Rebate On Interest- ROYALTON TOWR</v>
          </cell>
          <cell r="C1719" t="str">
            <v>INR</v>
          </cell>
          <cell r="D1719" t="str">
            <v>REVENUE</v>
          </cell>
          <cell r="E1719" t="str">
            <v>INCOME STATEMENT</v>
          </cell>
          <cell r="F1719" t="str">
            <v/>
          </cell>
          <cell r="G1719" t="str">
            <v/>
          </cell>
          <cell r="H1719" t="str">
            <v>INCOME</v>
          </cell>
          <cell r="I1719" t="str">
            <v>OTHER INCOME</v>
          </cell>
          <cell r="J1719" t="str">
            <v>INTEREST RECEIVED (NET OFF)</v>
          </cell>
        </row>
        <row r="1720">
          <cell r="A1720" t="str">
            <v>R306001-000-071</v>
          </cell>
          <cell r="B1720" t="str">
            <v>Rebate On Interest- THE ICON</v>
          </cell>
          <cell r="C1720" t="str">
            <v>INR</v>
          </cell>
          <cell r="D1720" t="str">
            <v>REVENUE</v>
          </cell>
          <cell r="E1720" t="str">
            <v>INCOME STATEMENT</v>
          </cell>
          <cell r="F1720" t="str">
            <v/>
          </cell>
          <cell r="G1720" t="str">
            <v/>
          </cell>
          <cell r="H1720" t="str">
            <v>INCOME</v>
          </cell>
          <cell r="I1720" t="str">
            <v>OTHER INCOME</v>
          </cell>
          <cell r="J1720" t="str">
            <v>INTEREST RECEIVED (NET OFF)</v>
          </cell>
        </row>
        <row r="1721">
          <cell r="A1721" t="str">
            <v>R306001-000-075</v>
          </cell>
          <cell r="B1721" t="str">
            <v>Rebate On Interest- THE SUMMIT</v>
          </cell>
          <cell r="C1721" t="str">
            <v>INR</v>
          </cell>
          <cell r="D1721" t="str">
            <v>REVENUE</v>
          </cell>
          <cell r="E1721" t="str">
            <v>INCOME STATEMENT</v>
          </cell>
          <cell r="F1721" t="str">
            <v/>
          </cell>
          <cell r="G1721" t="str">
            <v/>
          </cell>
          <cell r="H1721" t="str">
            <v>INCOME</v>
          </cell>
          <cell r="I1721" t="str">
            <v>OTHER INCOME</v>
          </cell>
          <cell r="J1721" t="str">
            <v>INTEREST RECEIVED (NET OFF)</v>
          </cell>
        </row>
        <row r="1722">
          <cell r="A1722" t="str">
            <v>R306001-000-076</v>
          </cell>
          <cell r="B1722" t="str">
            <v>Rebate On Interest- THE COURTYARD</v>
          </cell>
          <cell r="C1722" t="str">
            <v>INR</v>
          </cell>
          <cell r="D1722" t="str">
            <v>REVENUE</v>
          </cell>
          <cell r="E1722" t="str">
            <v>INCOME STATEMENT</v>
          </cell>
          <cell r="F1722" t="str">
            <v/>
          </cell>
          <cell r="G1722" t="str">
            <v/>
          </cell>
          <cell r="H1722" t="str">
            <v>INCOME</v>
          </cell>
          <cell r="I1722" t="str">
            <v>OTHER INCOME</v>
          </cell>
          <cell r="J1722" t="str">
            <v>INTEREST RECEIVED (NET OFF)</v>
          </cell>
        </row>
        <row r="1723">
          <cell r="A1723" t="str">
            <v>R306001-000-080</v>
          </cell>
          <cell r="B1723" t="str">
            <v>Rebate On Interest- THE MAGLOLIAS</v>
          </cell>
          <cell r="C1723" t="str">
            <v>INR</v>
          </cell>
          <cell r="D1723" t="str">
            <v>REVENUE</v>
          </cell>
          <cell r="E1723" t="str">
            <v>INCOME STATEMENT</v>
          </cell>
          <cell r="F1723" t="str">
            <v/>
          </cell>
          <cell r="G1723" t="str">
            <v/>
          </cell>
          <cell r="H1723" t="str">
            <v>INCOME</v>
          </cell>
          <cell r="I1723" t="str">
            <v>OTHER INCOME</v>
          </cell>
          <cell r="J1723" t="str">
            <v>INTEREST RECEIVED (NET OFF)</v>
          </cell>
        </row>
        <row r="1724">
          <cell r="A1724" t="str">
            <v>R307001</v>
          </cell>
          <cell r="B1724" t="str">
            <v>Interest Received on Income-tax refunds</v>
          </cell>
          <cell r="C1724" t="str">
            <v>INR</v>
          </cell>
          <cell r="D1724" t="str">
            <v>REVENUE</v>
          </cell>
          <cell r="E1724" t="str">
            <v>INCOME STATEMENT</v>
          </cell>
          <cell r="F1724" t="str">
            <v/>
          </cell>
          <cell r="G1724" t="str">
            <v/>
          </cell>
          <cell r="H1724" t="str">
            <v>INCOME</v>
          </cell>
          <cell r="I1724" t="str">
            <v>OTHER INCOME</v>
          </cell>
          <cell r="J1724" t="str">
            <v>INTEREST RECEIVED</v>
          </cell>
        </row>
        <row r="1725">
          <cell r="A1725" t="str">
            <v>R307101</v>
          </cell>
          <cell r="B1725" t="str">
            <v>Rebate on Interest (Others)</v>
          </cell>
          <cell r="C1725" t="str">
            <v>INR</v>
          </cell>
          <cell r="D1725" t="str">
            <v>REVENUE</v>
          </cell>
          <cell r="E1725" t="str">
            <v>INCOME STATEMENT</v>
          </cell>
          <cell r="F1725" t="str">
            <v/>
          </cell>
          <cell r="G1725" t="str">
            <v/>
          </cell>
          <cell r="H1725" t="str">
            <v>INCOME</v>
          </cell>
          <cell r="I1725" t="str">
            <v>OTHER INCOME</v>
          </cell>
          <cell r="J1725" t="str">
            <v>INTEREST RECEIVED</v>
          </cell>
        </row>
        <row r="1726">
          <cell r="A1726" t="str">
            <v>R307201</v>
          </cell>
          <cell r="B1726" t="str">
            <v>Delayed Int-Electricity Bill</v>
          </cell>
          <cell r="C1726" t="str">
            <v>INR</v>
          </cell>
          <cell r="D1726" t="str">
            <v>REVENUE</v>
          </cell>
          <cell r="E1726" t="str">
            <v>INCOME STATEMENT</v>
          </cell>
          <cell r="F1726" t="str">
            <v/>
          </cell>
          <cell r="G1726" t="str">
            <v/>
          </cell>
          <cell r="H1726" t="str">
            <v>INCOME</v>
          </cell>
          <cell r="I1726" t="str">
            <v>OTHER INCOME</v>
          </cell>
          <cell r="J1726" t="str">
            <v>INTEREST RECEIVED</v>
          </cell>
        </row>
        <row r="1727">
          <cell r="A1727" t="str">
            <v>R307202</v>
          </cell>
          <cell r="B1727" t="str">
            <v>Delayed Int-Extra Hrs Chgs</v>
          </cell>
          <cell r="C1727" t="str">
            <v>INR</v>
          </cell>
          <cell r="D1727" t="str">
            <v>REVENUE</v>
          </cell>
          <cell r="E1727" t="str">
            <v>INCOME STATEMENT</v>
          </cell>
          <cell r="F1727" t="str">
            <v/>
          </cell>
          <cell r="G1727" t="str">
            <v/>
          </cell>
          <cell r="H1727" t="str">
            <v>INCOME</v>
          </cell>
          <cell r="I1727" t="str">
            <v>OTHER INCOME</v>
          </cell>
          <cell r="J1727" t="str">
            <v>INTEREST RECEIVED</v>
          </cell>
        </row>
        <row r="1728">
          <cell r="A1728" t="str">
            <v>R307203</v>
          </cell>
          <cell r="B1728" t="str">
            <v>Delayed Int-Maintenance Bill</v>
          </cell>
          <cell r="C1728" t="str">
            <v>INR</v>
          </cell>
          <cell r="D1728" t="str">
            <v>REVENUE</v>
          </cell>
          <cell r="E1728" t="str">
            <v>INCOME STATEMENT</v>
          </cell>
          <cell r="F1728" t="str">
            <v/>
          </cell>
          <cell r="G1728" t="str">
            <v/>
          </cell>
          <cell r="H1728" t="str">
            <v>INCOME</v>
          </cell>
          <cell r="I1728" t="str">
            <v>OTHER INCOME</v>
          </cell>
          <cell r="J1728" t="str">
            <v>INTEREST RECEIVED</v>
          </cell>
        </row>
        <row r="1729">
          <cell r="A1729" t="str">
            <v>R307204</v>
          </cell>
          <cell r="B1729" t="str">
            <v>Delayed Int-Parking Chgs</v>
          </cell>
          <cell r="C1729" t="str">
            <v>INR</v>
          </cell>
          <cell r="D1729" t="str">
            <v>REVENUE</v>
          </cell>
          <cell r="E1729" t="str">
            <v>INCOME STATEMENT</v>
          </cell>
          <cell r="F1729" t="str">
            <v/>
          </cell>
          <cell r="G1729" t="str">
            <v/>
          </cell>
          <cell r="H1729" t="str">
            <v>INCOME</v>
          </cell>
          <cell r="I1729" t="str">
            <v>OTHER INCOME</v>
          </cell>
          <cell r="J1729" t="str">
            <v>INTEREST RECEIVED</v>
          </cell>
        </row>
        <row r="1730">
          <cell r="A1730" t="str">
            <v>R307205</v>
          </cell>
          <cell r="B1730" t="str">
            <v>Delayed Int-Plot Chgs</v>
          </cell>
          <cell r="C1730" t="str">
            <v>INR</v>
          </cell>
          <cell r="D1730" t="str">
            <v>REVENUE</v>
          </cell>
          <cell r="E1730" t="str">
            <v>INCOME STATEMENT</v>
          </cell>
          <cell r="F1730" t="str">
            <v/>
          </cell>
          <cell r="G1730" t="str">
            <v/>
          </cell>
          <cell r="H1730" t="str">
            <v>INCOME</v>
          </cell>
          <cell r="I1730" t="str">
            <v>OTHER INCOME</v>
          </cell>
          <cell r="J1730" t="str">
            <v>INTEREST RECEIVED</v>
          </cell>
        </row>
        <row r="1731">
          <cell r="A1731" t="str">
            <v>R307206</v>
          </cell>
          <cell r="B1731" t="str">
            <v>Delayed Int-Water Bill</v>
          </cell>
          <cell r="C1731" t="str">
            <v>INR</v>
          </cell>
          <cell r="D1731" t="str">
            <v>REVENUE</v>
          </cell>
          <cell r="E1731" t="str">
            <v>INCOME STATEMENT</v>
          </cell>
          <cell r="F1731" t="str">
            <v/>
          </cell>
          <cell r="G1731" t="str">
            <v/>
          </cell>
          <cell r="H1731" t="str">
            <v>INCOME</v>
          </cell>
          <cell r="I1731" t="str">
            <v>OTHER INCOME</v>
          </cell>
          <cell r="J1731" t="str">
            <v>INTEREST RECEIVED</v>
          </cell>
        </row>
        <row r="1732">
          <cell r="A1732" t="str">
            <v>R308001</v>
          </cell>
          <cell r="B1732" t="str">
            <v>Profit on disposal of fixed assets</v>
          </cell>
          <cell r="C1732" t="str">
            <v>INR</v>
          </cell>
          <cell r="D1732" t="str">
            <v>REVENUE</v>
          </cell>
          <cell r="E1732" t="str">
            <v>INCOME STATEMENT</v>
          </cell>
          <cell r="F1732" t="str">
            <v/>
          </cell>
          <cell r="G1732" t="str">
            <v/>
          </cell>
          <cell r="H1732" t="str">
            <v>INCOME</v>
          </cell>
          <cell r="I1732" t="str">
            <v>OTHER INCOME</v>
          </cell>
          <cell r="J1732" t="str">
            <v>PROFIT ON SALE OF ASSET</v>
          </cell>
        </row>
        <row r="1733">
          <cell r="A1733" t="str">
            <v>R309001</v>
          </cell>
          <cell r="B1733" t="str">
            <v>Lng trm Cap Gain on sale of Investments</v>
          </cell>
          <cell r="C1733" t="str">
            <v>INR</v>
          </cell>
          <cell r="D1733" t="str">
            <v>REVENUE</v>
          </cell>
          <cell r="E1733" t="str">
            <v>INCOME STATEMENT</v>
          </cell>
          <cell r="F1733" t="str">
            <v/>
          </cell>
          <cell r="G1733" t="str">
            <v/>
          </cell>
          <cell r="H1733" t="str">
            <v>INCOME</v>
          </cell>
          <cell r="I1733" t="str">
            <v>OTHER INCOME</v>
          </cell>
          <cell r="J1733" t="str">
            <v>PROFIT ON SALE OF INVESTMENT</v>
          </cell>
        </row>
        <row r="1734">
          <cell r="A1734" t="str">
            <v>R309002</v>
          </cell>
          <cell r="B1734" t="str">
            <v>Profit on long term investments (trade)</v>
          </cell>
          <cell r="C1734" t="str">
            <v>INR</v>
          </cell>
          <cell r="D1734" t="str">
            <v>REVENUE</v>
          </cell>
          <cell r="E1734" t="str">
            <v>INCOME STATEMENT</v>
          </cell>
          <cell r="F1734" t="str">
            <v/>
          </cell>
          <cell r="G1734" t="str">
            <v/>
          </cell>
          <cell r="H1734" t="str">
            <v>INCOME</v>
          </cell>
          <cell r="I1734" t="str">
            <v>OTHER INCOME</v>
          </cell>
          <cell r="J1734" t="str">
            <v>PROFIT ON SALE OF INVESTMENT</v>
          </cell>
        </row>
        <row r="1735">
          <cell r="A1735" t="str">
            <v>R309003</v>
          </cell>
          <cell r="B1735" t="str">
            <v>Profit on curr invstmnt(other than trde)</v>
          </cell>
          <cell r="C1735" t="str">
            <v>INR</v>
          </cell>
          <cell r="D1735" t="str">
            <v>REVENUE</v>
          </cell>
          <cell r="E1735" t="str">
            <v>INCOME STATEMENT</v>
          </cell>
          <cell r="F1735" t="str">
            <v/>
          </cell>
          <cell r="G1735" t="str">
            <v/>
          </cell>
          <cell r="H1735" t="str">
            <v>INCOME</v>
          </cell>
          <cell r="I1735" t="str">
            <v>OTHER INCOME</v>
          </cell>
          <cell r="J1735" t="str">
            <v>PROFIT ON SALE OF INVESTMENT</v>
          </cell>
        </row>
        <row r="1736">
          <cell r="A1736" t="str">
            <v>R401001</v>
          </cell>
          <cell r="B1736" t="str">
            <v>Increase In Stock</v>
          </cell>
          <cell r="C1736" t="str">
            <v>INR</v>
          </cell>
          <cell r="D1736" t="str">
            <v>REVENUE</v>
          </cell>
          <cell r="E1736" t="str">
            <v>INCOME STATEMENT</v>
          </cell>
          <cell r="F1736" t="str">
            <v/>
          </cell>
          <cell r="G1736" t="str">
            <v/>
          </cell>
          <cell r="H1736" t="str">
            <v>INCOME</v>
          </cell>
          <cell r="I1736" t="str">
            <v>OTHER INCOME</v>
          </cell>
          <cell r="J1736" t="str">
            <v>INCREASE IN STOCK</v>
          </cell>
        </row>
        <row r="1737">
          <cell r="A1737" t="str">
            <v>X101001</v>
          </cell>
          <cell r="B1737" t="str">
            <v>Cost of land and Plots</v>
          </cell>
          <cell r="C1737" t="str">
            <v>INR</v>
          </cell>
          <cell r="D1737" t="str">
            <v>EXPENSES</v>
          </cell>
          <cell r="E1737" t="str">
            <v>INCOME STATEMENT</v>
          </cell>
          <cell r="F1737" t="str">
            <v/>
          </cell>
          <cell r="G1737" t="str">
            <v/>
          </cell>
          <cell r="H1737" t="str">
            <v>EXPENDITURE</v>
          </cell>
          <cell r="I1737" t="str">
            <v>COST OF GOODS</v>
          </cell>
          <cell r="J1737" t="str">
            <v>COST OF GOODS SOLD</v>
          </cell>
        </row>
        <row r="1738">
          <cell r="A1738" t="str">
            <v>X101002</v>
          </cell>
          <cell r="B1738" t="str">
            <v>Cost of land and Plots- Land Purchase</v>
          </cell>
          <cell r="C1738" t="str">
            <v>INR</v>
          </cell>
          <cell r="D1738" t="str">
            <v>EXPENSES</v>
          </cell>
          <cell r="E1738" t="str">
            <v>INCOME STATEMENT</v>
          </cell>
          <cell r="F1738" t="str">
            <v/>
          </cell>
          <cell r="G1738" t="str">
            <v/>
          </cell>
          <cell r="H1738" t="str">
            <v>EXPENDITURE</v>
          </cell>
          <cell r="I1738" t="str">
            <v>COST OF GOODS</v>
          </cell>
          <cell r="J1738" t="str">
            <v>COST OF GOODS SOLD</v>
          </cell>
        </row>
        <row r="1739">
          <cell r="A1739" t="str">
            <v>X101003</v>
          </cell>
          <cell r="B1739" t="str">
            <v>Cost of land and Plots- Other Cost Paid</v>
          </cell>
          <cell r="C1739" t="str">
            <v>INR</v>
          </cell>
          <cell r="D1739" t="str">
            <v>EXPENSES</v>
          </cell>
          <cell r="E1739" t="str">
            <v>INCOME STATEMENT</v>
          </cell>
          <cell r="F1739" t="str">
            <v/>
          </cell>
          <cell r="G1739" t="str">
            <v/>
          </cell>
          <cell r="H1739" t="str">
            <v>EXPENDITURE</v>
          </cell>
          <cell r="I1739" t="str">
            <v>COST OF GOODS</v>
          </cell>
          <cell r="J1739" t="str">
            <v>COST OF GOODS SOLD</v>
          </cell>
        </row>
        <row r="1740">
          <cell r="A1740" t="str">
            <v>X101004</v>
          </cell>
          <cell r="B1740" t="str">
            <v>Cost of land and Plots- Stamp Duty</v>
          </cell>
          <cell r="C1740" t="str">
            <v>INR</v>
          </cell>
          <cell r="D1740" t="str">
            <v>EXPENSES</v>
          </cell>
          <cell r="E1740" t="str">
            <v>INCOME STATEMENT</v>
          </cell>
          <cell r="F1740" t="str">
            <v/>
          </cell>
          <cell r="G1740" t="str">
            <v/>
          </cell>
          <cell r="H1740" t="str">
            <v>EXPENDITURE</v>
          </cell>
          <cell r="I1740" t="str">
            <v>COST OF GOODS</v>
          </cell>
          <cell r="J1740" t="str">
            <v>COST OF GOODS SOLD</v>
          </cell>
        </row>
        <row r="1741">
          <cell r="A1741" t="str">
            <v>X101005</v>
          </cell>
          <cell r="B1741" t="str">
            <v>Cost of land and Plots- Survey Expenses</v>
          </cell>
          <cell r="C1741" t="str">
            <v>INR</v>
          </cell>
          <cell r="D1741" t="str">
            <v>EXPENSES</v>
          </cell>
          <cell r="E1741" t="str">
            <v>INCOME STATEMENT</v>
          </cell>
          <cell r="F1741" t="str">
            <v/>
          </cell>
          <cell r="G1741" t="str">
            <v/>
          </cell>
          <cell r="H1741" t="str">
            <v>EXPENDITURE</v>
          </cell>
          <cell r="I1741" t="str">
            <v>COST OF GOODS</v>
          </cell>
          <cell r="J1741" t="str">
            <v>COST OF GOODS SOLD</v>
          </cell>
        </row>
        <row r="1742">
          <cell r="A1742" t="str">
            <v>X101006</v>
          </cell>
          <cell r="B1742" t="str">
            <v>Land &amp; Development Expenses</v>
          </cell>
          <cell r="C1742" t="str">
            <v>INR</v>
          </cell>
          <cell r="D1742" t="str">
            <v>EXPENSES</v>
          </cell>
          <cell r="E1742" t="str">
            <v>INCOME STATEMENT</v>
          </cell>
          <cell r="F1742" t="str">
            <v/>
          </cell>
          <cell r="G1742" t="str">
            <v/>
          </cell>
          <cell r="H1742" t="str">
            <v>EXPENDITURE</v>
          </cell>
          <cell r="I1742" t="str">
            <v>COST OF GOODS</v>
          </cell>
          <cell r="J1742" t="str">
            <v>COST OF GOODS SOLD</v>
          </cell>
        </row>
        <row r="1743">
          <cell r="A1743" t="str">
            <v>X101007</v>
          </cell>
          <cell r="B1743" t="str">
            <v>Cost of Land and Plots-Commission Paid</v>
          </cell>
          <cell r="C1743" t="str">
            <v>INR</v>
          </cell>
          <cell r="D1743" t="str">
            <v>EXPENSES</v>
          </cell>
          <cell r="E1743" t="str">
            <v>INCOME STATEMENT</v>
          </cell>
          <cell r="F1743" t="str">
            <v/>
          </cell>
          <cell r="G1743" t="str">
            <v/>
          </cell>
          <cell r="H1743" t="str">
            <v>EXPENDITURE</v>
          </cell>
          <cell r="I1743" t="str">
            <v>COST OF GOODS</v>
          </cell>
          <cell r="J1743" t="str">
            <v>COST OF GOODS SOLD</v>
          </cell>
        </row>
        <row r="1744">
          <cell r="A1744" t="str">
            <v>X101008</v>
          </cell>
          <cell r="B1744" t="str">
            <v>Cost of land and Plots-Registration Chgs</v>
          </cell>
          <cell r="C1744" t="str">
            <v>INR</v>
          </cell>
          <cell r="D1744" t="str">
            <v>EXPENSES</v>
          </cell>
          <cell r="E1744" t="str">
            <v>INCOME STATEMENT</v>
          </cell>
          <cell r="F1744" t="str">
            <v/>
          </cell>
          <cell r="G1744" t="str">
            <v/>
          </cell>
          <cell r="H1744" t="str">
            <v>EXPENDITURE</v>
          </cell>
          <cell r="I1744" t="str">
            <v>COST OF GOODS</v>
          </cell>
          <cell r="J1744" t="str">
            <v>COST OF GOODS SOLD</v>
          </cell>
        </row>
        <row r="1745">
          <cell r="A1745" t="str">
            <v>X101009</v>
          </cell>
          <cell r="B1745" t="str">
            <v>Cost of land and Plots-License Fee Paid</v>
          </cell>
          <cell r="C1745" t="str">
            <v>INR</v>
          </cell>
          <cell r="D1745" t="str">
            <v>EXPENSES</v>
          </cell>
          <cell r="E1745" t="str">
            <v>INCOME STATEMENT</v>
          </cell>
          <cell r="F1745" t="str">
            <v/>
          </cell>
          <cell r="G1745" t="str">
            <v/>
          </cell>
          <cell r="H1745" t="str">
            <v>EXPENDITURE</v>
          </cell>
          <cell r="I1745" t="str">
            <v>COST OF GOODS</v>
          </cell>
          <cell r="J1745" t="str">
            <v>COST OF GOODS SOLD</v>
          </cell>
        </row>
        <row r="1746">
          <cell r="A1746" t="str">
            <v>X101101</v>
          </cell>
          <cell r="B1746" t="str">
            <v>Cost of sale of constrd properties- POCM</v>
          </cell>
          <cell r="C1746" t="str">
            <v>INR</v>
          </cell>
          <cell r="D1746" t="str">
            <v>EXPENSES</v>
          </cell>
          <cell r="E1746" t="str">
            <v>INCOME STATEMENT</v>
          </cell>
          <cell r="F1746" t="str">
            <v/>
          </cell>
          <cell r="G1746" t="str">
            <v/>
          </cell>
          <cell r="H1746" t="str">
            <v>EXPENDITURE</v>
          </cell>
          <cell r="I1746" t="str">
            <v>COST OF GOODS</v>
          </cell>
          <cell r="J1746" t="str">
            <v>COST OF GOODS SOLD</v>
          </cell>
        </row>
        <row r="1747">
          <cell r="A1747" t="str">
            <v>X101201</v>
          </cell>
          <cell r="B1747" t="str">
            <v>Cost of development and construction</v>
          </cell>
          <cell r="C1747" t="str">
            <v>INR</v>
          </cell>
          <cell r="D1747" t="str">
            <v>EXPENSES</v>
          </cell>
          <cell r="E1747" t="str">
            <v>INCOME STATEMENT</v>
          </cell>
          <cell r="F1747" t="str">
            <v/>
          </cell>
          <cell r="G1747" t="str">
            <v/>
          </cell>
          <cell r="H1747" t="str">
            <v>EXPENDITURE</v>
          </cell>
          <cell r="I1747" t="str">
            <v>COST OF GOODS</v>
          </cell>
          <cell r="J1747" t="str">
            <v>COST OF GOODS SOLD</v>
          </cell>
        </row>
        <row r="1748">
          <cell r="A1748" t="str">
            <v>X101202</v>
          </cell>
          <cell r="B1748" t="str">
            <v>Excavation Cost</v>
          </cell>
          <cell r="C1748" t="str">
            <v>INR</v>
          </cell>
          <cell r="D1748" t="str">
            <v>EXPENSES</v>
          </cell>
          <cell r="E1748" t="str">
            <v>INCOME STATEMENT</v>
          </cell>
          <cell r="F1748" t="str">
            <v/>
          </cell>
          <cell r="G1748" t="str">
            <v/>
          </cell>
          <cell r="H1748" t="str">
            <v>EXPENDITURE</v>
          </cell>
          <cell r="I1748" t="str">
            <v>COST OF GOODS</v>
          </cell>
          <cell r="J1748" t="str">
            <v>COST OF GOODS SOLD</v>
          </cell>
        </row>
        <row r="1749">
          <cell r="A1749" t="str">
            <v>X101203</v>
          </cell>
          <cell r="B1749" t="str">
            <v>Material Consumed</v>
          </cell>
          <cell r="C1749" t="str">
            <v>INR</v>
          </cell>
          <cell r="D1749" t="str">
            <v>EXPENSES</v>
          </cell>
          <cell r="E1749" t="str">
            <v>INCOME STATEMENT</v>
          </cell>
          <cell r="F1749" t="str">
            <v/>
          </cell>
          <cell r="G1749" t="str">
            <v/>
          </cell>
          <cell r="H1749" t="str">
            <v>EXPENDITURE</v>
          </cell>
          <cell r="I1749" t="str">
            <v>COST OF GOODS</v>
          </cell>
          <cell r="J1749" t="str">
            <v>COST OF GOODS SOLD</v>
          </cell>
        </row>
        <row r="1750">
          <cell r="A1750" t="str">
            <v>X101204</v>
          </cell>
          <cell r="B1750" t="str">
            <v>Concrete Cost</v>
          </cell>
          <cell r="C1750" t="str">
            <v>INR</v>
          </cell>
          <cell r="D1750" t="str">
            <v>EXPENSES</v>
          </cell>
          <cell r="E1750" t="str">
            <v>INCOME STATEMENT</v>
          </cell>
          <cell r="F1750" t="str">
            <v/>
          </cell>
          <cell r="G1750" t="str">
            <v/>
          </cell>
          <cell r="H1750" t="str">
            <v>EXPENDITURE</v>
          </cell>
          <cell r="I1750" t="str">
            <v>COST OF GOODS</v>
          </cell>
          <cell r="J1750" t="str">
            <v>COST OF GOODS SOLD</v>
          </cell>
        </row>
        <row r="1751">
          <cell r="A1751" t="str">
            <v>X101205</v>
          </cell>
          <cell r="B1751" t="str">
            <v>Material</v>
          </cell>
          <cell r="C1751" t="str">
            <v>INR</v>
          </cell>
          <cell r="D1751" t="str">
            <v>EXPENSES</v>
          </cell>
          <cell r="E1751" t="str">
            <v>INCOME STATEMENT</v>
          </cell>
          <cell r="F1751" t="str">
            <v/>
          </cell>
          <cell r="G1751" t="str">
            <v/>
          </cell>
          <cell r="H1751" t="str">
            <v>EXPENDITURE</v>
          </cell>
          <cell r="I1751" t="str">
            <v>COST OF GOODS</v>
          </cell>
          <cell r="J1751" t="str">
            <v>COST OF GOODS SOLD</v>
          </cell>
        </row>
        <row r="1752">
          <cell r="A1752" t="str">
            <v>X101206</v>
          </cell>
          <cell r="B1752" t="str">
            <v>Material Variance Account</v>
          </cell>
          <cell r="C1752" t="str">
            <v>INR</v>
          </cell>
          <cell r="D1752" t="str">
            <v>EXPENSES</v>
          </cell>
          <cell r="E1752" t="str">
            <v>INCOME STATEMENT</v>
          </cell>
          <cell r="F1752" t="str">
            <v/>
          </cell>
          <cell r="G1752" t="str">
            <v/>
          </cell>
          <cell r="H1752" t="str">
            <v>EXPENDITURE</v>
          </cell>
          <cell r="I1752" t="str">
            <v>COST OF GOODS</v>
          </cell>
          <cell r="J1752" t="str">
            <v>COST OF GOODS SOLD</v>
          </cell>
        </row>
        <row r="1753">
          <cell r="A1753" t="str">
            <v>X101207</v>
          </cell>
          <cell r="B1753" t="str">
            <v>Freight &amp; Cartage-Mat.(Inward)</v>
          </cell>
          <cell r="C1753" t="str">
            <v>INR</v>
          </cell>
          <cell r="D1753" t="str">
            <v>EXPENSES</v>
          </cell>
          <cell r="E1753" t="str">
            <v>INCOME STATEMENT</v>
          </cell>
          <cell r="F1753" t="str">
            <v/>
          </cell>
          <cell r="G1753" t="str">
            <v/>
          </cell>
          <cell r="H1753" t="str">
            <v>EXPENDITURE</v>
          </cell>
          <cell r="I1753" t="str">
            <v>COST OF GOODS</v>
          </cell>
          <cell r="J1753" t="str">
            <v>COST OF GOODS SOLD</v>
          </cell>
        </row>
        <row r="1754">
          <cell r="A1754" t="str">
            <v>X101208</v>
          </cell>
          <cell r="B1754" t="str">
            <v>Consumables Consumed</v>
          </cell>
          <cell r="C1754" t="str">
            <v>INR</v>
          </cell>
          <cell r="D1754" t="str">
            <v>EXPENSES</v>
          </cell>
          <cell r="E1754" t="str">
            <v>INCOME STATEMENT</v>
          </cell>
          <cell r="F1754" t="str">
            <v/>
          </cell>
          <cell r="G1754" t="str">
            <v/>
          </cell>
          <cell r="H1754" t="str">
            <v>EXPENDITURE</v>
          </cell>
          <cell r="I1754" t="str">
            <v>COST OF GOODS</v>
          </cell>
          <cell r="J1754" t="str">
            <v>COST OF GOODS SOLD</v>
          </cell>
        </row>
        <row r="1755">
          <cell r="A1755" t="str">
            <v>X101209</v>
          </cell>
          <cell r="B1755" t="str">
            <v>Tools &amp; Implements Consumed</v>
          </cell>
          <cell r="C1755" t="str">
            <v>INR</v>
          </cell>
          <cell r="D1755" t="str">
            <v>EXPENSES</v>
          </cell>
          <cell r="E1755" t="str">
            <v>INCOME STATEMENT</v>
          </cell>
          <cell r="F1755" t="str">
            <v/>
          </cell>
          <cell r="G1755" t="str">
            <v/>
          </cell>
          <cell r="H1755" t="str">
            <v>EXPENDITURE</v>
          </cell>
          <cell r="I1755" t="str">
            <v>COST OF GOODS</v>
          </cell>
          <cell r="J1755" t="str">
            <v>COST OF GOODS SOLD</v>
          </cell>
        </row>
        <row r="1756">
          <cell r="A1756" t="str">
            <v>X101210</v>
          </cell>
          <cell r="B1756" t="str">
            <v>Stores &amp; Spare Parts</v>
          </cell>
          <cell r="C1756" t="str">
            <v>INR</v>
          </cell>
          <cell r="D1756" t="str">
            <v>EXPENSES</v>
          </cell>
          <cell r="E1756" t="str">
            <v>INCOME STATEMENT</v>
          </cell>
          <cell r="F1756" t="str">
            <v/>
          </cell>
          <cell r="G1756" t="str">
            <v/>
          </cell>
          <cell r="H1756" t="str">
            <v>EXPENDITURE</v>
          </cell>
          <cell r="I1756" t="str">
            <v>COST OF GOODS</v>
          </cell>
          <cell r="J1756" t="str">
            <v>COST OF GOODS SOLD</v>
          </cell>
        </row>
        <row r="1757">
          <cell r="A1757" t="str">
            <v>X101211</v>
          </cell>
          <cell r="B1757" t="str">
            <v>Wooden Shuttering</v>
          </cell>
          <cell r="C1757" t="str">
            <v>INR</v>
          </cell>
          <cell r="D1757" t="str">
            <v>EXPENSES</v>
          </cell>
          <cell r="E1757" t="str">
            <v>INCOME STATEMENT</v>
          </cell>
          <cell r="F1757" t="str">
            <v/>
          </cell>
          <cell r="G1757" t="str">
            <v/>
          </cell>
          <cell r="H1757" t="str">
            <v>EXPENDITURE</v>
          </cell>
          <cell r="I1757" t="str">
            <v>COST OF GOODS</v>
          </cell>
          <cell r="J1757" t="str">
            <v>COST OF GOODS SOLD</v>
          </cell>
        </row>
        <row r="1758">
          <cell r="A1758" t="str">
            <v>X101212</v>
          </cell>
          <cell r="B1758" t="str">
            <v>Civil Consumption Account</v>
          </cell>
          <cell r="C1758" t="str">
            <v>INR</v>
          </cell>
          <cell r="D1758" t="str">
            <v>EXPENSES</v>
          </cell>
          <cell r="E1758" t="str">
            <v>INCOME STATEMENT</v>
          </cell>
          <cell r="F1758" t="str">
            <v/>
          </cell>
          <cell r="G1758" t="str">
            <v/>
          </cell>
          <cell r="H1758" t="str">
            <v>EXPENDITURE</v>
          </cell>
          <cell r="I1758" t="str">
            <v>COST OF GOODS</v>
          </cell>
          <cell r="J1758" t="str">
            <v>COST OF GOODS SOLD</v>
          </cell>
        </row>
        <row r="1759">
          <cell r="A1759" t="str">
            <v>X101213</v>
          </cell>
          <cell r="B1759" t="str">
            <v>Civil Work Consumables</v>
          </cell>
          <cell r="C1759" t="str">
            <v>INR</v>
          </cell>
          <cell r="D1759" t="str">
            <v>EXPENSES</v>
          </cell>
          <cell r="E1759" t="str">
            <v>INCOME STATEMENT</v>
          </cell>
          <cell r="F1759" t="str">
            <v/>
          </cell>
          <cell r="G1759" t="str">
            <v/>
          </cell>
          <cell r="H1759" t="str">
            <v>EXPENDITURE</v>
          </cell>
          <cell r="I1759" t="str">
            <v>COST OF GOODS</v>
          </cell>
          <cell r="J1759" t="str">
            <v>COST OF GOODS SOLD</v>
          </cell>
        </row>
        <row r="1760">
          <cell r="A1760" t="str">
            <v>X101214</v>
          </cell>
          <cell r="B1760" t="str">
            <v>Inter Project Services</v>
          </cell>
          <cell r="C1760" t="str">
            <v>INR</v>
          </cell>
          <cell r="D1760" t="str">
            <v>EXPENSES</v>
          </cell>
          <cell r="E1760" t="str">
            <v>INCOME STATEMENT</v>
          </cell>
          <cell r="F1760" t="str">
            <v/>
          </cell>
          <cell r="G1760" t="str">
            <v/>
          </cell>
          <cell r="H1760" t="str">
            <v>EXPENDITURE</v>
          </cell>
          <cell r="I1760" t="str">
            <v>COST OF GOODS</v>
          </cell>
          <cell r="J1760" t="str">
            <v>COST OF GOODS SOLD</v>
          </cell>
        </row>
        <row r="1761">
          <cell r="A1761" t="str">
            <v>X101215</v>
          </cell>
          <cell r="B1761" t="str">
            <v>Development Expenses</v>
          </cell>
          <cell r="C1761" t="str">
            <v>INR</v>
          </cell>
          <cell r="D1761" t="str">
            <v>EXPENSES</v>
          </cell>
          <cell r="E1761" t="str">
            <v>INCOME STATEMENT</v>
          </cell>
          <cell r="F1761" t="str">
            <v/>
          </cell>
          <cell r="G1761" t="str">
            <v/>
          </cell>
          <cell r="H1761" t="str">
            <v>EXPENDITURE</v>
          </cell>
          <cell r="I1761" t="str">
            <v>COST OF GOODS</v>
          </cell>
          <cell r="J1761" t="str">
            <v>COST OF GOODS SOLD</v>
          </cell>
        </row>
        <row r="1762">
          <cell r="A1762" t="str">
            <v>X101216</v>
          </cell>
          <cell r="B1762" t="str">
            <v>Divisional Overheads</v>
          </cell>
          <cell r="C1762" t="str">
            <v>INR</v>
          </cell>
          <cell r="D1762" t="str">
            <v>EXPENSES</v>
          </cell>
          <cell r="E1762" t="str">
            <v>INCOME STATEMENT</v>
          </cell>
          <cell r="F1762" t="str">
            <v/>
          </cell>
          <cell r="G1762" t="str">
            <v/>
          </cell>
          <cell r="H1762" t="str">
            <v>EXPENDITURE</v>
          </cell>
          <cell r="I1762" t="str">
            <v>COST OF GOODS</v>
          </cell>
          <cell r="J1762" t="str">
            <v>COST OF GOODS SOLD</v>
          </cell>
        </row>
        <row r="1763">
          <cell r="A1763" t="str">
            <v>X101217</v>
          </cell>
          <cell r="B1763" t="str">
            <v>Processing Fee - Project</v>
          </cell>
          <cell r="C1763" t="str">
            <v>INR</v>
          </cell>
          <cell r="D1763" t="str">
            <v>EXPENSES</v>
          </cell>
          <cell r="E1763" t="str">
            <v>INCOME STATEMENT</v>
          </cell>
          <cell r="F1763" t="str">
            <v/>
          </cell>
          <cell r="G1763" t="str">
            <v/>
          </cell>
          <cell r="H1763" t="str">
            <v>EXPENDITURE</v>
          </cell>
          <cell r="I1763" t="str">
            <v>COST OF GOODS</v>
          </cell>
          <cell r="J1763" t="str">
            <v>COST OF GOODS SOLD</v>
          </cell>
        </row>
        <row r="1764">
          <cell r="A1764" t="str">
            <v>X101218</v>
          </cell>
          <cell r="B1764" t="str">
            <v>Infrastructure Cost Chargd Off</v>
          </cell>
          <cell r="C1764" t="str">
            <v>INR</v>
          </cell>
          <cell r="D1764" t="str">
            <v>EXPENSES</v>
          </cell>
          <cell r="E1764" t="str">
            <v>INCOME STATEMENT</v>
          </cell>
          <cell r="F1764" t="str">
            <v/>
          </cell>
          <cell r="G1764" t="str">
            <v/>
          </cell>
          <cell r="H1764" t="str">
            <v>EXPENDITURE</v>
          </cell>
          <cell r="I1764" t="str">
            <v>COST OF GOODS</v>
          </cell>
          <cell r="J1764" t="str">
            <v>COST OF GOODS SOLD</v>
          </cell>
        </row>
        <row r="1765">
          <cell r="A1765" t="str">
            <v>X101219</v>
          </cell>
          <cell r="B1765" t="str">
            <v>Wooden Shuttering Charged Off</v>
          </cell>
          <cell r="C1765" t="str">
            <v>INR</v>
          </cell>
          <cell r="D1765" t="str">
            <v>EXPENSES</v>
          </cell>
          <cell r="E1765" t="str">
            <v>INCOME STATEMENT</v>
          </cell>
          <cell r="F1765" t="str">
            <v/>
          </cell>
          <cell r="G1765" t="str">
            <v/>
          </cell>
          <cell r="H1765" t="str">
            <v>EXPENDITURE</v>
          </cell>
          <cell r="I1765" t="str">
            <v>COST OF GOODS</v>
          </cell>
          <cell r="J1765" t="str">
            <v>COST OF GOODS SOLD</v>
          </cell>
        </row>
        <row r="1766">
          <cell r="A1766" t="str">
            <v>X101220</v>
          </cell>
          <cell r="B1766" t="str">
            <v>Tools &amp; Equipments</v>
          </cell>
          <cell r="C1766" t="str">
            <v>INR</v>
          </cell>
          <cell r="D1766" t="str">
            <v>EXPENSES</v>
          </cell>
          <cell r="E1766" t="str">
            <v>INCOME STATEMENT</v>
          </cell>
          <cell r="F1766" t="str">
            <v/>
          </cell>
          <cell r="G1766" t="str">
            <v/>
          </cell>
          <cell r="H1766" t="str">
            <v>EXPENDITURE</v>
          </cell>
          <cell r="I1766" t="str">
            <v>COST OF GOODS</v>
          </cell>
          <cell r="J1766" t="str">
            <v>COST OF GOODS SOLD</v>
          </cell>
        </row>
        <row r="1767">
          <cell r="A1767" t="str">
            <v>X101221</v>
          </cell>
          <cell r="B1767" t="str">
            <v>Oil &amp; Lubricant</v>
          </cell>
          <cell r="C1767" t="str">
            <v>INR</v>
          </cell>
          <cell r="D1767" t="str">
            <v>EXPENSES</v>
          </cell>
          <cell r="E1767" t="str">
            <v>INCOME STATEMENT</v>
          </cell>
          <cell r="F1767" t="str">
            <v/>
          </cell>
          <cell r="G1767" t="str">
            <v/>
          </cell>
          <cell r="H1767" t="str">
            <v>EXPENDITURE</v>
          </cell>
          <cell r="I1767" t="str">
            <v>COST OF GOODS</v>
          </cell>
          <cell r="J1767" t="str">
            <v>COST OF GOODS SOLD</v>
          </cell>
        </row>
        <row r="1768">
          <cell r="A1768" t="str">
            <v>X101301</v>
          </cell>
          <cell r="B1768" t="str">
            <v>Goods Purchased For Sale</v>
          </cell>
          <cell r="C1768" t="str">
            <v>INR</v>
          </cell>
          <cell r="D1768" t="str">
            <v>EXPENSES</v>
          </cell>
          <cell r="E1768" t="str">
            <v>INCOME STATEMENT</v>
          </cell>
          <cell r="F1768" t="str">
            <v/>
          </cell>
          <cell r="G1768" t="str">
            <v/>
          </cell>
          <cell r="H1768" t="str">
            <v>EXPENDITURE</v>
          </cell>
          <cell r="I1768" t="str">
            <v>COST OF GOODS</v>
          </cell>
          <cell r="J1768" t="str">
            <v>COST OF GOODS SOLD</v>
          </cell>
        </row>
        <row r="1769">
          <cell r="A1769" t="str">
            <v>X102001</v>
          </cell>
          <cell r="B1769" t="str">
            <v>Service and Maintenance</v>
          </cell>
          <cell r="C1769" t="str">
            <v>INR</v>
          </cell>
          <cell r="D1769" t="str">
            <v>EXPENSES</v>
          </cell>
          <cell r="E1769" t="str">
            <v>INCOME STATEMENT</v>
          </cell>
          <cell r="F1769" t="str">
            <v/>
          </cell>
          <cell r="G1769" t="str">
            <v/>
          </cell>
          <cell r="H1769" t="str">
            <v>EXPENDITURE</v>
          </cell>
          <cell r="I1769" t="str">
            <v>COST OF SERVICES</v>
          </cell>
          <cell r="J1769" t="str">
            <v>COST OF SERVICES</v>
          </cell>
        </row>
        <row r="1770">
          <cell r="A1770" t="str">
            <v>X102002</v>
          </cell>
          <cell r="B1770" t="str">
            <v>Facility Mgt.- Water Charges</v>
          </cell>
          <cell r="C1770" t="str">
            <v>INR</v>
          </cell>
          <cell r="D1770" t="str">
            <v>EXPENSES</v>
          </cell>
          <cell r="E1770" t="str">
            <v>INCOME STATEMENT</v>
          </cell>
          <cell r="F1770" t="str">
            <v/>
          </cell>
          <cell r="G1770" t="str">
            <v/>
          </cell>
          <cell r="H1770" t="str">
            <v>EXPENDITURE</v>
          </cell>
          <cell r="I1770" t="str">
            <v>COST OF SERVICES</v>
          </cell>
          <cell r="J1770" t="str">
            <v>COST OF SERVICES</v>
          </cell>
        </row>
        <row r="1771">
          <cell r="A1771" t="str">
            <v>X102003</v>
          </cell>
          <cell r="B1771" t="str">
            <v>Facility Mgt.- Sewerage charges</v>
          </cell>
          <cell r="C1771" t="str">
            <v>INR</v>
          </cell>
          <cell r="D1771" t="str">
            <v>EXPENSES</v>
          </cell>
          <cell r="E1771" t="str">
            <v>INCOME STATEMENT</v>
          </cell>
          <cell r="F1771" t="str">
            <v/>
          </cell>
          <cell r="G1771" t="str">
            <v/>
          </cell>
          <cell r="H1771" t="str">
            <v>EXPENDITURE</v>
          </cell>
          <cell r="I1771" t="str">
            <v>COST OF SERVICES</v>
          </cell>
          <cell r="J1771" t="str">
            <v>COST OF SERVICES</v>
          </cell>
        </row>
        <row r="1772">
          <cell r="A1772" t="str">
            <v>X102004</v>
          </cell>
          <cell r="B1772" t="str">
            <v>Facility Mgt.- Road maint. Expenses</v>
          </cell>
          <cell r="C1772" t="str">
            <v>INR</v>
          </cell>
          <cell r="D1772" t="str">
            <v>EXPENSES</v>
          </cell>
          <cell r="E1772" t="str">
            <v>INCOME STATEMENT</v>
          </cell>
          <cell r="F1772" t="str">
            <v/>
          </cell>
          <cell r="G1772" t="str">
            <v/>
          </cell>
          <cell r="H1772" t="str">
            <v>EXPENDITURE</v>
          </cell>
          <cell r="I1772" t="str">
            <v>COST OF SERVICES</v>
          </cell>
          <cell r="J1772" t="str">
            <v>COST OF SERVICES</v>
          </cell>
        </row>
        <row r="1773">
          <cell r="A1773" t="str">
            <v>X102005</v>
          </cell>
          <cell r="B1773" t="str">
            <v>Facility Mgt.- Env. Mgt Expenses</v>
          </cell>
          <cell r="C1773" t="str">
            <v>INR</v>
          </cell>
          <cell r="D1773" t="str">
            <v>EXPENSES</v>
          </cell>
          <cell r="E1773" t="str">
            <v>INCOME STATEMENT</v>
          </cell>
          <cell r="F1773" t="str">
            <v/>
          </cell>
          <cell r="G1773" t="str">
            <v/>
          </cell>
          <cell r="H1773" t="str">
            <v>EXPENDITURE</v>
          </cell>
          <cell r="I1773" t="str">
            <v>COST OF SERVICES</v>
          </cell>
          <cell r="J1773" t="str">
            <v>COST OF SERVICES</v>
          </cell>
        </row>
        <row r="1774">
          <cell r="A1774" t="str">
            <v>X102006</v>
          </cell>
          <cell r="B1774" t="str">
            <v>Facility Mgt.- Horticulture Expenses</v>
          </cell>
          <cell r="C1774" t="str">
            <v>INR</v>
          </cell>
          <cell r="D1774" t="str">
            <v>EXPENSES</v>
          </cell>
          <cell r="E1774" t="str">
            <v>INCOME STATEMENT</v>
          </cell>
          <cell r="F1774" t="str">
            <v/>
          </cell>
          <cell r="G1774" t="str">
            <v/>
          </cell>
          <cell r="H1774" t="str">
            <v>EXPENDITURE</v>
          </cell>
          <cell r="I1774" t="str">
            <v>COST OF SERVICES</v>
          </cell>
          <cell r="J1774" t="str">
            <v>COST OF SERVICES</v>
          </cell>
        </row>
        <row r="1775">
          <cell r="A1775" t="str">
            <v>X102007</v>
          </cell>
          <cell r="B1775" t="str">
            <v>Facility Mgt.- Power and Fuel</v>
          </cell>
          <cell r="C1775" t="str">
            <v>INR</v>
          </cell>
          <cell r="D1775" t="str">
            <v>EXPENSES</v>
          </cell>
          <cell r="E1775" t="str">
            <v>INCOME STATEMENT</v>
          </cell>
          <cell r="F1775" t="str">
            <v/>
          </cell>
          <cell r="G1775" t="str">
            <v/>
          </cell>
          <cell r="H1775" t="str">
            <v>EXPENDITURE</v>
          </cell>
          <cell r="I1775" t="str">
            <v>COST OF SERVICES</v>
          </cell>
          <cell r="J1775" t="str">
            <v>COST OF SERVICES</v>
          </cell>
        </row>
        <row r="1776">
          <cell r="A1776" t="str">
            <v>X102008</v>
          </cell>
          <cell r="B1776" t="str">
            <v>Facility Mgt.- Hse Keepng &amp; allied serv.</v>
          </cell>
          <cell r="C1776" t="str">
            <v>INR</v>
          </cell>
          <cell r="D1776" t="str">
            <v>EXPENSES</v>
          </cell>
          <cell r="E1776" t="str">
            <v>INCOME STATEMENT</v>
          </cell>
          <cell r="F1776" t="str">
            <v/>
          </cell>
          <cell r="G1776" t="str">
            <v/>
          </cell>
          <cell r="H1776" t="str">
            <v>EXPENDITURE</v>
          </cell>
          <cell r="I1776" t="str">
            <v>COST OF SERVICES</v>
          </cell>
          <cell r="J1776" t="str">
            <v>COST OF SERVICES</v>
          </cell>
        </row>
        <row r="1777">
          <cell r="A1777" t="str">
            <v>X102009</v>
          </cell>
          <cell r="B1777" t="str">
            <v>Security Services</v>
          </cell>
          <cell r="C1777" t="str">
            <v>INR</v>
          </cell>
          <cell r="D1777" t="str">
            <v>EXPENSES</v>
          </cell>
          <cell r="E1777" t="str">
            <v>INCOME STATEMENT</v>
          </cell>
          <cell r="F1777" t="str">
            <v/>
          </cell>
          <cell r="G1777" t="str">
            <v/>
          </cell>
          <cell r="H1777" t="str">
            <v>EXPENDITURE</v>
          </cell>
          <cell r="I1777" t="str">
            <v>COST OF SERVICES</v>
          </cell>
          <cell r="J1777" t="str">
            <v>COST OF SERVICES</v>
          </cell>
        </row>
        <row r="1778">
          <cell r="A1778" t="str">
            <v>X102010</v>
          </cell>
          <cell r="B1778" t="str">
            <v>Security Expenses Ph-I,II,III</v>
          </cell>
          <cell r="C1778" t="str">
            <v>INR</v>
          </cell>
          <cell r="D1778" t="str">
            <v>EXPENSES</v>
          </cell>
          <cell r="E1778" t="str">
            <v>INCOME STATEMENT</v>
          </cell>
          <cell r="F1778" t="str">
            <v/>
          </cell>
          <cell r="G1778" t="str">
            <v/>
          </cell>
          <cell r="H1778" t="str">
            <v>EXPENDITURE</v>
          </cell>
          <cell r="I1778" t="str">
            <v>COST OF SERVICES</v>
          </cell>
          <cell r="J1778" t="str">
            <v>COST OF SERVICES</v>
          </cell>
        </row>
        <row r="1779">
          <cell r="A1779" t="str">
            <v>X102011</v>
          </cell>
          <cell r="B1779" t="str">
            <v>Security Expenses Ph-IV</v>
          </cell>
          <cell r="C1779" t="str">
            <v>INR</v>
          </cell>
          <cell r="D1779" t="str">
            <v>EXPENSES</v>
          </cell>
          <cell r="E1779" t="str">
            <v>INCOME STATEMENT</v>
          </cell>
          <cell r="F1779" t="str">
            <v/>
          </cell>
          <cell r="G1779" t="str">
            <v/>
          </cell>
          <cell r="H1779" t="str">
            <v>EXPENDITURE</v>
          </cell>
          <cell r="I1779" t="str">
            <v>COST OF SERVICES</v>
          </cell>
          <cell r="J1779" t="str">
            <v>COST OF SERVICES</v>
          </cell>
        </row>
        <row r="1780">
          <cell r="A1780" t="str">
            <v>X102012</v>
          </cell>
          <cell r="B1780" t="str">
            <v>H. Keeping &amp; Allied Services</v>
          </cell>
          <cell r="C1780" t="str">
            <v>INR</v>
          </cell>
          <cell r="D1780" t="str">
            <v>EXPENSES</v>
          </cell>
          <cell r="E1780" t="str">
            <v>INCOME STATEMENT</v>
          </cell>
          <cell r="F1780" t="str">
            <v/>
          </cell>
          <cell r="G1780" t="str">
            <v/>
          </cell>
          <cell r="H1780" t="str">
            <v>EXPENDITURE</v>
          </cell>
          <cell r="I1780" t="str">
            <v>COST OF SERVICES</v>
          </cell>
          <cell r="J1780" t="str">
            <v>COST OF SERVICES</v>
          </cell>
        </row>
        <row r="1781">
          <cell r="A1781" t="str">
            <v>X102013</v>
          </cell>
          <cell r="B1781" t="str">
            <v>Facade Trolley Agency</v>
          </cell>
          <cell r="C1781" t="str">
            <v>INR</v>
          </cell>
          <cell r="D1781" t="str">
            <v>EXPENSES</v>
          </cell>
          <cell r="E1781" t="str">
            <v>INCOME STATEMENT</v>
          </cell>
          <cell r="F1781" t="str">
            <v/>
          </cell>
          <cell r="G1781" t="str">
            <v/>
          </cell>
          <cell r="H1781" t="str">
            <v>EXPENDITURE</v>
          </cell>
          <cell r="I1781" t="str">
            <v>COST OF SERVICES</v>
          </cell>
          <cell r="J1781" t="str">
            <v>COST OF SERVICES</v>
          </cell>
        </row>
        <row r="1782">
          <cell r="A1782" t="str">
            <v>X102014</v>
          </cell>
          <cell r="B1782" t="str">
            <v>Marble &amp; Granite Polishing</v>
          </cell>
          <cell r="C1782" t="str">
            <v>INR</v>
          </cell>
          <cell r="D1782" t="str">
            <v>EXPENSES</v>
          </cell>
          <cell r="E1782" t="str">
            <v>INCOME STATEMENT</v>
          </cell>
          <cell r="F1782" t="str">
            <v/>
          </cell>
          <cell r="G1782" t="str">
            <v/>
          </cell>
          <cell r="H1782" t="str">
            <v>EXPENDITURE</v>
          </cell>
          <cell r="I1782" t="str">
            <v>COST OF SERVICES</v>
          </cell>
          <cell r="J1782" t="str">
            <v>COST OF SERVICES</v>
          </cell>
        </row>
        <row r="1783">
          <cell r="A1783" t="str">
            <v>X102015</v>
          </cell>
          <cell r="B1783" t="str">
            <v>Painting Work</v>
          </cell>
          <cell r="C1783" t="str">
            <v>INR</v>
          </cell>
          <cell r="D1783" t="str">
            <v>EXPENSES</v>
          </cell>
          <cell r="E1783" t="str">
            <v>INCOME STATEMENT</v>
          </cell>
          <cell r="F1783" t="str">
            <v/>
          </cell>
          <cell r="G1783" t="str">
            <v/>
          </cell>
          <cell r="H1783" t="str">
            <v>EXPENDITURE</v>
          </cell>
          <cell r="I1783" t="str">
            <v>COST OF SERVICES</v>
          </cell>
          <cell r="J1783" t="str">
            <v>COST OF SERVICES</v>
          </cell>
        </row>
        <row r="1784">
          <cell r="A1784" t="str">
            <v>X102016</v>
          </cell>
          <cell r="B1784" t="str">
            <v>Plumbing Services</v>
          </cell>
          <cell r="C1784" t="str">
            <v>INR</v>
          </cell>
          <cell r="D1784" t="str">
            <v>EXPENSES</v>
          </cell>
          <cell r="E1784" t="str">
            <v>INCOME STATEMENT</v>
          </cell>
          <cell r="F1784" t="str">
            <v/>
          </cell>
          <cell r="G1784" t="str">
            <v/>
          </cell>
          <cell r="H1784" t="str">
            <v>EXPENDITURE</v>
          </cell>
          <cell r="I1784" t="str">
            <v>COST OF SERVICES</v>
          </cell>
          <cell r="J1784" t="str">
            <v>COST OF SERVICES</v>
          </cell>
        </row>
        <row r="1785">
          <cell r="A1785" t="str">
            <v>X102017</v>
          </cell>
          <cell r="B1785" t="str">
            <v>Civil Work</v>
          </cell>
          <cell r="C1785" t="str">
            <v>INR</v>
          </cell>
          <cell r="D1785" t="str">
            <v>EXPENSES</v>
          </cell>
          <cell r="E1785" t="str">
            <v>INCOME STATEMENT</v>
          </cell>
          <cell r="F1785" t="str">
            <v/>
          </cell>
          <cell r="G1785" t="str">
            <v/>
          </cell>
          <cell r="H1785" t="str">
            <v>EXPENDITURE</v>
          </cell>
          <cell r="I1785" t="str">
            <v>COST OF SERVICES</v>
          </cell>
          <cell r="J1785" t="str">
            <v>COST OF SERVICES</v>
          </cell>
        </row>
        <row r="1786">
          <cell r="A1786" t="str">
            <v>X102018</v>
          </cell>
          <cell r="B1786" t="str">
            <v>Pest Control Services</v>
          </cell>
          <cell r="C1786" t="str">
            <v>INR</v>
          </cell>
          <cell r="D1786" t="str">
            <v>EXPENSES</v>
          </cell>
          <cell r="E1786" t="str">
            <v>INCOME STATEMENT</v>
          </cell>
          <cell r="F1786" t="str">
            <v/>
          </cell>
          <cell r="G1786" t="str">
            <v/>
          </cell>
          <cell r="H1786" t="str">
            <v>EXPENDITURE</v>
          </cell>
          <cell r="I1786" t="str">
            <v>COST OF SERVICES</v>
          </cell>
          <cell r="J1786" t="str">
            <v>COST OF SERVICES</v>
          </cell>
        </row>
        <row r="1787">
          <cell r="A1787" t="str">
            <v>X102019</v>
          </cell>
          <cell r="B1787" t="str">
            <v>Fire Fighting Services</v>
          </cell>
          <cell r="C1787" t="str">
            <v>INR</v>
          </cell>
          <cell r="D1787" t="str">
            <v>EXPENSES</v>
          </cell>
          <cell r="E1787" t="str">
            <v>INCOME STATEMENT</v>
          </cell>
          <cell r="F1787" t="str">
            <v/>
          </cell>
          <cell r="G1787" t="str">
            <v/>
          </cell>
          <cell r="H1787" t="str">
            <v>EXPENDITURE</v>
          </cell>
          <cell r="I1787" t="str">
            <v>COST OF SERVICES</v>
          </cell>
          <cell r="J1787" t="str">
            <v>COST OF SERVICES</v>
          </cell>
        </row>
        <row r="1788">
          <cell r="A1788" t="str">
            <v>X102020</v>
          </cell>
          <cell r="B1788" t="str">
            <v>Electrical Services</v>
          </cell>
          <cell r="C1788" t="str">
            <v>INR</v>
          </cell>
          <cell r="D1788" t="str">
            <v>EXPENSES</v>
          </cell>
          <cell r="E1788" t="str">
            <v>INCOME STATEMENT</v>
          </cell>
          <cell r="F1788" t="str">
            <v/>
          </cell>
          <cell r="G1788" t="str">
            <v/>
          </cell>
          <cell r="H1788" t="str">
            <v>EXPENDITURE</v>
          </cell>
          <cell r="I1788" t="str">
            <v>COST OF SERVICES</v>
          </cell>
          <cell r="J1788" t="str">
            <v>COST OF SERVICES</v>
          </cell>
        </row>
        <row r="1789">
          <cell r="A1789" t="str">
            <v>X102021</v>
          </cell>
          <cell r="B1789" t="str">
            <v>Electrical Panels / Lighting</v>
          </cell>
          <cell r="C1789" t="str">
            <v>INR</v>
          </cell>
          <cell r="D1789" t="str">
            <v>EXPENSES</v>
          </cell>
          <cell r="E1789" t="str">
            <v>INCOME STATEMENT</v>
          </cell>
          <cell r="F1789" t="str">
            <v/>
          </cell>
          <cell r="G1789" t="str">
            <v/>
          </cell>
          <cell r="H1789" t="str">
            <v>EXPENDITURE</v>
          </cell>
          <cell r="I1789" t="str">
            <v>COST OF SERVICES</v>
          </cell>
          <cell r="J1789" t="str">
            <v>COST OF SERVICES</v>
          </cell>
        </row>
        <row r="1790">
          <cell r="A1790" t="str">
            <v>X102022</v>
          </cell>
          <cell r="B1790" t="str">
            <v>H.Keeping - Common Area (Ext.)</v>
          </cell>
          <cell r="C1790" t="str">
            <v>INR</v>
          </cell>
          <cell r="D1790" t="str">
            <v>EXPENSES</v>
          </cell>
          <cell r="E1790" t="str">
            <v>INCOME STATEMENT</v>
          </cell>
          <cell r="F1790" t="str">
            <v/>
          </cell>
          <cell r="G1790" t="str">
            <v/>
          </cell>
          <cell r="H1790" t="str">
            <v>EXPENDITURE</v>
          </cell>
          <cell r="I1790" t="str">
            <v>COST OF SERVICES</v>
          </cell>
          <cell r="J1790" t="str">
            <v>COST OF SERVICES</v>
          </cell>
        </row>
        <row r="1791">
          <cell r="A1791" t="str">
            <v>X102023</v>
          </cell>
          <cell r="B1791" t="str">
            <v>Electrical Spares - Internet</v>
          </cell>
          <cell r="C1791" t="str">
            <v>INR</v>
          </cell>
          <cell r="D1791" t="str">
            <v>EXPENSES</v>
          </cell>
          <cell r="E1791" t="str">
            <v>INCOME STATEMENT</v>
          </cell>
          <cell r="F1791" t="str">
            <v/>
          </cell>
          <cell r="G1791" t="str">
            <v/>
          </cell>
          <cell r="H1791" t="str">
            <v>EXPENDITURE</v>
          </cell>
          <cell r="I1791" t="str">
            <v>COST OF SERVICES</v>
          </cell>
          <cell r="J1791" t="str">
            <v>COST OF SERVICES</v>
          </cell>
        </row>
        <row r="1792">
          <cell r="A1792" t="str">
            <v>X102024</v>
          </cell>
          <cell r="B1792" t="str">
            <v>Pay Channel Expenses</v>
          </cell>
          <cell r="C1792" t="str">
            <v>INR</v>
          </cell>
          <cell r="D1792" t="str">
            <v>EXPENSES</v>
          </cell>
          <cell r="E1792" t="str">
            <v>INCOME STATEMENT</v>
          </cell>
          <cell r="F1792" t="str">
            <v/>
          </cell>
          <cell r="G1792" t="str">
            <v/>
          </cell>
          <cell r="H1792" t="str">
            <v>EXPENDITURE</v>
          </cell>
          <cell r="I1792" t="str">
            <v>COST OF SERVICES</v>
          </cell>
          <cell r="J1792" t="str">
            <v>COST OF SERVICES</v>
          </cell>
        </row>
        <row r="1793">
          <cell r="A1793" t="str">
            <v>X102025</v>
          </cell>
          <cell r="B1793" t="str">
            <v>Cable Expenses</v>
          </cell>
          <cell r="C1793" t="str">
            <v>INR</v>
          </cell>
          <cell r="D1793" t="str">
            <v>EXPENSES</v>
          </cell>
          <cell r="E1793" t="str">
            <v>INCOME STATEMENT</v>
          </cell>
          <cell r="F1793" t="str">
            <v/>
          </cell>
          <cell r="G1793" t="str">
            <v/>
          </cell>
          <cell r="H1793" t="str">
            <v>EXPENDITURE</v>
          </cell>
          <cell r="I1793" t="str">
            <v>COST OF SERVICES</v>
          </cell>
          <cell r="J1793" t="str">
            <v>COST OF SERVICES</v>
          </cell>
        </row>
        <row r="1794">
          <cell r="A1794" t="str">
            <v>X102026</v>
          </cell>
          <cell r="B1794" t="str">
            <v>Cable Spares</v>
          </cell>
          <cell r="C1794" t="str">
            <v>INR</v>
          </cell>
          <cell r="D1794" t="str">
            <v>EXPENSES</v>
          </cell>
          <cell r="E1794" t="str">
            <v>INCOME STATEMENT</v>
          </cell>
          <cell r="F1794" t="str">
            <v/>
          </cell>
          <cell r="G1794" t="str">
            <v/>
          </cell>
          <cell r="H1794" t="str">
            <v>EXPENDITURE</v>
          </cell>
          <cell r="I1794" t="str">
            <v>COST OF SERVICES</v>
          </cell>
          <cell r="J1794" t="str">
            <v>COST OF SERVICES</v>
          </cell>
        </row>
        <row r="1795">
          <cell r="A1795" t="str">
            <v>X102027</v>
          </cell>
          <cell r="B1795" t="str">
            <v>Water Softner Plant Consumables</v>
          </cell>
          <cell r="C1795" t="str">
            <v>INR</v>
          </cell>
          <cell r="D1795" t="str">
            <v>EXPENSES</v>
          </cell>
          <cell r="E1795" t="str">
            <v>INCOME STATEMENT</v>
          </cell>
          <cell r="F1795" t="str">
            <v/>
          </cell>
          <cell r="G1795" t="str">
            <v/>
          </cell>
          <cell r="H1795" t="str">
            <v>EXPENDITURE</v>
          </cell>
          <cell r="I1795" t="str">
            <v>COST OF SERVICES</v>
          </cell>
          <cell r="J1795" t="str">
            <v>COST OF SERVICES</v>
          </cell>
        </row>
        <row r="1796">
          <cell r="A1796" t="str">
            <v>X102028</v>
          </cell>
          <cell r="B1796" t="str">
            <v>Fire Fighting Expenses- Building Srvices</v>
          </cell>
          <cell r="C1796" t="str">
            <v>INR</v>
          </cell>
          <cell r="D1796" t="str">
            <v>EXPENSES</v>
          </cell>
          <cell r="E1796" t="str">
            <v>INCOME STATEMENT</v>
          </cell>
          <cell r="F1796" t="str">
            <v/>
          </cell>
          <cell r="G1796" t="str">
            <v/>
          </cell>
          <cell r="H1796" t="str">
            <v>EXPENDITURE</v>
          </cell>
          <cell r="I1796" t="str">
            <v>COST OF SERVICES</v>
          </cell>
          <cell r="J1796" t="str">
            <v>COST OF SERVICES</v>
          </cell>
        </row>
        <row r="1797">
          <cell r="A1797" t="str">
            <v>X102029</v>
          </cell>
          <cell r="B1797" t="str">
            <v>Fire Fighting Expenses- Off Buil Srvices</v>
          </cell>
          <cell r="C1797" t="str">
            <v>INR</v>
          </cell>
          <cell r="D1797" t="str">
            <v>EXPENSES</v>
          </cell>
          <cell r="E1797" t="str">
            <v>INCOME STATEMENT</v>
          </cell>
          <cell r="F1797" t="str">
            <v/>
          </cell>
          <cell r="G1797" t="str">
            <v/>
          </cell>
          <cell r="H1797" t="str">
            <v>EXPENDITURE</v>
          </cell>
          <cell r="I1797" t="str">
            <v>COST OF SERVICES</v>
          </cell>
          <cell r="J1797" t="str">
            <v>COST OF SERVICES</v>
          </cell>
        </row>
        <row r="1798">
          <cell r="A1798" t="str">
            <v>X102030</v>
          </cell>
          <cell r="B1798" t="str">
            <v>Painting Consumables</v>
          </cell>
          <cell r="C1798" t="str">
            <v>INR</v>
          </cell>
          <cell r="D1798" t="str">
            <v>EXPENSES</v>
          </cell>
          <cell r="E1798" t="str">
            <v>INCOME STATEMENT</v>
          </cell>
          <cell r="F1798" t="str">
            <v/>
          </cell>
          <cell r="G1798" t="str">
            <v/>
          </cell>
          <cell r="H1798" t="str">
            <v>EXPENDITURE</v>
          </cell>
          <cell r="I1798" t="str">
            <v>COST OF SERVICES</v>
          </cell>
          <cell r="J1798" t="str">
            <v>COST OF SERVICES</v>
          </cell>
        </row>
        <row r="1799">
          <cell r="A1799" t="str">
            <v>X102031</v>
          </cell>
          <cell r="B1799" t="str">
            <v>H.V.A.C. Equipments A/C</v>
          </cell>
          <cell r="C1799" t="str">
            <v>INR</v>
          </cell>
          <cell r="D1799" t="str">
            <v>EXPENSES</v>
          </cell>
          <cell r="E1799" t="str">
            <v>INCOME STATEMENT</v>
          </cell>
          <cell r="F1799" t="str">
            <v/>
          </cell>
          <cell r="G1799" t="str">
            <v/>
          </cell>
          <cell r="H1799" t="str">
            <v>EXPENDITURE</v>
          </cell>
          <cell r="I1799" t="str">
            <v>COST OF SERVICES</v>
          </cell>
          <cell r="J1799" t="str">
            <v>COST OF SERVICES</v>
          </cell>
        </row>
        <row r="1800">
          <cell r="A1800" t="str">
            <v>X102032</v>
          </cell>
          <cell r="B1800" t="str">
            <v>Gen.-Upkeep Of City Ph-I,II,III</v>
          </cell>
          <cell r="C1800" t="str">
            <v>INR</v>
          </cell>
          <cell r="D1800" t="str">
            <v>EXPENSES</v>
          </cell>
          <cell r="E1800" t="str">
            <v>INCOME STATEMENT</v>
          </cell>
          <cell r="F1800" t="str">
            <v/>
          </cell>
          <cell r="G1800" t="str">
            <v/>
          </cell>
          <cell r="H1800" t="str">
            <v>EXPENDITURE</v>
          </cell>
          <cell r="I1800" t="str">
            <v>COST OF SERVICES</v>
          </cell>
          <cell r="J1800" t="str">
            <v>COST OF SERVICES</v>
          </cell>
        </row>
        <row r="1801">
          <cell r="A1801" t="str">
            <v>X102033</v>
          </cell>
          <cell r="B1801" t="str">
            <v>Gen.Upkeep Of City Ph-IV</v>
          </cell>
          <cell r="C1801" t="str">
            <v>INR</v>
          </cell>
          <cell r="D1801" t="str">
            <v>EXPENSES</v>
          </cell>
          <cell r="E1801" t="str">
            <v>INCOME STATEMENT</v>
          </cell>
          <cell r="F1801" t="str">
            <v/>
          </cell>
          <cell r="G1801" t="str">
            <v/>
          </cell>
          <cell r="H1801" t="str">
            <v>EXPENDITURE</v>
          </cell>
          <cell r="I1801" t="str">
            <v>COST OF SERVICES</v>
          </cell>
          <cell r="J1801" t="str">
            <v>COST OF SERVICES</v>
          </cell>
        </row>
        <row r="1802">
          <cell r="A1802" t="str">
            <v>X102034</v>
          </cell>
          <cell r="B1802" t="str">
            <v>Air Conditioning</v>
          </cell>
          <cell r="C1802" t="str">
            <v>INR</v>
          </cell>
          <cell r="D1802" t="str">
            <v>EXPENSES</v>
          </cell>
          <cell r="E1802" t="str">
            <v>INCOME STATEMENT</v>
          </cell>
          <cell r="F1802" t="str">
            <v/>
          </cell>
          <cell r="G1802" t="str">
            <v/>
          </cell>
          <cell r="H1802" t="str">
            <v>EXPENDITURE</v>
          </cell>
          <cell r="I1802" t="str">
            <v>COST OF SERVICES</v>
          </cell>
          <cell r="J1802" t="str">
            <v>COST OF SERVICES</v>
          </cell>
        </row>
        <row r="1803">
          <cell r="A1803" t="str">
            <v>X102035</v>
          </cell>
          <cell r="B1803" t="str">
            <v>Elevators</v>
          </cell>
          <cell r="C1803" t="str">
            <v>INR</v>
          </cell>
          <cell r="D1803" t="str">
            <v>EXPENSES</v>
          </cell>
          <cell r="E1803" t="str">
            <v>INCOME STATEMENT</v>
          </cell>
          <cell r="F1803" t="str">
            <v/>
          </cell>
          <cell r="G1803" t="str">
            <v/>
          </cell>
          <cell r="H1803" t="str">
            <v>EXPENDITURE</v>
          </cell>
          <cell r="I1803" t="str">
            <v>COST OF SERVICES</v>
          </cell>
          <cell r="J1803" t="str">
            <v>COST OF SERVICES</v>
          </cell>
        </row>
        <row r="1804">
          <cell r="A1804" t="str">
            <v>X102036</v>
          </cell>
          <cell r="B1804" t="str">
            <v>Generator Repair</v>
          </cell>
          <cell r="C1804" t="str">
            <v>INR</v>
          </cell>
          <cell r="D1804" t="str">
            <v>EXPENSES</v>
          </cell>
          <cell r="E1804" t="str">
            <v>INCOME STATEMENT</v>
          </cell>
          <cell r="F1804" t="str">
            <v/>
          </cell>
          <cell r="G1804" t="str">
            <v/>
          </cell>
          <cell r="H1804" t="str">
            <v>EXPENDITURE</v>
          </cell>
          <cell r="I1804" t="str">
            <v>COST OF SERVICES</v>
          </cell>
          <cell r="J1804" t="str">
            <v>COST OF SERVICES</v>
          </cell>
        </row>
        <row r="1805">
          <cell r="A1805" t="str">
            <v>X102037</v>
          </cell>
          <cell r="B1805" t="str">
            <v>Misc Jobs/ Services A/C</v>
          </cell>
          <cell r="C1805" t="str">
            <v>INR</v>
          </cell>
          <cell r="D1805" t="str">
            <v>EXPENSES</v>
          </cell>
          <cell r="E1805" t="str">
            <v>INCOME STATEMENT</v>
          </cell>
          <cell r="F1805" t="str">
            <v/>
          </cell>
          <cell r="G1805" t="str">
            <v/>
          </cell>
          <cell r="H1805" t="str">
            <v>EXPENDITURE</v>
          </cell>
          <cell r="I1805" t="str">
            <v>COST OF SERVICES</v>
          </cell>
          <cell r="J1805" t="str">
            <v>COST OF SERVICES</v>
          </cell>
        </row>
        <row r="1806">
          <cell r="A1806" t="str">
            <v>X102038</v>
          </cell>
          <cell r="B1806" t="str">
            <v>Others Misc. Contracts</v>
          </cell>
          <cell r="C1806" t="str">
            <v>INR</v>
          </cell>
          <cell r="D1806" t="str">
            <v>EXPENSES</v>
          </cell>
          <cell r="E1806" t="str">
            <v>INCOME STATEMENT</v>
          </cell>
          <cell r="F1806" t="str">
            <v/>
          </cell>
          <cell r="G1806" t="str">
            <v/>
          </cell>
          <cell r="H1806" t="str">
            <v>EXPENDITURE</v>
          </cell>
          <cell r="I1806" t="str">
            <v>COST OF SERVICES</v>
          </cell>
          <cell r="J1806" t="str">
            <v>COST OF SERVICES</v>
          </cell>
        </row>
        <row r="1807">
          <cell r="A1807" t="str">
            <v>X102039</v>
          </cell>
          <cell r="B1807" t="str">
            <v>Contract Without Materials</v>
          </cell>
          <cell r="C1807" t="str">
            <v>INR</v>
          </cell>
          <cell r="D1807" t="str">
            <v>EXPENSES</v>
          </cell>
          <cell r="E1807" t="str">
            <v>INCOME STATEMENT</v>
          </cell>
          <cell r="F1807" t="str">
            <v/>
          </cell>
          <cell r="G1807" t="str">
            <v/>
          </cell>
          <cell r="H1807" t="str">
            <v>EXPENDITURE</v>
          </cell>
          <cell r="I1807" t="str">
            <v>COST OF SERVICES</v>
          </cell>
          <cell r="J1807" t="str">
            <v>COST OF SERVICES</v>
          </cell>
        </row>
        <row r="1808">
          <cell r="A1808" t="str">
            <v>X102040</v>
          </cell>
          <cell r="B1808" t="str">
            <v>Works Contract</v>
          </cell>
          <cell r="C1808" t="str">
            <v>INR</v>
          </cell>
          <cell r="D1808" t="str">
            <v>EXPENSES</v>
          </cell>
          <cell r="E1808" t="str">
            <v>INCOME STATEMENT</v>
          </cell>
          <cell r="F1808" t="str">
            <v/>
          </cell>
          <cell r="G1808" t="str">
            <v/>
          </cell>
          <cell r="H1808" t="str">
            <v>EXPENDITURE</v>
          </cell>
          <cell r="I1808" t="str">
            <v>COST OF SERVICES</v>
          </cell>
          <cell r="J1808" t="str">
            <v>COST OF SERVICES</v>
          </cell>
        </row>
        <row r="1809">
          <cell r="A1809" t="str">
            <v>X102041</v>
          </cell>
          <cell r="B1809" t="str">
            <v>Work Pending Certification</v>
          </cell>
          <cell r="C1809" t="str">
            <v>INR</v>
          </cell>
          <cell r="D1809" t="str">
            <v>EXPENSES</v>
          </cell>
          <cell r="E1809" t="str">
            <v>INCOME STATEMENT</v>
          </cell>
          <cell r="F1809" t="str">
            <v/>
          </cell>
          <cell r="G1809" t="str">
            <v/>
          </cell>
          <cell r="H1809" t="str">
            <v>EXPENDITURE</v>
          </cell>
          <cell r="I1809" t="str">
            <v>COST OF SERVICES</v>
          </cell>
          <cell r="J1809" t="str">
            <v>COST OF SERVICES</v>
          </cell>
        </row>
        <row r="1810">
          <cell r="A1810" t="str">
            <v>X102042</v>
          </cell>
          <cell r="B1810" t="str">
            <v>Fire Fighting Spares</v>
          </cell>
          <cell r="C1810" t="str">
            <v>INR</v>
          </cell>
          <cell r="D1810" t="str">
            <v>EXPENSES</v>
          </cell>
          <cell r="E1810" t="str">
            <v>INCOME STATEMENT</v>
          </cell>
          <cell r="F1810" t="str">
            <v/>
          </cell>
          <cell r="G1810" t="str">
            <v/>
          </cell>
          <cell r="H1810" t="str">
            <v>EXPENDITURE</v>
          </cell>
          <cell r="I1810" t="str">
            <v>COST OF SERVICES</v>
          </cell>
          <cell r="J1810" t="str">
            <v>COST OF SERVICES</v>
          </cell>
        </row>
        <row r="1811">
          <cell r="A1811" t="str">
            <v>X102043</v>
          </cell>
          <cell r="B1811" t="str">
            <v>Elevator Spares</v>
          </cell>
          <cell r="C1811" t="str">
            <v>INR</v>
          </cell>
          <cell r="D1811" t="str">
            <v>EXPENSES</v>
          </cell>
          <cell r="E1811" t="str">
            <v>INCOME STATEMENT</v>
          </cell>
          <cell r="F1811" t="str">
            <v/>
          </cell>
          <cell r="G1811" t="str">
            <v/>
          </cell>
          <cell r="H1811" t="str">
            <v>EXPENDITURE</v>
          </cell>
          <cell r="I1811" t="str">
            <v>COST OF SERVICES</v>
          </cell>
          <cell r="J1811" t="str">
            <v>COST OF SERVICES</v>
          </cell>
        </row>
        <row r="1812">
          <cell r="A1812" t="str">
            <v>X103001</v>
          </cell>
          <cell r="B1812" t="str">
            <v>Cost of Power / Gas generation</v>
          </cell>
          <cell r="C1812" t="str">
            <v>INR</v>
          </cell>
          <cell r="D1812" t="str">
            <v>EXPENSES</v>
          </cell>
          <cell r="E1812" t="str">
            <v>INCOME STATEMENT</v>
          </cell>
          <cell r="F1812" t="str">
            <v/>
          </cell>
          <cell r="G1812" t="str">
            <v/>
          </cell>
          <cell r="H1812" t="str">
            <v>EXPENDITURE</v>
          </cell>
          <cell r="I1812" t="str">
            <v>COST OF SERVICES</v>
          </cell>
          <cell r="J1812" t="str">
            <v>COST OF SERVICES</v>
          </cell>
        </row>
        <row r="1813">
          <cell r="A1813" t="str">
            <v>X104001</v>
          </cell>
          <cell r="B1813" t="str">
            <v>Cost of Cable Operations</v>
          </cell>
          <cell r="C1813" t="str">
            <v>INR</v>
          </cell>
          <cell r="D1813" t="str">
            <v>EXPENSES</v>
          </cell>
          <cell r="E1813" t="str">
            <v>INCOME STATEMENT</v>
          </cell>
          <cell r="F1813" t="str">
            <v/>
          </cell>
          <cell r="G1813" t="str">
            <v/>
          </cell>
          <cell r="H1813" t="str">
            <v>EXPENDITURE</v>
          </cell>
          <cell r="I1813" t="str">
            <v>COST OF SERVICES</v>
          </cell>
          <cell r="J1813" t="str">
            <v>COST OF SERVICES</v>
          </cell>
        </row>
        <row r="1814">
          <cell r="A1814" t="str">
            <v>X104101</v>
          </cell>
          <cell r="B1814" t="str">
            <v>Cable Maintenance Expenses</v>
          </cell>
          <cell r="C1814" t="str">
            <v>INR</v>
          </cell>
          <cell r="D1814" t="str">
            <v>EXPENSES</v>
          </cell>
          <cell r="E1814" t="str">
            <v>INCOME STATEMENT</v>
          </cell>
          <cell r="F1814" t="str">
            <v/>
          </cell>
          <cell r="G1814" t="str">
            <v/>
          </cell>
          <cell r="H1814" t="str">
            <v>EXPENDITURE</v>
          </cell>
          <cell r="I1814" t="str">
            <v>COST OF SERVICES</v>
          </cell>
          <cell r="J1814" t="str">
            <v>COST OF SERVICES</v>
          </cell>
        </row>
        <row r="1815">
          <cell r="A1815" t="str">
            <v>X104201</v>
          </cell>
          <cell r="B1815" t="str">
            <v>Cost of Cinema Operations.</v>
          </cell>
          <cell r="C1815" t="str">
            <v>INR</v>
          </cell>
          <cell r="D1815" t="str">
            <v>EXPENSES</v>
          </cell>
          <cell r="E1815" t="str">
            <v>INCOME STATEMENT</v>
          </cell>
          <cell r="F1815" t="str">
            <v/>
          </cell>
          <cell r="G1815" t="str">
            <v/>
          </cell>
          <cell r="H1815" t="str">
            <v>EXPENDITURE</v>
          </cell>
          <cell r="I1815" t="str">
            <v>COST OF SERVICES</v>
          </cell>
          <cell r="J1815" t="str">
            <v>COST OF SERVICES</v>
          </cell>
        </row>
        <row r="1816">
          <cell r="A1816" t="str">
            <v>X104202</v>
          </cell>
          <cell r="B1816" t="str">
            <v>Commission for Programming</v>
          </cell>
          <cell r="C1816" t="str">
            <v>INR</v>
          </cell>
          <cell r="D1816" t="str">
            <v>EXPENSES</v>
          </cell>
          <cell r="E1816" t="str">
            <v>INCOME STATEMENT</v>
          </cell>
          <cell r="F1816" t="str">
            <v/>
          </cell>
          <cell r="G1816" t="str">
            <v/>
          </cell>
          <cell r="H1816" t="str">
            <v>EXPENDITURE</v>
          </cell>
          <cell r="I1816" t="str">
            <v>COST OF SERVICES</v>
          </cell>
          <cell r="J1816" t="str">
            <v>COST OF SERVICES</v>
          </cell>
        </row>
        <row r="1817">
          <cell r="A1817" t="str">
            <v>X104203</v>
          </cell>
          <cell r="B1817" t="str">
            <v>Film Hire Charges</v>
          </cell>
          <cell r="C1817" t="str">
            <v>INR</v>
          </cell>
          <cell r="D1817" t="str">
            <v>EXPENSES</v>
          </cell>
          <cell r="E1817" t="str">
            <v>INCOME STATEMENT</v>
          </cell>
          <cell r="F1817" t="str">
            <v/>
          </cell>
          <cell r="G1817" t="str">
            <v/>
          </cell>
          <cell r="H1817" t="str">
            <v>EXPENDITURE</v>
          </cell>
          <cell r="I1817" t="str">
            <v>COST OF SERVICES</v>
          </cell>
          <cell r="J1817" t="str">
            <v>COST OF SERVICES</v>
          </cell>
        </row>
        <row r="1818">
          <cell r="A1818" t="str">
            <v>X104204</v>
          </cell>
          <cell r="B1818" t="str">
            <v>Print Cost</v>
          </cell>
          <cell r="C1818" t="str">
            <v>INR</v>
          </cell>
          <cell r="D1818" t="str">
            <v>EXPENSES</v>
          </cell>
          <cell r="E1818" t="str">
            <v>INCOME STATEMENT</v>
          </cell>
          <cell r="F1818" t="str">
            <v/>
          </cell>
          <cell r="G1818" t="str">
            <v/>
          </cell>
          <cell r="H1818" t="str">
            <v>EXPENDITURE</v>
          </cell>
          <cell r="I1818" t="str">
            <v>COST OF SERVICES</v>
          </cell>
          <cell r="J1818" t="str">
            <v>COST OF SERVICES</v>
          </cell>
        </row>
        <row r="1819">
          <cell r="A1819" t="str">
            <v>X104301</v>
          </cell>
          <cell r="B1819" t="str">
            <v>Cost of Golf course Operations</v>
          </cell>
          <cell r="C1819" t="str">
            <v>INR</v>
          </cell>
          <cell r="D1819" t="str">
            <v>EXPENSES</v>
          </cell>
          <cell r="E1819" t="str">
            <v>INCOME STATEMENT</v>
          </cell>
          <cell r="F1819" t="str">
            <v/>
          </cell>
          <cell r="G1819" t="str">
            <v/>
          </cell>
          <cell r="H1819" t="str">
            <v>EXPENDITURE</v>
          </cell>
          <cell r="I1819" t="str">
            <v>COST OF SERVICES</v>
          </cell>
          <cell r="J1819" t="str">
            <v>COST OF SERVICES</v>
          </cell>
        </row>
        <row r="1820">
          <cell r="A1820" t="str">
            <v>X104401</v>
          </cell>
          <cell r="B1820" t="str">
            <v>Cost of Club Operations.</v>
          </cell>
          <cell r="C1820" t="str">
            <v>INR</v>
          </cell>
          <cell r="D1820" t="str">
            <v>EXPENSES</v>
          </cell>
          <cell r="E1820" t="str">
            <v>INCOME STATEMENT</v>
          </cell>
          <cell r="F1820" t="str">
            <v/>
          </cell>
          <cell r="G1820" t="str">
            <v/>
          </cell>
          <cell r="H1820" t="str">
            <v>EXPENDITURE</v>
          </cell>
          <cell r="I1820" t="str">
            <v>COST OF SERVICES</v>
          </cell>
          <cell r="J1820" t="str">
            <v>COST OF SERVICES</v>
          </cell>
        </row>
        <row r="1821">
          <cell r="A1821" t="str">
            <v>X104402</v>
          </cell>
          <cell r="B1821" t="str">
            <v>Bar running expenses</v>
          </cell>
          <cell r="C1821" t="str">
            <v>INR</v>
          </cell>
          <cell r="D1821" t="str">
            <v>EXPENSES</v>
          </cell>
          <cell r="E1821" t="str">
            <v>INCOME STATEMENT</v>
          </cell>
          <cell r="F1821" t="str">
            <v/>
          </cell>
          <cell r="G1821" t="str">
            <v/>
          </cell>
          <cell r="H1821" t="str">
            <v>EXPENDITURE</v>
          </cell>
          <cell r="I1821" t="str">
            <v>COST OF SERVICES</v>
          </cell>
          <cell r="J1821" t="str">
            <v>COST OF SERVICES</v>
          </cell>
        </row>
        <row r="1822">
          <cell r="A1822" t="str">
            <v>X104403</v>
          </cell>
          <cell r="B1822" t="str">
            <v>food and beverage expenses</v>
          </cell>
          <cell r="C1822" t="str">
            <v>INR</v>
          </cell>
          <cell r="D1822" t="str">
            <v>EXPENSES</v>
          </cell>
          <cell r="E1822" t="str">
            <v>INCOME STATEMENT</v>
          </cell>
          <cell r="F1822" t="str">
            <v/>
          </cell>
          <cell r="G1822" t="str">
            <v/>
          </cell>
          <cell r="H1822" t="str">
            <v>EXPENDITURE</v>
          </cell>
          <cell r="I1822" t="str">
            <v>COST OF SERVICES</v>
          </cell>
          <cell r="J1822" t="str">
            <v>COST OF SERVICES</v>
          </cell>
        </row>
        <row r="1823">
          <cell r="A1823" t="str">
            <v>X104404</v>
          </cell>
          <cell r="B1823" t="str">
            <v>F&amp;B Consumables</v>
          </cell>
          <cell r="C1823" t="str">
            <v>INR</v>
          </cell>
          <cell r="D1823" t="str">
            <v>EXPENSES</v>
          </cell>
          <cell r="E1823" t="str">
            <v>INCOME STATEMENT</v>
          </cell>
          <cell r="F1823" t="str">
            <v/>
          </cell>
          <cell r="G1823" t="str">
            <v/>
          </cell>
          <cell r="H1823" t="str">
            <v>EXPENDITURE</v>
          </cell>
          <cell r="I1823" t="str">
            <v>COST OF SERVICES</v>
          </cell>
          <cell r="J1823" t="str">
            <v>COST OF SERVICES</v>
          </cell>
        </row>
        <row r="1824">
          <cell r="A1824" t="str">
            <v>X104501</v>
          </cell>
          <cell r="B1824" t="str">
            <v>Cost of Food Court / kisok.</v>
          </cell>
          <cell r="C1824" t="str">
            <v>INR</v>
          </cell>
          <cell r="D1824" t="str">
            <v>EXPENSES</v>
          </cell>
          <cell r="E1824" t="str">
            <v>INCOME STATEMENT</v>
          </cell>
          <cell r="F1824" t="str">
            <v/>
          </cell>
          <cell r="G1824" t="str">
            <v/>
          </cell>
          <cell r="H1824" t="str">
            <v>EXPENDITURE</v>
          </cell>
          <cell r="I1824" t="str">
            <v>COST OF SERVICES</v>
          </cell>
          <cell r="J1824" t="str">
            <v>COST OF SERVICES</v>
          </cell>
        </row>
        <row r="1825">
          <cell r="A1825" t="str">
            <v>X201001</v>
          </cell>
          <cell r="B1825" t="str">
            <v>Salaries and wages (regular)</v>
          </cell>
          <cell r="C1825" t="str">
            <v>INR</v>
          </cell>
          <cell r="D1825" t="str">
            <v>EXPENSES</v>
          </cell>
          <cell r="E1825" t="str">
            <v>INCOME STATEMENT</v>
          </cell>
          <cell r="F1825" t="str">
            <v/>
          </cell>
          <cell r="G1825" t="str">
            <v/>
          </cell>
          <cell r="H1825" t="str">
            <v>EXPENDITURE</v>
          </cell>
          <cell r="I1825" t="str">
            <v>EMPLOYEE COST</v>
          </cell>
          <cell r="J1825" t="str">
            <v>SALARIES AND WAGES</v>
          </cell>
        </row>
        <row r="1826">
          <cell r="A1826" t="str">
            <v>X201002</v>
          </cell>
          <cell r="B1826" t="str">
            <v>Conveyance Allowance</v>
          </cell>
          <cell r="C1826" t="str">
            <v>INR</v>
          </cell>
          <cell r="D1826" t="str">
            <v>EXPENSES</v>
          </cell>
          <cell r="E1826" t="str">
            <v>INCOME STATEMENT</v>
          </cell>
          <cell r="F1826" t="str">
            <v/>
          </cell>
          <cell r="G1826" t="str">
            <v/>
          </cell>
          <cell r="H1826" t="str">
            <v>EXPENDITURE</v>
          </cell>
          <cell r="I1826" t="str">
            <v>EMPLOYEE COST</v>
          </cell>
          <cell r="J1826" t="str">
            <v>SALARIES AND WAGES</v>
          </cell>
        </row>
        <row r="1827">
          <cell r="A1827" t="str">
            <v>X201003</v>
          </cell>
          <cell r="B1827" t="str">
            <v>Medical Allowance</v>
          </cell>
          <cell r="C1827" t="str">
            <v>INR</v>
          </cell>
          <cell r="D1827" t="str">
            <v>EXPENSES</v>
          </cell>
          <cell r="E1827" t="str">
            <v>INCOME STATEMENT</v>
          </cell>
          <cell r="F1827" t="str">
            <v/>
          </cell>
          <cell r="G1827" t="str">
            <v/>
          </cell>
          <cell r="H1827" t="str">
            <v>EXPENDITURE</v>
          </cell>
          <cell r="I1827" t="str">
            <v>EMPLOYEE COST</v>
          </cell>
          <cell r="J1827" t="str">
            <v>SALARIES AND WAGES</v>
          </cell>
        </row>
        <row r="1828">
          <cell r="A1828" t="str">
            <v>X201004</v>
          </cell>
          <cell r="B1828" t="str">
            <v>Project Allowance</v>
          </cell>
          <cell r="C1828" t="str">
            <v>INR</v>
          </cell>
          <cell r="D1828" t="str">
            <v>EXPENSES</v>
          </cell>
          <cell r="E1828" t="str">
            <v>INCOME STATEMENT</v>
          </cell>
          <cell r="F1828" t="str">
            <v/>
          </cell>
          <cell r="G1828" t="str">
            <v/>
          </cell>
          <cell r="H1828" t="str">
            <v>EXPENDITURE</v>
          </cell>
          <cell r="I1828" t="str">
            <v>EMPLOYEE COST</v>
          </cell>
          <cell r="J1828" t="str">
            <v>SALARIES AND WAGES</v>
          </cell>
        </row>
        <row r="1829">
          <cell r="A1829" t="str">
            <v>X201005</v>
          </cell>
          <cell r="B1829" t="str">
            <v>Performance Bonus</v>
          </cell>
          <cell r="C1829" t="str">
            <v>INR</v>
          </cell>
          <cell r="D1829" t="str">
            <v>EXPENSES</v>
          </cell>
          <cell r="E1829" t="str">
            <v>INCOME STATEMENT</v>
          </cell>
          <cell r="F1829" t="str">
            <v/>
          </cell>
          <cell r="G1829" t="str">
            <v/>
          </cell>
          <cell r="H1829" t="str">
            <v>EXPENDITURE</v>
          </cell>
          <cell r="I1829" t="str">
            <v>EMPLOYEE COST</v>
          </cell>
          <cell r="J1829" t="str">
            <v>SALARIES AND WAGES</v>
          </cell>
        </row>
        <row r="1830">
          <cell r="A1830" t="str">
            <v>X201006</v>
          </cell>
          <cell r="B1830" t="str">
            <v>Personal Allowance</v>
          </cell>
          <cell r="C1830" t="str">
            <v>INR</v>
          </cell>
          <cell r="D1830" t="str">
            <v>EXPENSES</v>
          </cell>
          <cell r="E1830" t="str">
            <v>INCOME STATEMENT</v>
          </cell>
          <cell r="F1830" t="str">
            <v/>
          </cell>
          <cell r="G1830" t="str">
            <v/>
          </cell>
          <cell r="H1830" t="str">
            <v>EXPENDITURE</v>
          </cell>
          <cell r="I1830" t="str">
            <v>EMPLOYEE COST</v>
          </cell>
          <cell r="J1830" t="str">
            <v>SALARIES AND WAGES</v>
          </cell>
        </row>
        <row r="1831">
          <cell r="A1831" t="str">
            <v>X201007</v>
          </cell>
          <cell r="B1831" t="str">
            <v>House Rent Allowance</v>
          </cell>
          <cell r="C1831" t="str">
            <v>INR</v>
          </cell>
          <cell r="D1831" t="str">
            <v>EXPENSES</v>
          </cell>
          <cell r="E1831" t="str">
            <v>INCOME STATEMENT</v>
          </cell>
          <cell r="F1831" t="str">
            <v/>
          </cell>
          <cell r="G1831" t="str">
            <v/>
          </cell>
          <cell r="H1831" t="str">
            <v>EXPENDITURE</v>
          </cell>
          <cell r="I1831" t="str">
            <v>EMPLOYEE COST</v>
          </cell>
          <cell r="J1831" t="str">
            <v>SALARIES AND WAGES</v>
          </cell>
        </row>
        <row r="1832">
          <cell r="A1832" t="str">
            <v>X201008</v>
          </cell>
          <cell r="B1832" t="str">
            <v>Notice Pay</v>
          </cell>
          <cell r="C1832" t="str">
            <v>INR</v>
          </cell>
          <cell r="D1832" t="str">
            <v>EXPENSES</v>
          </cell>
          <cell r="E1832" t="str">
            <v>INCOME STATEMENT</v>
          </cell>
          <cell r="F1832" t="str">
            <v/>
          </cell>
          <cell r="G1832" t="str">
            <v/>
          </cell>
          <cell r="H1832" t="str">
            <v>EXPENDITURE</v>
          </cell>
          <cell r="I1832" t="str">
            <v>EMPLOYEE COST</v>
          </cell>
          <cell r="J1832" t="str">
            <v>SALARIES AND WAGES</v>
          </cell>
        </row>
        <row r="1833">
          <cell r="A1833" t="str">
            <v>X201009</v>
          </cell>
          <cell r="B1833" t="str">
            <v>Special Allowance</v>
          </cell>
          <cell r="C1833" t="str">
            <v>INR</v>
          </cell>
          <cell r="D1833" t="str">
            <v>EXPENSES</v>
          </cell>
          <cell r="E1833" t="str">
            <v>INCOME STATEMENT</v>
          </cell>
          <cell r="F1833" t="str">
            <v/>
          </cell>
          <cell r="G1833" t="str">
            <v/>
          </cell>
          <cell r="H1833" t="str">
            <v>EXPENDITURE</v>
          </cell>
          <cell r="I1833" t="str">
            <v>EMPLOYEE COST</v>
          </cell>
          <cell r="J1833" t="str">
            <v>SALARIES AND WAGES</v>
          </cell>
        </row>
        <row r="1834">
          <cell r="A1834" t="str">
            <v>X201010</v>
          </cell>
          <cell r="B1834" t="str">
            <v>Bonus</v>
          </cell>
          <cell r="C1834" t="str">
            <v>INR</v>
          </cell>
          <cell r="D1834" t="str">
            <v>EXPENSES</v>
          </cell>
          <cell r="E1834" t="str">
            <v>INCOME STATEMENT</v>
          </cell>
          <cell r="F1834" t="str">
            <v/>
          </cell>
          <cell r="G1834" t="str">
            <v/>
          </cell>
          <cell r="H1834" t="str">
            <v>EXPENDITURE</v>
          </cell>
          <cell r="I1834" t="str">
            <v>EMPLOYEE COST</v>
          </cell>
          <cell r="J1834" t="str">
            <v>SALARIES AND WAGES</v>
          </cell>
        </row>
        <row r="1835">
          <cell r="A1835" t="str">
            <v>X201011</v>
          </cell>
          <cell r="B1835" t="str">
            <v>Driver'S Salary</v>
          </cell>
          <cell r="C1835" t="str">
            <v>INR</v>
          </cell>
          <cell r="D1835" t="str">
            <v>EXPENSES</v>
          </cell>
          <cell r="E1835" t="str">
            <v>INCOME STATEMENT</v>
          </cell>
          <cell r="F1835" t="str">
            <v/>
          </cell>
          <cell r="G1835" t="str">
            <v/>
          </cell>
          <cell r="H1835" t="str">
            <v>EXPENDITURE</v>
          </cell>
          <cell r="I1835" t="str">
            <v>EMPLOYEE COST</v>
          </cell>
          <cell r="J1835" t="str">
            <v>SALARIES AND WAGES</v>
          </cell>
        </row>
        <row r="1836">
          <cell r="A1836" t="str">
            <v>X201012</v>
          </cell>
          <cell r="B1836" t="str">
            <v>Utility Allowance</v>
          </cell>
          <cell r="C1836" t="str">
            <v>INR</v>
          </cell>
          <cell r="D1836" t="str">
            <v>EXPENSES</v>
          </cell>
          <cell r="E1836" t="str">
            <v>INCOME STATEMENT</v>
          </cell>
          <cell r="F1836" t="str">
            <v/>
          </cell>
          <cell r="G1836" t="str">
            <v/>
          </cell>
          <cell r="H1836" t="str">
            <v>EXPENDITURE</v>
          </cell>
          <cell r="I1836" t="str">
            <v>EMPLOYEE COST</v>
          </cell>
          <cell r="J1836" t="str">
            <v>SALARIES AND WAGES</v>
          </cell>
        </row>
        <row r="1837">
          <cell r="A1837" t="str">
            <v>X201013</v>
          </cell>
          <cell r="B1837" t="str">
            <v>Washing Allowance</v>
          </cell>
          <cell r="C1837" t="str">
            <v>INR</v>
          </cell>
          <cell r="D1837" t="str">
            <v>EXPENSES</v>
          </cell>
          <cell r="E1837" t="str">
            <v>INCOME STATEMENT</v>
          </cell>
          <cell r="F1837" t="str">
            <v/>
          </cell>
          <cell r="G1837" t="str">
            <v/>
          </cell>
          <cell r="H1837" t="str">
            <v>EXPENDITURE</v>
          </cell>
          <cell r="I1837" t="str">
            <v>EMPLOYEE COST</v>
          </cell>
          <cell r="J1837" t="str">
            <v>SALARIES AND WAGES</v>
          </cell>
        </row>
        <row r="1838">
          <cell r="A1838" t="str">
            <v>X201014</v>
          </cell>
          <cell r="B1838" t="str">
            <v>Entertainment Allowance</v>
          </cell>
          <cell r="C1838" t="str">
            <v>INR</v>
          </cell>
          <cell r="D1838" t="str">
            <v>EXPENSES</v>
          </cell>
          <cell r="E1838" t="str">
            <v>INCOME STATEMENT</v>
          </cell>
          <cell r="F1838" t="str">
            <v/>
          </cell>
          <cell r="G1838" t="str">
            <v/>
          </cell>
          <cell r="H1838" t="str">
            <v>EXPENDITURE</v>
          </cell>
          <cell r="I1838" t="str">
            <v>EMPLOYEE COST</v>
          </cell>
          <cell r="J1838" t="str">
            <v>SALARIES AND WAGES</v>
          </cell>
        </row>
        <row r="1839">
          <cell r="A1839" t="str">
            <v>X201015</v>
          </cell>
          <cell r="B1839" t="str">
            <v>Ex-Gratia Paid</v>
          </cell>
          <cell r="C1839" t="str">
            <v>INR</v>
          </cell>
          <cell r="D1839" t="str">
            <v>EXPENSES</v>
          </cell>
          <cell r="E1839" t="str">
            <v>INCOME STATEMENT</v>
          </cell>
          <cell r="F1839" t="str">
            <v/>
          </cell>
          <cell r="G1839" t="str">
            <v/>
          </cell>
          <cell r="H1839" t="str">
            <v>EXPENDITURE</v>
          </cell>
          <cell r="I1839" t="str">
            <v>EMPLOYEE COST</v>
          </cell>
          <cell r="J1839" t="str">
            <v>SALARIES AND WAGES</v>
          </cell>
        </row>
        <row r="1840">
          <cell r="A1840" t="str">
            <v>X201016</v>
          </cell>
          <cell r="B1840" t="str">
            <v>Wages- Contractual Staff</v>
          </cell>
          <cell r="C1840" t="str">
            <v>INR</v>
          </cell>
          <cell r="D1840" t="str">
            <v>EXPENSES</v>
          </cell>
          <cell r="E1840" t="str">
            <v>INCOME STATEMENT</v>
          </cell>
          <cell r="F1840" t="str">
            <v/>
          </cell>
          <cell r="G1840" t="str">
            <v/>
          </cell>
          <cell r="H1840" t="str">
            <v>EXPENDITURE</v>
          </cell>
          <cell r="I1840" t="str">
            <v>EMPLOYEE COST</v>
          </cell>
          <cell r="J1840" t="str">
            <v>SALARIES AND WAGES</v>
          </cell>
        </row>
        <row r="1841">
          <cell r="A1841" t="str">
            <v>X201017</v>
          </cell>
          <cell r="B1841" t="str">
            <v>Directors Remuneration</v>
          </cell>
          <cell r="C1841" t="str">
            <v>INR</v>
          </cell>
          <cell r="D1841" t="str">
            <v>EXPENSES</v>
          </cell>
          <cell r="E1841" t="str">
            <v>INCOME STATEMENT</v>
          </cell>
          <cell r="F1841" t="str">
            <v/>
          </cell>
          <cell r="G1841" t="str">
            <v/>
          </cell>
          <cell r="H1841" t="str">
            <v>EXPENDITURE</v>
          </cell>
          <cell r="I1841" t="str">
            <v>EMPLOYEE COST</v>
          </cell>
          <cell r="J1841" t="str">
            <v>SALARIES AND WAGES</v>
          </cell>
        </row>
        <row r="1842">
          <cell r="A1842" t="str">
            <v>X201018</v>
          </cell>
          <cell r="B1842" t="str">
            <v>Directors Remuneration- K P Singh</v>
          </cell>
          <cell r="C1842" t="str">
            <v>INR</v>
          </cell>
          <cell r="D1842" t="str">
            <v>EXPENSES</v>
          </cell>
          <cell r="E1842" t="str">
            <v>INCOME STATEMENT</v>
          </cell>
          <cell r="F1842" t="str">
            <v/>
          </cell>
          <cell r="G1842" t="str">
            <v/>
          </cell>
          <cell r="H1842" t="str">
            <v>EXPENDITURE</v>
          </cell>
          <cell r="I1842" t="str">
            <v>EMPLOYEE COST</v>
          </cell>
          <cell r="J1842" t="str">
            <v>SALARIES AND WAGES</v>
          </cell>
        </row>
        <row r="1843">
          <cell r="A1843" t="str">
            <v>X201019</v>
          </cell>
          <cell r="B1843" t="str">
            <v>Directors Remuneration- Rajiv Singh</v>
          </cell>
          <cell r="C1843" t="str">
            <v>INR</v>
          </cell>
          <cell r="D1843" t="str">
            <v>EXPENSES</v>
          </cell>
          <cell r="E1843" t="str">
            <v>INCOME STATEMENT</v>
          </cell>
          <cell r="F1843" t="str">
            <v/>
          </cell>
          <cell r="G1843" t="str">
            <v/>
          </cell>
          <cell r="H1843" t="str">
            <v>EXPENDITURE</v>
          </cell>
          <cell r="I1843" t="str">
            <v>EMPLOYEE COST</v>
          </cell>
          <cell r="J1843" t="str">
            <v>SALARIES AND WAGES</v>
          </cell>
        </row>
        <row r="1844">
          <cell r="A1844" t="str">
            <v>X201020</v>
          </cell>
          <cell r="B1844" t="str">
            <v>Directors Remuneration- Pia Singh</v>
          </cell>
          <cell r="C1844" t="str">
            <v>INR</v>
          </cell>
          <cell r="D1844" t="str">
            <v>EXPENSES</v>
          </cell>
          <cell r="E1844" t="str">
            <v>INCOME STATEMENT</v>
          </cell>
          <cell r="F1844" t="str">
            <v/>
          </cell>
          <cell r="G1844" t="str">
            <v/>
          </cell>
          <cell r="H1844" t="str">
            <v>EXPENDITURE</v>
          </cell>
          <cell r="I1844" t="str">
            <v>EMPLOYEE COST</v>
          </cell>
          <cell r="J1844" t="str">
            <v>SALARIES AND WAGES</v>
          </cell>
        </row>
        <row r="1845">
          <cell r="A1845" t="str">
            <v>X201021</v>
          </cell>
          <cell r="B1845" t="str">
            <v>Directors Remuneration- T C Goyal</v>
          </cell>
          <cell r="C1845" t="str">
            <v>INR</v>
          </cell>
          <cell r="D1845" t="str">
            <v>EXPENSES</v>
          </cell>
          <cell r="E1845" t="str">
            <v>INCOME STATEMENT</v>
          </cell>
          <cell r="F1845" t="str">
            <v/>
          </cell>
          <cell r="G1845" t="str">
            <v/>
          </cell>
          <cell r="H1845" t="str">
            <v>EXPENDITURE</v>
          </cell>
          <cell r="I1845" t="str">
            <v>EMPLOYEE COST</v>
          </cell>
          <cell r="J1845" t="str">
            <v>SALARIES AND WAGES</v>
          </cell>
        </row>
        <row r="1846">
          <cell r="A1846" t="str">
            <v>X201022</v>
          </cell>
          <cell r="B1846" t="str">
            <v>Directors Remuneration- Renuka Talwar</v>
          </cell>
          <cell r="C1846" t="str">
            <v>INR</v>
          </cell>
          <cell r="D1846" t="str">
            <v>EXPENSES</v>
          </cell>
          <cell r="E1846" t="str">
            <v>INCOME STATEMENT</v>
          </cell>
          <cell r="F1846" t="str">
            <v/>
          </cell>
          <cell r="G1846" t="str">
            <v/>
          </cell>
          <cell r="H1846" t="str">
            <v>EXPENDITURE</v>
          </cell>
          <cell r="I1846" t="str">
            <v>EMPLOYEE COST</v>
          </cell>
          <cell r="J1846" t="str">
            <v>SALARIES AND WAGES</v>
          </cell>
        </row>
        <row r="1847">
          <cell r="A1847" t="str">
            <v>X201023</v>
          </cell>
          <cell r="B1847" t="str">
            <v>Directors Remuneration- K Swaroop</v>
          </cell>
          <cell r="C1847" t="str">
            <v>INR</v>
          </cell>
          <cell r="D1847" t="str">
            <v>EXPENSES</v>
          </cell>
          <cell r="E1847" t="str">
            <v>INCOME STATEMENT</v>
          </cell>
          <cell r="F1847" t="str">
            <v/>
          </cell>
          <cell r="G1847" t="str">
            <v/>
          </cell>
          <cell r="H1847" t="str">
            <v>EXPENDITURE</v>
          </cell>
          <cell r="I1847" t="str">
            <v>EMPLOYEE COST</v>
          </cell>
          <cell r="J1847" t="str">
            <v>SALARIES AND WAGES</v>
          </cell>
        </row>
        <row r="1848">
          <cell r="A1848" t="str">
            <v>X201024</v>
          </cell>
          <cell r="B1848" t="str">
            <v>H.R.A.- Directors</v>
          </cell>
          <cell r="C1848" t="str">
            <v>INR</v>
          </cell>
          <cell r="D1848" t="str">
            <v>EXPENSES</v>
          </cell>
          <cell r="E1848" t="str">
            <v>INCOME STATEMENT</v>
          </cell>
          <cell r="F1848" t="str">
            <v/>
          </cell>
          <cell r="G1848" t="str">
            <v/>
          </cell>
          <cell r="H1848" t="str">
            <v>EXPENDITURE</v>
          </cell>
          <cell r="I1848" t="str">
            <v>EMPLOYEE COST</v>
          </cell>
          <cell r="J1848" t="str">
            <v>SALARIES AND WAGES</v>
          </cell>
        </row>
        <row r="1849">
          <cell r="A1849" t="str">
            <v>X201025</v>
          </cell>
          <cell r="B1849" t="str">
            <v>Entertainment All.- Directors</v>
          </cell>
          <cell r="C1849" t="str">
            <v>INR</v>
          </cell>
          <cell r="D1849" t="str">
            <v>EXPENSES</v>
          </cell>
          <cell r="E1849" t="str">
            <v>INCOME STATEMENT</v>
          </cell>
          <cell r="F1849" t="str">
            <v/>
          </cell>
          <cell r="G1849" t="str">
            <v/>
          </cell>
          <cell r="H1849" t="str">
            <v>EXPENDITURE</v>
          </cell>
          <cell r="I1849" t="str">
            <v>EMPLOYEE COST</v>
          </cell>
          <cell r="J1849" t="str">
            <v>SALARIES AND WAGES</v>
          </cell>
        </row>
        <row r="1850">
          <cell r="A1850" t="str">
            <v>X201026</v>
          </cell>
          <cell r="B1850" t="str">
            <v>Utility All.- Directors</v>
          </cell>
          <cell r="C1850" t="str">
            <v>INR</v>
          </cell>
          <cell r="D1850" t="str">
            <v>EXPENSES</v>
          </cell>
          <cell r="E1850" t="str">
            <v>INCOME STATEMENT</v>
          </cell>
          <cell r="F1850" t="str">
            <v/>
          </cell>
          <cell r="G1850" t="str">
            <v/>
          </cell>
          <cell r="H1850" t="str">
            <v>EXPENDITURE</v>
          </cell>
          <cell r="I1850" t="str">
            <v>EMPLOYEE COST</v>
          </cell>
          <cell r="J1850" t="str">
            <v>SALARIES AND WAGES</v>
          </cell>
        </row>
        <row r="1851">
          <cell r="A1851" t="str">
            <v>X201027</v>
          </cell>
          <cell r="B1851" t="str">
            <v>Personal Allowances- Directors</v>
          </cell>
          <cell r="C1851" t="str">
            <v>INR</v>
          </cell>
          <cell r="D1851" t="str">
            <v>EXPENSES</v>
          </cell>
          <cell r="E1851" t="str">
            <v>INCOME STATEMENT</v>
          </cell>
          <cell r="F1851" t="str">
            <v/>
          </cell>
          <cell r="G1851" t="str">
            <v/>
          </cell>
          <cell r="H1851" t="str">
            <v>EXPENDITURE</v>
          </cell>
          <cell r="I1851" t="str">
            <v>EMPLOYEE COST</v>
          </cell>
          <cell r="J1851" t="str">
            <v>SALARIES AND WAGES</v>
          </cell>
        </row>
        <row r="1852">
          <cell r="A1852" t="str">
            <v>X201028</v>
          </cell>
          <cell r="B1852" t="str">
            <v>Waiver Of Loan Paid To Employee</v>
          </cell>
          <cell r="C1852" t="str">
            <v>INR</v>
          </cell>
          <cell r="D1852" t="str">
            <v>EXPENSES</v>
          </cell>
          <cell r="E1852" t="str">
            <v>INCOME STATEMENT</v>
          </cell>
          <cell r="F1852" t="str">
            <v/>
          </cell>
          <cell r="G1852" t="str">
            <v/>
          </cell>
          <cell r="H1852" t="str">
            <v>EXPENDITURE</v>
          </cell>
          <cell r="I1852" t="str">
            <v>EMPLOYEE COST</v>
          </cell>
          <cell r="J1852" t="str">
            <v>SALARIES AND WAGES</v>
          </cell>
        </row>
        <row r="1853">
          <cell r="A1853" t="str">
            <v>X201029</v>
          </cell>
          <cell r="B1853" t="str">
            <v>CHILDREN EDUCATION ALLOWANCE</v>
          </cell>
          <cell r="C1853" t="str">
            <v>INR</v>
          </cell>
          <cell r="D1853" t="str">
            <v>EXPENSES</v>
          </cell>
          <cell r="E1853" t="str">
            <v>INCOME STATEMENT</v>
          </cell>
          <cell r="F1853" t="str">
            <v/>
          </cell>
          <cell r="G1853" t="str">
            <v/>
          </cell>
          <cell r="H1853" t="str">
            <v>EXPENDITURE</v>
          </cell>
          <cell r="I1853" t="str">
            <v>EMPLOYEE COST</v>
          </cell>
          <cell r="J1853" t="str">
            <v>SALARIES AND WAGES</v>
          </cell>
        </row>
        <row r="1854">
          <cell r="A1854" t="str">
            <v>X201030</v>
          </cell>
          <cell r="B1854" t="str">
            <v>SAF ALLOWANCE</v>
          </cell>
          <cell r="C1854" t="str">
            <v>INR</v>
          </cell>
          <cell r="D1854" t="str">
            <v>EXPENSES</v>
          </cell>
          <cell r="E1854" t="str">
            <v>INCOME STATEMENT</v>
          </cell>
          <cell r="F1854" t="str">
            <v/>
          </cell>
          <cell r="G1854" t="str">
            <v/>
          </cell>
          <cell r="H1854" t="str">
            <v>EXPENDITURE</v>
          </cell>
          <cell r="I1854" t="str">
            <v>EMPLOYEE COST</v>
          </cell>
          <cell r="J1854" t="str">
            <v>SALARIES AND WAGES</v>
          </cell>
        </row>
        <row r="1855">
          <cell r="A1855" t="str">
            <v>X201031</v>
          </cell>
          <cell r="B1855" t="str">
            <v>Site Allowance</v>
          </cell>
          <cell r="C1855" t="str">
            <v>INR</v>
          </cell>
          <cell r="D1855" t="str">
            <v>EXPENSES</v>
          </cell>
          <cell r="E1855" t="str">
            <v>INCOME STATEMENT</v>
          </cell>
          <cell r="F1855" t="str">
            <v/>
          </cell>
          <cell r="G1855" t="str">
            <v/>
          </cell>
          <cell r="H1855" t="str">
            <v>EXPENDITURE</v>
          </cell>
          <cell r="I1855" t="str">
            <v>EMPLOYEE COST</v>
          </cell>
          <cell r="J1855" t="str">
            <v>SALARIES AND WAGES</v>
          </cell>
        </row>
        <row r="1856">
          <cell r="A1856" t="str">
            <v>X201032</v>
          </cell>
          <cell r="B1856" t="str">
            <v>Furnishing Allowance</v>
          </cell>
          <cell r="C1856" t="str">
            <v>INR</v>
          </cell>
          <cell r="D1856" t="str">
            <v>EXPENSES</v>
          </cell>
          <cell r="E1856" t="str">
            <v>INCOME STATEMENT</v>
          </cell>
          <cell r="F1856" t="str">
            <v/>
          </cell>
          <cell r="G1856" t="str">
            <v/>
          </cell>
          <cell r="H1856" t="str">
            <v>EXPENDITURE</v>
          </cell>
          <cell r="I1856" t="str">
            <v>EMPLOYEE COST</v>
          </cell>
          <cell r="J1856" t="str">
            <v>SALARIES AND WAGES</v>
          </cell>
        </row>
        <row r="1857">
          <cell r="A1857" t="str">
            <v>X201033</v>
          </cell>
          <cell r="B1857" t="str">
            <v>Meal Allowance</v>
          </cell>
          <cell r="C1857" t="str">
            <v>INR</v>
          </cell>
          <cell r="D1857" t="str">
            <v>EXPENSES</v>
          </cell>
          <cell r="E1857" t="str">
            <v>INCOME STATEMENT</v>
          </cell>
          <cell r="F1857" t="str">
            <v/>
          </cell>
          <cell r="G1857" t="str">
            <v/>
          </cell>
          <cell r="H1857" t="str">
            <v>EXPENDITURE</v>
          </cell>
          <cell r="I1857" t="str">
            <v>EMPLOYEE COST</v>
          </cell>
          <cell r="J1857" t="str">
            <v>SALARIES AND WAGES</v>
          </cell>
        </row>
        <row r="1858">
          <cell r="A1858" t="str">
            <v>X201034</v>
          </cell>
          <cell r="B1858" t="str">
            <v>Personnel Cost- Team Members</v>
          </cell>
          <cell r="C1858" t="str">
            <v>INR</v>
          </cell>
          <cell r="D1858" t="str">
            <v>EXPENSES</v>
          </cell>
          <cell r="E1858" t="str">
            <v>INCOME STATEMENT</v>
          </cell>
          <cell r="F1858" t="str">
            <v/>
          </cell>
          <cell r="G1858" t="str">
            <v/>
          </cell>
          <cell r="H1858" t="str">
            <v>EXPENDITURE</v>
          </cell>
          <cell r="I1858" t="str">
            <v>EMPLOYEE COST</v>
          </cell>
          <cell r="J1858" t="str">
            <v>SALARIES AND WAGES</v>
          </cell>
        </row>
        <row r="1859">
          <cell r="A1859" t="str">
            <v>X201035</v>
          </cell>
          <cell r="B1859" t="str">
            <v>Additional Conveyance</v>
          </cell>
          <cell r="C1859" t="str">
            <v>INR</v>
          </cell>
          <cell r="D1859" t="str">
            <v>EXPENSES</v>
          </cell>
          <cell r="E1859" t="str">
            <v>INCOME STATEMENT</v>
          </cell>
          <cell r="F1859" t="str">
            <v/>
          </cell>
          <cell r="G1859" t="str">
            <v/>
          </cell>
          <cell r="H1859" t="str">
            <v>EXPENDITURE</v>
          </cell>
          <cell r="I1859" t="str">
            <v>EMPLOYEE COST</v>
          </cell>
          <cell r="J1859" t="str">
            <v>SALARIES AND WAGES</v>
          </cell>
        </row>
        <row r="1860">
          <cell r="A1860" t="str">
            <v>X202001</v>
          </cell>
          <cell r="B1860" t="str">
            <v>Employers Contribution  Pf</v>
          </cell>
          <cell r="C1860" t="str">
            <v>INR</v>
          </cell>
          <cell r="D1860" t="str">
            <v>EXPENSES</v>
          </cell>
          <cell r="E1860" t="str">
            <v>INCOME STATEMENT</v>
          </cell>
          <cell r="F1860" t="str">
            <v/>
          </cell>
          <cell r="G1860" t="str">
            <v/>
          </cell>
          <cell r="H1860" t="str">
            <v>EXPENDITURE</v>
          </cell>
          <cell r="I1860" t="str">
            <v>EMPLOYEE COST</v>
          </cell>
          <cell r="J1860" t="str">
            <v>CONTRIBUTION TO PF AND OTHER FUNDS</v>
          </cell>
        </row>
        <row r="1861">
          <cell r="A1861" t="str">
            <v>X202002</v>
          </cell>
          <cell r="B1861" t="str">
            <v>Employers Contribution Fpf</v>
          </cell>
          <cell r="C1861" t="str">
            <v>INR</v>
          </cell>
          <cell r="D1861" t="str">
            <v>EXPENSES</v>
          </cell>
          <cell r="E1861" t="str">
            <v>INCOME STATEMENT</v>
          </cell>
          <cell r="F1861" t="str">
            <v/>
          </cell>
          <cell r="G1861" t="str">
            <v/>
          </cell>
          <cell r="H1861" t="str">
            <v>EXPENDITURE</v>
          </cell>
          <cell r="I1861" t="str">
            <v>EMPLOYEE COST</v>
          </cell>
          <cell r="J1861" t="str">
            <v>CONTRIBUTION TO PF AND OTHER FUNDS</v>
          </cell>
        </row>
        <row r="1862">
          <cell r="A1862" t="str">
            <v>X202003</v>
          </cell>
          <cell r="B1862" t="str">
            <v>Employers Contrbn Admn. Chg.</v>
          </cell>
          <cell r="C1862" t="str">
            <v>INR</v>
          </cell>
          <cell r="D1862" t="str">
            <v>EXPENSES</v>
          </cell>
          <cell r="E1862" t="str">
            <v>INCOME STATEMENT</v>
          </cell>
          <cell r="F1862" t="str">
            <v/>
          </cell>
          <cell r="G1862" t="str">
            <v/>
          </cell>
          <cell r="H1862" t="str">
            <v>EXPENDITURE</v>
          </cell>
          <cell r="I1862" t="str">
            <v>EMPLOYEE COST</v>
          </cell>
          <cell r="J1862" t="str">
            <v>CONTRIBUTION TO PF AND OTHER FUNDS</v>
          </cell>
        </row>
        <row r="1863">
          <cell r="A1863" t="str">
            <v>X202004</v>
          </cell>
          <cell r="B1863" t="str">
            <v>Employers Contrbn Edli. Chg.</v>
          </cell>
          <cell r="C1863" t="str">
            <v>INR</v>
          </cell>
          <cell r="D1863" t="str">
            <v>EXPENSES</v>
          </cell>
          <cell r="E1863" t="str">
            <v>INCOME STATEMENT</v>
          </cell>
          <cell r="F1863" t="str">
            <v/>
          </cell>
          <cell r="G1863" t="str">
            <v/>
          </cell>
          <cell r="H1863" t="str">
            <v>EXPENDITURE</v>
          </cell>
          <cell r="I1863" t="str">
            <v>EMPLOYEE COST</v>
          </cell>
          <cell r="J1863" t="str">
            <v>CONTRIBUTION TO PF AND OTHER FUNDS</v>
          </cell>
        </row>
        <row r="1864">
          <cell r="A1864" t="str">
            <v>X202005</v>
          </cell>
          <cell r="B1864" t="str">
            <v>Esi Paid</v>
          </cell>
          <cell r="C1864" t="str">
            <v>INR</v>
          </cell>
          <cell r="D1864" t="str">
            <v>EXPENSES</v>
          </cell>
          <cell r="E1864" t="str">
            <v>INCOME STATEMENT</v>
          </cell>
          <cell r="F1864" t="str">
            <v/>
          </cell>
          <cell r="G1864" t="str">
            <v/>
          </cell>
          <cell r="H1864" t="str">
            <v>EXPENDITURE</v>
          </cell>
          <cell r="I1864" t="str">
            <v>EMPLOYEE COST</v>
          </cell>
          <cell r="J1864" t="str">
            <v>CONTRIBUTION TO PF AND OTHER FUNDS</v>
          </cell>
        </row>
        <row r="1865">
          <cell r="A1865" t="str">
            <v>X202006</v>
          </cell>
          <cell r="B1865" t="str">
            <v>Employers Contrbn Adm.Chg Edl</v>
          </cell>
          <cell r="C1865" t="str">
            <v>INR</v>
          </cell>
          <cell r="D1865" t="str">
            <v>EXPENSES</v>
          </cell>
          <cell r="E1865" t="str">
            <v>INCOME STATEMENT</v>
          </cell>
          <cell r="F1865" t="str">
            <v/>
          </cell>
          <cell r="G1865" t="str">
            <v/>
          </cell>
          <cell r="H1865" t="str">
            <v>EXPENDITURE</v>
          </cell>
          <cell r="I1865" t="str">
            <v>EMPLOYEE COST</v>
          </cell>
          <cell r="J1865" t="str">
            <v>CONTRIBUTION TO PF AND OTHER FUNDS</v>
          </cell>
        </row>
        <row r="1866">
          <cell r="A1866" t="str">
            <v>X202007</v>
          </cell>
          <cell r="B1866" t="str">
            <v>Employer'S Contribution To ESI</v>
          </cell>
          <cell r="C1866" t="str">
            <v>INR</v>
          </cell>
          <cell r="D1866" t="str">
            <v>EXPENSES</v>
          </cell>
          <cell r="E1866" t="str">
            <v>INCOME STATEMENT</v>
          </cell>
          <cell r="F1866" t="str">
            <v/>
          </cell>
          <cell r="G1866" t="str">
            <v/>
          </cell>
          <cell r="H1866" t="str">
            <v>EXPENDITURE</v>
          </cell>
          <cell r="I1866" t="str">
            <v>EMPLOYEE COST</v>
          </cell>
          <cell r="J1866" t="str">
            <v>CONTRIBUTION TO PF AND OTHER FUNDS</v>
          </cell>
        </row>
        <row r="1867">
          <cell r="A1867" t="str">
            <v>X202008</v>
          </cell>
          <cell r="B1867" t="str">
            <v>Employers PF- Directors</v>
          </cell>
          <cell r="C1867" t="str">
            <v>INR</v>
          </cell>
          <cell r="D1867" t="str">
            <v>EXPENSES</v>
          </cell>
          <cell r="E1867" t="str">
            <v>INCOME STATEMENT</v>
          </cell>
          <cell r="F1867" t="str">
            <v/>
          </cell>
          <cell r="G1867" t="str">
            <v/>
          </cell>
          <cell r="H1867" t="str">
            <v>EXPENDITURE</v>
          </cell>
          <cell r="I1867" t="str">
            <v>EMPLOYEE COST</v>
          </cell>
          <cell r="J1867" t="str">
            <v>CONTRIBUTION TO PF AND OTHER FUNDS</v>
          </cell>
        </row>
        <row r="1868">
          <cell r="A1868" t="str">
            <v>X202009</v>
          </cell>
          <cell r="B1868" t="str">
            <v>Employer Pension-Directors</v>
          </cell>
          <cell r="C1868" t="str">
            <v>INR</v>
          </cell>
          <cell r="D1868" t="str">
            <v>EXPENSES</v>
          </cell>
          <cell r="E1868" t="str">
            <v>INCOME STATEMENT</v>
          </cell>
          <cell r="F1868" t="str">
            <v/>
          </cell>
          <cell r="G1868" t="str">
            <v/>
          </cell>
          <cell r="H1868" t="str">
            <v>EXPENDITURE</v>
          </cell>
          <cell r="I1868" t="str">
            <v>EMPLOYEE COST</v>
          </cell>
          <cell r="J1868" t="str">
            <v>CONTRIBUTION TO PF AND OTHER FUNDS</v>
          </cell>
        </row>
        <row r="1869">
          <cell r="A1869" t="str">
            <v>X202010</v>
          </cell>
          <cell r="B1869" t="str">
            <v>Contribution to Superannuation</v>
          </cell>
          <cell r="C1869" t="str">
            <v>INR</v>
          </cell>
          <cell r="D1869" t="str">
            <v>EXPENSES</v>
          </cell>
          <cell r="E1869" t="str">
            <v>INCOME STATEMENT</v>
          </cell>
          <cell r="F1869" t="str">
            <v/>
          </cell>
          <cell r="G1869" t="str">
            <v/>
          </cell>
          <cell r="H1869" t="str">
            <v>EXPENDITURE</v>
          </cell>
          <cell r="I1869" t="str">
            <v>EMPLOYEE COST</v>
          </cell>
          <cell r="J1869" t="str">
            <v>CONTRIBUTION TO PF AND OTHER FUNDS</v>
          </cell>
        </row>
        <row r="1870">
          <cell r="A1870" t="str">
            <v>X202011</v>
          </cell>
          <cell r="B1870" t="str">
            <v>Contribution to Superannuation- Director</v>
          </cell>
          <cell r="C1870" t="str">
            <v>INR</v>
          </cell>
          <cell r="D1870" t="str">
            <v>EXPENSES</v>
          </cell>
          <cell r="E1870" t="str">
            <v>INCOME STATEMENT</v>
          </cell>
          <cell r="F1870" t="str">
            <v/>
          </cell>
          <cell r="G1870" t="str">
            <v/>
          </cell>
          <cell r="H1870" t="str">
            <v>EXPENDITURE</v>
          </cell>
          <cell r="I1870" t="str">
            <v>EMPLOYEE COST</v>
          </cell>
          <cell r="J1870" t="str">
            <v>CONTRIBUTION TO PF AND OTHER FUNDS</v>
          </cell>
        </row>
        <row r="1871">
          <cell r="A1871" t="str">
            <v>X202012</v>
          </cell>
          <cell r="B1871" t="str">
            <v>Employer's Contribution Pension Fund</v>
          </cell>
          <cell r="C1871" t="str">
            <v>INR</v>
          </cell>
          <cell r="D1871" t="str">
            <v>EXPENSES</v>
          </cell>
          <cell r="E1871" t="str">
            <v>INCOME STATEMENT</v>
          </cell>
          <cell r="F1871" t="str">
            <v/>
          </cell>
          <cell r="G1871" t="str">
            <v/>
          </cell>
          <cell r="H1871" t="str">
            <v>EXPENDITURE</v>
          </cell>
          <cell r="I1871" t="str">
            <v>EMPLOYEE COST</v>
          </cell>
          <cell r="J1871" t="str">
            <v>CONTRIBUTION TO PF AND OTHER FUNDS</v>
          </cell>
        </row>
        <row r="1872">
          <cell r="A1872" t="str">
            <v>X202013</v>
          </cell>
          <cell r="B1872" t="str">
            <v>Employer's Contribution to PWF</v>
          </cell>
          <cell r="C1872" t="str">
            <v>INR</v>
          </cell>
          <cell r="D1872" t="str">
            <v>EXPENSES</v>
          </cell>
          <cell r="E1872" t="str">
            <v>INCOME STATEMENT</v>
          </cell>
          <cell r="F1872" t="str">
            <v/>
          </cell>
          <cell r="G1872" t="str">
            <v/>
          </cell>
          <cell r="H1872" t="str">
            <v>EXPENDITURE</v>
          </cell>
          <cell r="I1872" t="str">
            <v>EMPLOYEE COST</v>
          </cell>
          <cell r="J1872" t="str">
            <v>CONTRIBUTION TO PF AND OTHER FUNDS</v>
          </cell>
        </row>
        <row r="1873">
          <cell r="A1873" t="str">
            <v>X203001</v>
          </cell>
          <cell r="B1873" t="str">
            <v>Gratuity Expenses</v>
          </cell>
          <cell r="C1873" t="str">
            <v>INR</v>
          </cell>
          <cell r="D1873" t="str">
            <v>EXPENSES</v>
          </cell>
          <cell r="E1873" t="str">
            <v>INCOME STATEMENT</v>
          </cell>
          <cell r="F1873" t="str">
            <v/>
          </cell>
          <cell r="G1873" t="str">
            <v/>
          </cell>
          <cell r="H1873" t="str">
            <v>EXPENDITURE</v>
          </cell>
          <cell r="I1873" t="str">
            <v>EMPLOYEE COST</v>
          </cell>
          <cell r="J1873" t="str">
            <v>RETIREMENT BENEFITS</v>
          </cell>
        </row>
        <row r="1874">
          <cell r="A1874" t="str">
            <v>X203002</v>
          </cell>
          <cell r="B1874" t="str">
            <v>Leave Encashment</v>
          </cell>
          <cell r="C1874" t="str">
            <v>INR</v>
          </cell>
          <cell r="D1874" t="str">
            <v>EXPENSES</v>
          </cell>
          <cell r="E1874" t="str">
            <v>INCOME STATEMENT</v>
          </cell>
          <cell r="F1874" t="str">
            <v/>
          </cell>
          <cell r="G1874" t="str">
            <v/>
          </cell>
          <cell r="H1874" t="str">
            <v>EXPENDITURE</v>
          </cell>
          <cell r="I1874" t="str">
            <v>EMPLOYEE COST</v>
          </cell>
          <cell r="J1874" t="str">
            <v>RETIREMENT BENEFITS</v>
          </cell>
        </row>
        <row r="1875">
          <cell r="A1875" t="str">
            <v>X204001</v>
          </cell>
          <cell r="B1875" t="str">
            <v>Staff Welfare</v>
          </cell>
          <cell r="C1875" t="str">
            <v>INR</v>
          </cell>
          <cell r="D1875" t="str">
            <v>EXPENSES</v>
          </cell>
          <cell r="E1875" t="str">
            <v>INCOME STATEMENT</v>
          </cell>
          <cell r="F1875" t="str">
            <v/>
          </cell>
          <cell r="G1875" t="str">
            <v/>
          </cell>
          <cell r="H1875" t="str">
            <v>EXPENDITURE</v>
          </cell>
          <cell r="I1875" t="str">
            <v>EMPLOYEE COST</v>
          </cell>
          <cell r="J1875" t="str">
            <v>STAFF WELFARE</v>
          </cell>
        </row>
        <row r="1876">
          <cell r="A1876" t="str">
            <v>X204002</v>
          </cell>
          <cell r="B1876" t="str">
            <v>Staff Welfare- Office Pantry Expenses</v>
          </cell>
          <cell r="C1876" t="str">
            <v>INR</v>
          </cell>
          <cell r="D1876" t="str">
            <v>EXPENSES</v>
          </cell>
          <cell r="E1876" t="str">
            <v>INCOME STATEMENT</v>
          </cell>
          <cell r="F1876" t="str">
            <v/>
          </cell>
          <cell r="G1876" t="str">
            <v/>
          </cell>
          <cell r="H1876" t="str">
            <v>EXPENDITURE</v>
          </cell>
          <cell r="I1876" t="str">
            <v>EMPLOYEE COST</v>
          </cell>
          <cell r="J1876" t="str">
            <v>STAFF WELFARE</v>
          </cell>
        </row>
        <row r="1877">
          <cell r="A1877" t="str">
            <v>X204003</v>
          </cell>
          <cell r="B1877" t="str">
            <v>Staff Welfare- Medical</v>
          </cell>
          <cell r="C1877" t="str">
            <v>INR</v>
          </cell>
          <cell r="D1877" t="str">
            <v>EXPENSES</v>
          </cell>
          <cell r="E1877" t="str">
            <v>INCOME STATEMENT</v>
          </cell>
          <cell r="F1877" t="str">
            <v/>
          </cell>
          <cell r="G1877" t="str">
            <v/>
          </cell>
          <cell r="H1877" t="str">
            <v>EXPENDITURE</v>
          </cell>
          <cell r="I1877" t="str">
            <v>EMPLOYEE COST</v>
          </cell>
          <cell r="J1877" t="str">
            <v>STAFF WELFARE</v>
          </cell>
        </row>
        <row r="1878">
          <cell r="A1878" t="str">
            <v>X204004</v>
          </cell>
          <cell r="B1878" t="str">
            <v>Staff Welfare- Uniforms</v>
          </cell>
          <cell r="C1878" t="str">
            <v>INR</v>
          </cell>
          <cell r="D1878" t="str">
            <v>EXPENSES</v>
          </cell>
          <cell r="E1878" t="str">
            <v>INCOME STATEMENT</v>
          </cell>
          <cell r="F1878" t="str">
            <v/>
          </cell>
          <cell r="G1878" t="str">
            <v/>
          </cell>
          <cell r="H1878" t="str">
            <v>EXPENDITURE</v>
          </cell>
          <cell r="I1878" t="str">
            <v>EMPLOYEE COST</v>
          </cell>
          <cell r="J1878" t="str">
            <v>STAFF WELFARE</v>
          </cell>
        </row>
        <row r="1879">
          <cell r="A1879" t="str">
            <v>X204005</v>
          </cell>
          <cell r="B1879" t="str">
            <v>Staff Welfare- LTA</v>
          </cell>
          <cell r="C1879" t="str">
            <v>INR</v>
          </cell>
          <cell r="D1879" t="str">
            <v>EXPENSES</v>
          </cell>
          <cell r="E1879" t="str">
            <v>INCOME STATEMENT</v>
          </cell>
          <cell r="F1879" t="str">
            <v/>
          </cell>
          <cell r="G1879" t="str">
            <v/>
          </cell>
          <cell r="H1879" t="str">
            <v>EXPENDITURE</v>
          </cell>
          <cell r="I1879" t="str">
            <v>EMPLOYEE COST</v>
          </cell>
          <cell r="J1879" t="str">
            <v>STAFF WELFARE</v>
          </cell>
        </row>
        <row r="1880">
          <cell r="A1880" t="str">
            <v>X204006</v>
          </cell>
          <cell r="B1880" t="str">
            <v>Staff Welfare- Gifts</v>
          </cell>
          <cell r="C1880" t="str">
            <v>INR</v>
          </cell>
          <cell r="D1880" t="str">
            <v>EXPENSES</v>
          </cell>
          <cell r="E1880" t="str">
            <v>INCOME STATEMENT</v>
          </cell>
          <cell r="F1880" t="str">
            <v/>
          </cell>
          <cell r="G1880" t="str">
            <v/>
          </cell>
          <cell r="H1880" t="str">
            <v>EXPENDITURE</v>
          </cell>
          <cell r="I1880" t="str">
            <v>EMPLOYEE COST</v>
          </cell>
          <cell r="J1880" t="str">
            <v>STAFF WELFARE</v>
          </cell>
        </row>
        <row r="1881">
          <cell r="A1881" t="str">
            <v>X204007</v>
          </cell>
          <cell r="B1881" t="str">
            <v>Staff Welfare- Others</v>
          </cell>
          <cell r="C1881" t="str">
            <v>INR</v>
          </cell>
          <cell r="D1881" t="str">
            <v>EXPENSES</v>
          </cell>
          <cell r="E1881" t="str">
            <v>INCOME STATEMENT</v>
          </cell>
          <cell r="F1881" t="str">
            <v/>
          </cell>
          <cell r="G1881" t="str">
            <v/>
          </cell>
          <cell r="H1881" t="str">
            <v>EXPENDITURE</v>
          </cell>
          <cell r="I1881" t="str">
            <v>EMPLOYEE COST</v>
          </cell>
          <cell r="J1881" t="str">
            <v>STAFF WELFARE</v>
          </cell>
        </row>
        <row r="1882">
          <cell r="A1882" t="str">
            <v>X204008</v>
          </cell>
          <cell r="B1882" t="str">
            <v>Employer Cost To Punjab Lab Welfare Fund</v>
          </cell>
          <cell r="C1882" t="str">
            <v>INR</v>
          </cell>
          <cell r="D1882" t="str">
            <v>EXPENSES</v>
          </cell>
          <cell r="E1882" t="str">
            <v>INCOME STATEMENT</v>
          </cell>
          <cell r="F1882" t="str">
            <v/>
          </cell>
          <cell r="G1882" t="str">
            <v/>
          </cell>
          <cell r="H1882" t="str">
            <v>EXPENDITURE</v>
          </cell>
          <cell r="I1882" t="str">
            <v>EMPLOYEE COST</v>
          </cell>
          <cell r="J1882" t="str">
            <v>STAFF WELFARE</v>
          </cell>
        </row>
        <row r="1883">
          <cell r="A1883" t="str">
            <v>X204009</v>
          </cell>
          <cell r="B1883" t="str">
            <v>Labour Welfare</v>
          </cell>
          <cell r="C1883" t="str">
            <v>INR</v>
          </cell>
          <cell r="D1883" t="str">
            <v>EXPENSES</v>
          </cell>
          <cell r="E1883" t="str">
            <v>INCOME STATEMENT</v>
          </cell>
          <cell r="F1883" t="str">
            <v/>
          </cell>
          <cell r="G1883" t="str">
            <v/>
          </cell>
          <cell r="H1883" t="str">
            <v>EXPENDITURE</v>
          </cell>
          <cell r="I1883" t="str">
            <v>EMPLOYEE COST</v>
          </cell>
          <cell r="J1883" t="str">
            <v>STAFF WELFARE</v>
          </cell>
        </row>
        <row r="1884">
          <cell r="A1884" t="str">
            <v>X204010</v>
          </cell>
          <cell r="B1884" t="str">
            <v>Directors Medical Exp.</v>
          </cell>
          <cell r="C1884" t="str">
            <v>INR</v>
          </cell>
          <cell r="D1884" t="str">
            <v>EXPENSES</v>
          </cell>
          <cell r="E1884" t="str">
            <v>INCOME STATEMENT</v>
          </cell>
          <cell r="F1884" t="str">
            <v/>
          </cell>
          <cell r="G1884" t="str">
            <v/>
          </cell>
          <cell r="H1884" t="str">
            <v>EXPENDITURE</v>
          </cell>
          <cell r="I1884" t="str">
            <v>EMPLOYEE COST</v>
          </cell>
          <cell r="J1884" t="str">
            <v>STAFF WELFARE</v>
          </cell>
        </row>
        <row r="1885">
          <cell r="A1885" t="str">
            <v>X204011</v>
          </cell>
          <cell r="B1885" t="str">
            <v>Directors Medical Exp.- K P Singh</v>
          </cell>
          <cell r="C1885" t="str">
            <v>INR</v>
          </cell>
          <cell r="D1885" t="str">
            <v>EXPENSES</v>
          </cell>
          <cell r="E1885" t="str">
            <v>INCOME STATEMENT</v>
          </cell>
          <cell r="F1885" t="str">
            <v/>
          </cell>
          <cell r="G1885" t="str">
            <v/>
          </cell>
          <cell r="H1885" t="str">
            <v>EXPENDITURE</v>
          </cell>
          <cell r="I1885" t="str">
            <v>EMPLOYEE COST</v>
          </cell>
          <cell r="J1885" t="str">
            <v>STAFF WELFARE</v>
          </cell>
        </row>
        <row r="1886">
          <cell r="A1886" t="str">
            <v>X204012</v>
          </cell>
          <cell r="B1886" t="str">
            <v>Directors Medical Exp.- Rajiv Singh</v>
          </cell>
          <cell r="C1886" t="str">
            <v>INR</v>
          </cell>
          <cell r="D1886" t="str">
            <v>EXPENSES</v>
          </cell>
          <cell r="E1886" t="str">
            <v>INCOME STATEMENT</v>
          </cell>
          <cell r="F1886" t="str">
            <v/>
          </cell>
          <cell r="G1886" t="str">
            <v/>
          </cell>
          <cell r="H1886" t="str">
            <v>EXPENDITURE</v>
          </cell>
          <cell r="I1886" t="str">
            <v>EMPLOYEE COST</v>
          </cell>
          <cell r="J1886" t="str">
            <v>STAFF WELFARE</v>
          </cell>
        </row>
        <row r="1887">
          <cell r="A1887" t="str">
            <v>X204013</v>
          </cell>
          <cell r="B1887" t="str">
            <v>Directors Medical Exp.- Pia Singh</v>
          </cell>
          <cell r="C1887" t="str">
            <v>INR</v>
          </cell>
          <cell r="D1887" t="str">
            <v>EXPENSES</v>
          </cell>
          <cell r="E1887" t="str">
            <v>INCOME STATEMENT</v>
          </cell>
          <cell r="F1887" t="str">
            <v/>
          </cell>
          <cell r="G1887" t="str">
            <v/>
          </cell>
          <cell r="H1887" t="str">
            <v>EXPENDITURE</v>
          </cell>
          <cell r="I1887" t="str">
            <v>EMPLOYEE COST</v>
          </cell>
          <cell r="J1887" t="str">
            <v>STAFF WELFARE</v>
          </cell>
        </row>
        <row r="1888">
          <cell r="A1888" t="str">
            <v>X204014</v>
          </cell>
          <cell r="B1888" t="str">
            <v>Directors Medical Exp.- T C Goyal</v>
          </cell>
          <cell r="C1888" t="str">
            <v>INR</v>
          </cell>
          <cell r="D1888" t="str">
            <v>EXPENSES</v>
          </cell>
          <cell r="E1888" t="str">
            <v>INCOME STATEMENT</v>
          </cell>
          <cell r="F1888" t="str">
            <v/>
          </cell>
          <cell r="G1888" t="str">
            <v/>
          </cell>
          <cell r="H1888" t="str">
            <v>EXPENDITURE</v>
          </cell>
          <cell r="I1888" t="str">
            <v>EMPLOYEE COST</v>
          </cell>
          <cell r="J1888" t="str">
            <v>STAFF WELFARE</v>
          </cell>
        </row>
        <row r="1889">
          <cell r="A1889" t="str">
            <v>X204015</v>
          </cell>
          <cell r="B1889" t="str">
            <v>L.T.A.- Directors</v>
          </cell>
          <cell r="C1889" t="str">
            <v>INR</v>
          </cell>
          <cell r="D1889" t="str">
            <v>EXPENSES</v>
          </cell>
          <cell r="E1889" t="str">
            <v>INCOME STATEMENT</v>
          </cell>
          <cell r="F1889" t="str">
            <v/>
          </cell>
          <cell r="G1889" t="str">
            <v/>
          </cell>
          <cell r="H1889" t="str">
            <v>EXPENDITURE</v>
          </cell>
          <cell r="I1889" t="str">
            <v>EMPLOYEE COST</v>
          </cell>
          <cell r="J1889" t="str">
            <v>STAFF WELFARE</v>
          </cell>
        </row>
        <row r="1890">
          <cell r="A1890" t="str">
            <v>X204016</v>
          </cell>
          <cell r="B1890" t="str">
            <v>Perquisites To Staff</v>
          </cell>
          <cell r="C1890" t="str">
            <v>INR</v>
          </cell>
          <cell r="D1890" t="str">
            <v>EXPENSES</v>
          </cell>
          <cell r="E1890" t="str">
            <v>INCOME STATEMENT</v>
          </cell>
          <cell r="F1890" t="str">
            <v/>
          </cell>
          <cell r="G1890" t="str">
            <v/>
          </cell>
          <cell r="H1890" t="str">
            <v>EXPENDITURE</v>
          </cell>
          <cell r="I1890" t="str">
            <v>EMPLOYEE COST</v>
          </cell>
          <cell r="J1890" t="str">
            <v>STAFF WELFARE</v>
          </cell>
        </row>
        <row r="1891">
          <cell r="A1891" t="str">
            <v>X204017</v>
          </cell>
          <cell r="B1891" t="str">
            <v>Perks To Directors</v>
          </cell>
          <cell r="C1891" t="str">
            <v>INR</v>
          </cell>
          <cell r="D1891" t="str">
            <v>EXPENSES</v>
          </cell>
          <cell r="E1891" t="str">
            <v>INCOME STATEMENT</v>
          </cell>
          <cell r="F1891" t="str">
            <v/>
          </cell>
          <cell r="G1891" t="str">
            <v/>
          </cell>
          <cell r="H1891" t="str">
            <v>EXPENDITURE</v>
          </cell>
          <cell r="I1891" t="str">
            <v>EMPLOYEE COST</v>
          </cell>
          <cell r="J1891" t="str">
            <v>STAFF WELFARE</v>
          </cell>
        </row>
        <row r="1892">
          <cell r="A1892" t="str">
            <v>X204018</v>
          </cell>
          <cell r="B1892" t="str">
            <v>Club Membership (Staff)</v>
          </cell>
          <cell r="C1892" t="str">
            <v>INR</v>
          </cell>
          <cell r="D1892" t="str">
            <v>EXPENSES</v>
          </cell>
          <cell r="E1892" t="str">
            <v>INCOME STATEMENT</v>
          </cell>
          <cell r="F1892" t="str">
            <v/>
          </cell>
          <cell r="G1892" t="str">
            <v/>
          </cell>
          <cell r="H1892" t="str">
            <v>EXPENDITURE</v>
          </cell>
          <cell r="I1892" t="str">
            <v>EMPLOYEE COST</v>
          </cell>
          <cell r="J1892" t="str">
            <v>STAFF WELFARE</v>
          </cell>
        </row>
        <row r="1893">
          <cell r="A1893" t="str">
            <v>X204019</v>
          </cell>
          <cell r="B1893" t="str">
            <v>Club Membership (Director)</v>
          </cell>
          <cell r="C1893" t="str">
            <v>INR</v>
          </cell>
          <cell r="D1893" t="str">
            <v>EXPENSES</v>
          </cell>
          <cell r="E1893" t="str">
            <v>INCOME STATEMENT</v>
          </cell>
          <cell r="F1893" t="str">
            <v/>
          </cell>
          <cell r="G1893" t="str">
            <v/>
          </cell>
          <cell r="H1893" t="str">
            <v>EXPENDITURE</v>
          </cell>
          <cell r="I1893" t="str">
            <v>EMPLOYEE COST</v>
          </cell>
          <cell r="J1893" t="str">
            <v>STAFF WELFARE</v>
          </cell>
        </row>
        <row r="1894">
          <cell r="A1894" t="str">
            <v>X204020</v>
          </cell>
          <cell r="B1894" t="str">
            <v>Staff Welfare - FBT</v>
          </cell>
          <cell r="C1894" t="str">
            <v>INR</v>
          </cell>
          <cell r="D1894" t="str">
            <v>EXPENSES</v>
          </cell>
          <cell r="E1894" t="str">
            <v>INCOME STATEMENT</v>
          </cell>
          <cell r="F1894" t="str">
            <v/>
          </cell>
          <cell r="G1894" t="str">
            <v/>
          </cell>
          <cell r="H1894" t="str">
            <v>EXPENDITURE</v>
          </cell>
          <cell r="I1894" t="str">
            <v>EMPLOYEE COST</v>
          </cell>
          <cell r="J1894" t="str">
            <v>STAFF WELFARE</v>
          </cell>
        </row>
        <row r="1895">
          <cell r="A1895" t="str">
            <v>X204021</v>
          </cell>
          <cell r="B1895" t="str">
            <v>MOBILE SUBSIDY</v>
          </cell>
          <cell r="C1895" t="str">
            <v>INR</v>
          </cell>
          <cell r="D1895" t="str">
            <v>EXPENSES</v>
          </cell>
          <cell r="E1895" t="str">
            <v>INCOME STATEMENT</v>
          </cell>
          <cell r="F1895" t="str">
            <v/>
          </cell>
          <cell r="G1895" t="str">
            <v/>
          </cell>
          <cell r="H1895" t="str">
            <v>EXPENDITURE</v>
          </cell>
          <cell r="I1895" t="str">
            <v>EMPLOYEE COST</v>
          </cell>
          <cell r="J1895" t="str">
            <v>STAFF WELFARE</v>
          </cell>
        </row>
        <row r="1896">
          <cell r="A1896" t="str">
            <v>X204022</v>
          </cell>
          <cell r="B1896" t="str">
            <v>Staff Pickup-Drop Exp.</v>
          </cell>
          <cell r="C1896" t="str">
            <v>INR</v>
          </cell>
          <cell r="D1896" t="str">
            <v>EXPENSES</v>
          </cell>
          <cell r="E1896" t="str">
            <v>INCOME STATEMENT</v>
          </cell>
          <cell r="F1896" t="str">
            <v/>
          </cell>
          <cell r="G1896" t="str">
            <v/>
          </cell>
          <cell r="H1896" t="str">
            <v>EXPENDITURE</v>
          </cell>
          <cell r="I1896" t="str">
            <v>EMPLOYEE COST</v>
          </cell>
          <cell r="J1896" t="str">
            <v>STAFF WELFARE</v>
          </cell>
        </row>
        <row r="1897">
          <cell r="A1897" t="str">
            <v>X204023</v>
          </cell>
          <cell r="B1897" t="str">
            <v>HRS - Staff</v>
          </cell>
          <cell r="C1897" t="str">
            <v>INR</v>
          </cell>
          <cell r="D1897" t="str">
            <v>EXPENSES</v>
          </cell>
          <cell r="E1897" t="str">
            <v>INCOME STATEMENT</v>
          </cell>
          <cell r="F1897" t="str">
            <v/>
          </cell>
          <cell r="G1897" t="str">
            <v/>
          </cell>
          <cell r="H1897" t="str">
            <v>EXPENDITURE</v>
          </cell>
          <cell r="I1897" t="str">
            <v>EMPLOYEE COST</v>
          </cell>
          <cell r="J1897" t="str">
            <v>STAFF WELFARE</v>
          </cell>
        </row>
        <row r="1898">
          <cell r="A1898" t="str">
            <v>X204024</v>
          </cell>
          <cell r="B1898" t="str">
            <v>Discount on Concesion Sales</v>
          </cell>
          <cell r="C1898" t="str">
            <v>INR</v>
          </cell>
          <cell r="D1898" t="str">
            <v>EXPENSES</v>
          </cell>
          <cell r="E1898" t="str">
            <v>INCOME STATEMENT</v>
          </cell>
          <cell r="F1898" t="str">
            <v/>
          </cell>
          <cell r="G1898" t="str">
            <v/>
          </cell>
          <cell r="H1898" t="str">
            <v>EXPENDITURE</v>
          </cell>
          <cell r="I1898" t="str">
            <v>EMPLOYEE COST</v>
          </cell>
          <cell r="J1898" t="str">
            <v>STAFF WELFARE</v>
          </cell>
        </row>
        <row r="1899">
          <cell r="A1899" t="str">
            <v>X204025</v>
          </cell>
          <cell r="B1899" t="str">
            <v>Discount on Tickets</v>
          </cell>
          <cell r="C1899" t="str">
            <v>INR</v>
          </cell>
          <cell r="D1899" t="str">
            <v>EXPENSES</v>
          </cell>
          <cell r="E1899" t="str">
            <v>INCOME STATEMENT</v>
          </cell>
          <cell r="F1899" t="str">
            <v/>
          </cell>
          <cell r="G1899" t="str">
            <v/>
          </cell>
          <cell r="H1899" t="str">
            <v>EXPENDITURE</v>
          </cell>
          <cell r="I1899" t="str">
            <v>EMPLOYEE COST</v>
          </cell>
          <cell r="J1899" t="str">
            <v>STAFF WELFARE</v>
          </cell>
        </row>
        <row r="1900">
          <cell r="A1900" t="str">
            <v>X204026</v>
          </cell>
          <cell r="B1900" t="str">
            <v>LEAVE TRAVEL ALLOWANCE</v>
          </cell>
          <cell r="C1900" t="str">
            <v>INR</v>
          </cell>
          <cell r="D1900" t="str">
            <v>EXPENSES</v>
          </cell>
          <cell r="E1900" t="str">
            <v>INCOME STATEMENT</v>
          </cell>
          <cell r="F1900" t="str">
            <v/>
          </cell>
          <cell r="G1900" t="str">
            <v/>
          </cell>
          <cell r="H1900" t="str">
            <v>EXPENDITURE</v>
          </cell>
          <cell r="I1900" t="str">
            <v>EMPLOYEE COST</v>
          </cell>
          <cell r="J1900" t="str">
            <v>STAFF WELFARE</v>
          </cell>
        </row>
        <row r="1901">
          <cell r="A1901" t="str">
            <v>X204027</v>
          </cell>
          <cell r="B1901" t="str">
            <v>PERSONAL AWARD</v>
          </cell>
          <cell r="C1901" t="str">
            <v>INR</v>
          </cell>
          <cell r="D1901" t="str">
            <v>EXPENSES</v>
          </cell>
          <cell r="E1901" t="str">
            <v>INCOME STATEMENT</v>
          </cell>
          <cell r="F1901" t="str">
            <v/>
          </cell>
          <cell r="G1901" t="str">
            <v/>
          </cell>
          <cell r="H1901" t="str">
            <v>EXPENDITURE</v>
          </cell>
          <cell r="I1901" t="str">
            <v>EMPLOYEE COST</v>
          </cell>
          <cell r="J1901" t="str">
            <v>STAFF WELFARE</v>
          </cell>
        </row>
        <row r="1902">
          <cell r="A1902" t="str">
            <v>X204028</v>
          </cell>
          <cell r="B1902" t="str">
            <v>PERFORMANCE AWARD</v>
          </cell>
          <cell r="C1902" t="str">
            <v>INR</v>
          </cell>
          <cell r="D1902" t="str">
            <v>EXPENSES</v>
          </cell>
          <cell r="E1902" t="str">
            <v>INCOME STATEMENT</v>
          </cell>
          <cell r="F1902" t="str">
            <v/>
          </cell>
          <cell r="G1902" t="str">
            <v/>
          </cell>
          <cell r="H1902" t="str">
            <v>EXPENDITURE</v>
          </cell>
          <cell r="I1902" t="str">
            <v>EMPLOYEE COST</v>
          </cell>
          <cell r="J1902" t="str">
            <v>STAFF WELFARE</v>
          </cell>
        </row>
        <row r="1903">
          <cell r="A1903" t="str">
            <v>X301001</v>
          </cell>
          <cell r="B1903" t="str">
            <v>Int on Fixed per loans (Banks)</v>
          </cell>
          <cell r="C1903" t="str">
            <v>INR</v>
          </cell>
          <cell r="D1903" t="str">
            <v>EXPENSES</v>
          </cell>
          <cell r="E1903" t="str">
            <v>INCOME STATEMENT</v>
          </cell>
          <cell r="F1903" t="str">
            <v/>
          </cell>
          <cell r="G1903" t="str">
            <v/>
          </cell>
          <cell r="H1903" t="str">
            <v>EXPENDITURE</v>
          </cell>
          <cell r="I1903" t="str">
            <v>INTEREST AND FINANCE CHARGES</v>
          </cell>
          <cell r="J1903" t="str">
            <v>BANK INTEREST</v>
          </cell>
        </row>
        <row r="1904">
          <cell r="A1904" t="str">
            <v>X301002</v>
          </cell>
          <cell r="B1904" t="str">
            <v>Int on Fixed per loans- HSBC Loans</v>
          </cell>
          <cell r="C1904" t="str">
            <v>INR</v>
          </cell>
          <cell r="D1904" t="str">
            <v>EXPENSES</v>
          </cell>
          <cell r="E1904" t="str">
            <v>INCOME STATEMENT</v>
          </cell>
          <cell r="F1904" t="str">
            <v/>
          </cell>
          <cell r="G1904" t="str">
            <v/>
          </cell>
          <cell r="H1904" t="str">
            <v>EXPENDITURE</v>
          </cell>
          <cell r="I1904" t="str">
            <v>INTEREST AND FINANCE CHARGES</v>
          </cell>
          <cell r="J1904" t="str">
            <v>BANK INTEREST</v>
          </cell>
        </row>
        <row r="1905">
          <cell r="A1905" t="str">
            <v>X301003</v>
          </cell>
          <cell r="B1905" t="str">
            <v>Int on Fixed per loans- ICICI Loans</v>
          </cell>
          <cell r="C1905" t="str">
            <v>INR</v>
          </cell>
          <cell r="D1905" t="str">
            <v>EXPENSES</v>
          </cell>
          <cell r="E1905" t="str">
            <v>INCOME STATEMENT</v>
          </cell>
          <cell r="F1905" t="str">
            <v/>
          </cell>
          <cell r="G1905" t="str">
            <v/>
          </cell>
          <cell r="H1905" t="str">
            <v>EXPENDITURE</v>
          </cell>
          <cell r="I1905" t="str">
            <v>INTEREST AND FINANCE CHARGES</v>
          </cell>
          <cell r="J1905" t="str">
            <v>BANK INTEREST</v>
          </cell>
        </row>
        <row r="1906">
          <cell r="A1906" t="str">
            <v>X301004</v>
          </cell>
          <cell r="B1906" t="str">
            <v>Int on Fixed per loans- Citi Bank Receiv</v>
          </cell>
          <cell r="C1906" t="str">
            <v>INR</v>
          </cell>
          <cell r="D1906" t="str">
            <v>EXPENSES</v>
          </cell>
          <cell r="E1906" t="str">
            <v>INCOME STATEMENT</v>
          </cell>
          <cell r="F1906" t="str">
            <v/>
          </cell>
          <cell r="G1906" t="str">
            <v/>
          </cell>
          <cell r="H1906" t="str">
            <v>EXPENDITURE</v>
          </cell>
          <cell r="I1906" t="str">
            <v>INTEREST AND FINANCE CHARGES</v>
          </cell>
          <cell r="J1906" t="str">
            <v>BANK INTEREST</v>
          </cell>
        </row>
        <row r="1907">
          <cell r="A1907" t="str">
            <v>X301005</v>
          </cell>
          <cell r="B1907" t="str">
            <v>Int on Fixed per loans- HDFC</v>
          </cell>
          <cell r="C1907" t="str">
            <v>INR</v>
          </cell>
          <cell r="D1907" t="str">
            <v>EXPENSES</v>
          </cell>
          <cell r="E1907" t="str">
            <v>INCOME STATEMENT</v>
          </cell>
          <cell r="F1907" t="str">
            <v/>
          </cell>
          <cell r="G1907" t="str">
            <v/>
          </cell>
          <cell r="H1907" t="str">
            <v>EXPENDITURE</v>
          </cell>
          <cell r="I1907" t="str">
            <v>INTEREST AND FINANCE CHARGES</v>
          </cell>
          <cell r="J1907" t="str">
            <v>BANK INTEREST</v>
          </cell>
        </row>
        <row r="1908">
          <cell r="A1908" t="str">
            <v>X301006</v>
          </cell>
          <cell r="B1908" t="str">
            <v>Int on Fixed per loans- FCL</v>
          </cell>
          <cell r="C1908" t="str">
            <v>INR</v>
          </cell>
          <cell r="D1908" t="str">
            <v>EXPENSES</v>
          </cell>
          <cell r="E1908" t="str">
            <v>INCOME STATEMENT</v>
          </cell>
          <cell r="F1908" t="str">
            <v/>
          </cell>
          <cell r="G1908" t="str">
            <v/>
          </cell>
          <cell r="H1908" t="str">
            <v>EXPENDITURE</v>
          </cell>
          <cell r="I1908" t="str">
            <v>INTEREST AND FINANCE CHARGES</v>
          </cell>
          <cell r="J1908" t="str">
            <v>BANK INTEREST</v>
          </cell>
        </row>
        <row r="1909">
          <cell r="A1909" t="str">
            <v>X301007</v>
          </cell>
          <cell r="B1909" t="str">
            <v>Int on Fixed per loans- ECB</v>
          </cell>
          <cell r="C1909" t="str">
            <v>INR</v>
          </cell>
          <cell r="D1909" t="str">
            <v>EXPENSES</v>
          </cell>
          <cell r="E1909" t="str">
            <v>INCOME STATEMENT</v>
          </cell>
          <cell r="F1909" t="str">
            <v/>
          </cell>
          <cell r="G1909" t="str">
            <v/>
          </cell>
          <cell r="H1909" t="str">
            <v>EXPENDITURE</v>
          </cell>
          <cell r="I1909" t="str">
            <v>INTEREST AND FINANCE CHARGES</v>
          </cell>
          <cell r="J1909" t="str">
            <v>BANK INTEREST</v>
          </cell>
        </row>
        <row r="1910">
          <cell r="A1910" t="str">
            <v>X301008</v>
          </cell>
          <cell r="B1910" t="str">
            <v>Int on Fixed per loans- ABN AMRO</v>
          </cell>
          <cell r="C1910" t="str">
            <v>INR</v>
          </cell>
          <cell r="D1910" t="str">
            <v>EXPENSES</v>
          </cell>
          <cell r="E1910" t="str">
            <v>INCOME STATEMENT</v>
          </cell>
          <cell r="F1910" t="str">
            <v/>
          </cell>
          <cell r="G1910" t="str">
            <v/>
          </cell>
          <cell r="H1910" t="str">
            <v>EXPENDITURE</v>
          </cell>
          <cell r="I1910" t="str">
            <v>INTEREST AND FINANCE CHARGES</v>
          </cell>
          <cell r="J1910" t="str">
            <v>BANK INTEREST</v>
          </cell>
        </row>
        <row r="1911">
          <cell r="A1911" t="str">
            <v>X301009</v>
          </cell>
          <cell r="B1911" t="str">
            <v>Int on Fixed per loans- HDFC Bank</v>
          </cell>
          <cell r="C1911" t="str">
            <v>INR</v>
          </cell>
          <cell r="D1911" t="str">
            <v>EXPENSES</v>
          </cell>
          <cell r="E1911" t="str">
            <v>INCOME STATEMENT</v>
          </cell>
          <cell r="F1911" t="str">
            <v/>
          </cell>
          <cell r="G1911" t="str">
            <v/>
          </cell>
          <cell r="H1911" t="str">
            <v>EXPENDITURE</v>
          </cell>
          <cell r="I1911" t="str">
            <v>INTEREST AND FINANCE CHARGES</v>
          </cell>
          <cell r="J1911" t="str">
            <v>BANK INTEREST</v>
          </cell>
        </row>
        <row r="1912">
          <cell r="A1912" t="str">
            <v>X301010</v>
          </cell>
          <cell r="B1912" t="str">
            <v>Int on Fixed per loans- DBS Banks</v>
          </cell>
          <cell r="C1912" t="str">
            <v>INR</v>
          </cell>
          <cell r="D1912" t="str">
            <v>EXPENSES</v>
          </cell>
          <cell r="E1912" t="str">
            <v>INCOME STATEMENT</v>
          </cell>
          <cell r="F1912" t="str">
            <v/>
          </cell>
          <cell r="G1912" t="str">
            <v/>
          </cell>
          <cell r="H1912" t="str">
            <v>EXPENDITURE</v>
          </cell>
          <cell r="I1912" t="str">
            <v>INTEREST AND FINANCE CHARGES</v>
          </cell>
          <cell r="J1912" t="str">
            <v>BANK INTEREST</v>
          </cell>
        </row>
        <row r="1913">
          <cell r="A1913" t="str">
            <v>X301011</v>
          </cell>
          <cell r="B1913" t="str">
            <v>Int on Fixed per loans- IDBI Bank</v>
          </cell>
          <cell r="C1913" t="str">
            <v>INR</v>
          </cell>
          <cell r="D1913" t="str">
            <v>EXPENSES</v>
          </cell>
          <cell r="E1913" t="str">
            <v>INCOME STATEMENT</v>
          </cell>
          <cell r="F1913" t="str">
            <v/>
          </cell>
          <cell r="G1913" t="str">
            <v/>
          </cell>
          <cell r="H1913" t="str">
            <v>EXPENDITURE</v>
          </cell>
          <cell r="I1913" t="str">
            <v>INTEREST AND FINANCE CHARGES</v>
          </cell>
          <cell r="J1913" t="str">
            <v>BANK INTEREST</v>
          </cell>
        </row>
        <row r="1914">
          <cell r="A1914" t="str">
            <v>X301012</v>
          </cell>
          <cell r="B1914" t="str">
            <v>Int on Fixed per loans- UTI Bank</v>
          </cell>
          <cell r="C1914" t="str">
            <v>INR</v>
          </cell>
          <cell r="D1914" t="str">
            <v>EXPENSES</v>
          </cell>
          <cell r="E1914" t="str">
            <v>INCOME STATEMENT</v>
          </cell>
          <cell r="F1914" t="str">
            <v/>
          </cell>
          <cell r="G1914" t="str">
            <v/>
          </cell>
          <cell r="H1914" t="str">
            <v>EXPENDITURE</v>
          </cell>
          <cell r="I1914" t="str">
            <v>INTEREST AND FINANCE CHARGES</v>
          </cell>
          <cell r="J1914" t="str">
            <v>BANK INTEREST</v>
          </cell>
        </row>
        <row r="1915">
          <cell r="A1915" t="str">
            <v>X301013</v>
          </cell>
          <cell r="B1915" t="str">
            <v>Int on Fixed per loans- Unitd Bnk of Ind</v>
          </cell>
          <cell r="C1915" t="str">
            <v>INR</v>
          </cell>
          <cell r="D1915" t="str">
            <v>EXPENSES</v>
          </cell>
          <cell r="E1915" t="str">
            <v>INCOME STATEMENT</v>
          </cell>
          <cell r="F1915" t="str">
            <v/>
          </cell>
          <cell r="G1915" t="str">
            <v/>
          </cell>
          <cell r="H1915" t="str">
            <v>EXPENDITURE</v>
          </cell>
          <cell r="I1915" t="str">
            <v>INTEREST AND FINANCE CHARGES</v>
          </cell>
          <cell r="J1915" t="str">
            <v>BANK INTEREST</v>
          </cell>
        </row>
        <row r="1916">
          <cell r="A1916" t="str">
            <v>X301014</v>
          </cell>
          <cell r="B1916" t="str">
            <v>Int on Fixed per loans- BOB</v>
          </cell>
          <cell r="C1916" t="str">
            <v>INR</v>
          </cell>
          <cell r="D1916" t="str">
            <v>EXPENSES</v>
          </cell>
          <cell r="E1916" t="str">
            <v>INCOME STATEMENT</v>
          </cell>
          <cell r="F1916" t="str">
            <v/>
          </cell>
          <cell r="G1916" t="str">
            <v/>
          </cell>
          <cell r="H1916" t="str">
            <v>EXPENDITURE</v>
          </cell>
          <cell r="I1916" t="str">
            <v>INTEREST AND FINANCE CHARGES</v>
          </cell>
          <cell r="J1916" t="str">
            <v>BANK INTEREST</v>
          </cell>
        </row>
        <row r="1917">
          <cell r="A1917" t="str">
            <v>X301015</v>
          </cell>
          <cell r="B1917" t="str">
            <v>Int on Fixed per loans- BOM</v>
          </cell>
          <cell r="C1917" t="str">
            <v>INR</v>
          </cell>
          <cell r="D1917" t="str">
            <v>EXPENSES</v>
          </cell>
          <cell r="E1917" t="str">
            <v>INCOME STATEMENT</v>
          </cell>
          <cell r="F1917" t="str">
            <v/>
          </cell>
          <cell r="G1917" t="str">
            <v/>
          </cell>
          <cell r="H1917" t="str">
            <v>EXPENDITURE</v>
          </cell>
          <cell r="I1917" t="str">
            <v>INTEREST AND FINANCE CHARGES</v>
          </cell>
          <cell r="J1917" t="str">
            <v>BANK INTEREST</v>
          </cell>
        </row>
        <row r="1918">
          <cell r="A1918" t="str">
            <v>X301016</v>
          </cell>
          <cell r="B1918" t="str">
            <v>Int on Fixed per loans- Deutsche Bank</v>
          </cell>
          <cell r="C1918" t="str">
            <v>INR</v>
          </cell>
          <cell r="D1918" t="str">
            <v>EXPENSES</v>
          </cell>
          <cell r="E1918" t="str">
            <v>INCOME STATEMENT</v>
          </cell>
          <cell r="F1918" t="str">
            <v/>
          </cell>
          <cell r="G1918" t="str">
            <v/>
          </cell>
          <cell r="H1918" t="str">
            <v>EXPENDITURE</v>
          </cell>
          <cell r="I1918" t="str">
            <v>INTEREST AND FINANCE CHARGES</v>
          </cell>
          <cell r="J1918" t="str">
            <v>BANK INTEREST</v>
          </cell>
        </row>
        <row r="1919">
          <cell r="A1919" t="str">
            <v>X301017</v>
          </cell>
          <cell r="B1919" t="str">
            <v>Int on Fixed per loans- UCO</v>
          </cell>
          <cell r="C1919" t="str">
            <v>INR</v>
          </cell>
          <cell r="D1919" t="str">
            <v>EXPENSES</v>
          </cell>
          <cell r="E1919" t="str">
            <v>INCOME STATEMENT</v>
          </cell>
          <cell r="F1919" t="str">
            <v/>
          </cell>
          <cell r="G1919" t="str">
            <v/>
          </cell>
          <cell r="H1919" t="str">
            <v>EXPENDITURE</v>
          </cell>
          <cell r="I1919" t="str">
            <v>INTEREST AND FINANCE CHARGES</v>
          </cell>
          <cell r="J1919" t="str">
            <v>BANK INTEREST</v>
          </cell>
        </row>
        <row r="1920">
          <cell r="A1920" t="str">
            <v>X301018</v>
          </cell>
          <cell r="B1920" t="str">
            <v>Int on Fixed per loans- ILFS</v>
          </cell>
          <cell r="C1920" t="str">
            <v>INR</v>
          </cell>
          <cell r="D1920" t="str">
            <v>EXPENSES</v>
          </cell>
          <cell r="E1920" t="str">
            <v>INCOME STATEMENT</v>
          </cell>
          <cell r="F1920" t="str">
            <v/>
          </cell>
          <cell r="G1920" t="str">
            <v/>
          </cell>
          <cell r="H1920" t="str">
            <v>EXPENDITURE</v>
          </cell>
          <cell r="I1920" t="str">
            <v>INTEREST AND FINANCE CHARGES</v>
          </cell>
          <cell r="J1920" t="str">
            <v>BANK INTEREST</v>
          </cell>
        </row>
        <row r="1921">
          <cell r="A1921" t="str">
            <v>X301019</v>
          </cell>
          <cell r="B1921" t="str">
            <v>Int on Fixed per loans- Corporatio Bank</v>
          </cell>
          <cell r="C1921" t="str">
            <v>INR</v>
          </cell>
          <cell r="D1921" t="str">
            <v>EXPENSES</v>
          </cell>
          <cell r="E1921" t="str">
            <v>INCOME STATEMENT</v>
          </cell>
          <cell r="F1921" t="str">
            <v/>
          </cell>
          <cell r="G1921" t="str">
            <v/>
          </cell>
          <cell r="H1921" t="str">
            <v>EXPENDITURE</v>
          </cell>
          <cell r="I1921" t="str">
            <v>INTEREST AND FINANCE CHARGES</v>
          </cell>
          <cell r="J1921" t="str">
            <v>BANK INTEREST</v>
          </cell>
        </row>
        <row r="1922">
          <cell r="A1922" t="str">
            <v>X301020</v>
          </cell>
          <cell r="B1922" t="str">
            <v>Int on Fixed per loans- SCB</v>
          </cell>
          <cell r="C1922" t="str">
            <v>INR</v>
          </cell>
          <cell r="D1922" t="str">
            <v>EXPENSES</v>
          </cell>
          <cell r="E1922" t="str">
            <v>INCOME STATEMENT</v>
          </cell>
          <cell r="F1922" t="str">
            <v/>
          </cell>
          <cell r="G1922" t="str">
            <v/>
          </cell>
          <cell r="H1922" t="str">
            <v>EXPENDITURE</v>
          </cell>
          <cell r="I1922" t="str">
            <v>INTEREST AND FINANCE CHARGES</v>
          </cell>
          <cell r="J1922" t="str">
            <v>BANK INTEREST</v>
          </cell>
        </row>
        <row r="1923">
          <cell r="A1923" t="str">
            <v>X301021</v>
          </cell>
          <cell r="B1923" t="str">
            <v>Int on Fixed per loans- Citi Bnk/Mgnolia</v>
          </cell>
          <cell r="C1923" t="str">
            <v>INR</v>
          </cell>
          <cell r="D1923" t="str">
            <v>EXPENSES</v>
          </cell>
          <cell r="E1923" t="str">
            <v>INCOME STATEMENT</v>
          </cell>
          <cell r="F1923" t="str">
            <v/>
          </cell>
          <cell r="G1923" t="str">
            <v/>
          </cell>
          <cell r="H1923" t="str">
            <v>EXPENDITURE</v>
          </cell>
          <cell r="I1923" t="str">
            <v>INTEREST AND FINANCE CHARGES</v>
          </cell>
          <cell r="J1923" t="str">
            <v>BANK INTEREST</v>
          </cell>
        </row>
        <row r="1924">
          <cell r="A1924" t="str">
            <v>X301022</v>
          </cell>
          <cell r="B1924" t="str">
            <v>Int on Fixed per loans- Kotak</v>
          </cell>
          <cell r="C1924" t="str">
            <v>INR</v>
          </cell>
          <cell r="D1924" t="str">
            <v>EXPENSES</v>
          </cell>
          <cell r="E1924" t="str">
            <v>INCOME STATEMENT</v>
          </cell>
          <cell r="F1924" t="str">
            <v/>
          </cell>
          <cell r="G1924" t="str">
            <v/>
          </cell>
          <cell r="H1924" t="str">
            <v>EXPENDITURE</v>
          </cell>
          <cell r="I1924" t="str">
            <v>INTEREST AND FINANCE CHARGES</v>
          </cell>
          <cell r="J1924" t="str">
            <v>BANK INTEREST</v>
          </cell>
        </row>
        <row r="1925">
          <cell r="A1925" t="str">
            <v>X301023</v>
          </cell>
          <cell r="B1925" t="str">
            <v>Int on Fixed per loans- S B O H</v>
          </cell>
          <cell r="C1925" t="str">
            <v>INR</v>
          </cell>
          <cell r="D1925" t="str">
            <v>EXPENSES</v>
          </cell>
          <cell r="E1925" t="str">
            <v>INCOME STATEMENT</v>
          </cell>
          <cell r="F1925" t="str">
            <v/>
          </cell>
          <cell r="G1925" t="str">
            <v/>
          </cell>
          <cell r="H1925" t="str">
            <v>EXPENDITURE</v>
          </cell>
          <cell r="I1925" t="str">
            <v>INTEREST AND FINANCE CHARGES</v>
          </cell>
          <cell r="J1925" t="str">
            <v>BANK INTEREST</v>
          </cell>
        </row>
        <row r="1926">
          <cell r="A1926" t="str">
            <v>X301024</v>
          </cell>
          <cell r="B1926" t="str">
            <v>Int on Fixed per loans- GE Capital</v>
          </cell>
          <cell r="C1926" t="str">
            <v>INR</v>
          </cell>
          <cell r="D1926" t="str">
            <v>EXPENSES</v>
          </cell>
          <cell r="E1926" t="str">
            <v>INCOME STATEMENT</v>
          </cell>
          <cell r="F1926" t="str">
            <v/>
          </cell>
          <cell r="G1926" t="str">
            <v/>
          </cell>
          <cell r="H1926" t="str">
            <v>EXPENDITURE</v>
          </cell>
          <cell r="I1926" t="str">
            <v>INTEREST AND FINANCE CHARGES</v>
          </cell>
          <cell r="J1926" t="str">
            <v>BANK INTEREST</v>
          </cell>
        </row>
        <row r="1927">
          <cell r="A1927" t="str">
            <v>X301025</v>
          </cell>
          <cell r="B1927" t="str">
            <v>Int on Fixed per loans- SBI</v>
          </cell>
          <cell r="C1927" t="str">
            <v>INR</v>
          </cell>
          <cell r="D1927" t="str">
            <v>EXPENSES</v>
          </cell>
          <cell r="E1927" t="str">
            <v>INCOME STATEMENT</v>
          </cell>
          <cell r="F1927" t="str">
            <v/>
          </cell>
          <cell r="G1927" t="str">
            <v/>
          </cell>
          <cell r="H1927" t="str">
            <v>EXPENDITURE</v>
          </cell>
          <cell r="I1927" t="str">
            <v>INTEREST AND FINANCE CHARGES</v>
          </cell>
          <cell r="J1927" t="str">
            <v>BANK INTEREST</v>
          </cell>
        </row>
        <row r="1928">
          <cell r="A1928" t="str">
            <v>X301026</v>
          </cell>
          <cell r="B1928" t="str">
            <v>Int on Fixed per loans- DSP Merryl Cap</v>
          </cell>
          <cell r="C1928" t="str">
            <v>INR</v>
          </cell>
          <cell r="D1928" t="str">
            <v>EXPENSES</v>
          </cell>
          <cell r="E1928" t="str">
            <v>INCOME STATEMENT</v>
          </cell>
          <cell r="F1928" t="str">
            <v/>
          </cell>
          <cell r="G1928" t="str">
            <v/>
          </cell>
          <cell r="H1928" t="str">
            <v>EXPENDITURE</v>
          </cell>
          <cell r="I1928" t="str">
            <v>INTEREST AND FINANCE CHARGES</v>
          </cell>
          <cell r="J1928" t="str">
            <v>BANK INTEREST</v>
          </cell>
        </row>
        <row r="1929">
          <cell r="A1929" t="str">
            <v>X301027</v>
          </cell>
          <cell r="B1929" t="str">
            <v>Int on Fixed per loans- S B O T</v>
          </cell>
          <cell r="C1929" t="str">
            <v>INR</v>
          </cell>
          <cell r="D1929" t="str">
            <v>EXPENSES</v>
          </cell>
          <cell r="E1929" t="str">
            <v>INCOME STATEMENT</v>
          </cell>
          <cell r="F1929" t="str">
            <v/>
          </cell>
          <cell r="G1929" t="str">
            <v/>
          </cell>
          <cell r="H1929" t="str">
            <v>EXPENDITURE</v>
          </cell>
          <cell r="I1929" t="str">
            <v>INTEREST AND FINANCE CHARGES</v>
          </cell>
          <cell r="J1929" t="str">
            <v>BANK INTEREST</v>
          </cell>
        </row>
        <row r="1930">
          <cell r="A1930" t="str">
            <v>X301028</v>
          </cell>
          <cell r="B1930" t="str">
            <v>Int on Fixed per loans- YES BANK</v>
          </cell>
          <cell r="C1930" t="str">
            <v>INR</v>
          </cell>
          <cell r="D1930" t="str">
            <v>EXPENSES</v>
          </cell>
          <cell r="E1930" t="str">
            <v>INCOME STATEMENT</v>
          </cell>
          <cell r="F1930" t="str">
            <v/>
          </cell>
          <cell r="G1930" t="str">
            <v/>
          </cell>
          <cell r="H1930" t="str">
            <v>EXPENDITURE</v>
          </cell>
          <cell r="I1930" t="str">
            <v>INTEREST AND FINANCE CHARGES</v>
          </cell>
          <cell r="J1930" t="str">
            <v>BANK INTEREST</v>
          </cell>
        </row>
        <row r="1931">
          <cell r="A1931" t="str">
            <v>X301101</v>
          </cell>
          <cell r="B1931" t="str">
            <v>Int on Fixed per loans (Debentures)</v>
          </cell>
          <cell r="C1931" t="str">
            <v>INR</v>
          </cell>
          <cell r="D1931" t="str">
            <v>EXPENSES</v>
          </cell>
          <cell r="E1931" t="str">
            <v>INCOME STATEMENT</v>
          </cell>
          <cell r="F1931" t="str">
            <v/>
          </cell>
          <cell r="G1931" t="str">
            <v/>
          </cell>
          <cell r="H1931" t="str">
            <v>EXPENDITURE</v>
          </cell>
          <cell r="I1931" t="str">
            <v>INTEREST AND FINANCE CHARGES</v>
          </cell>
          <cell r="J1931" t="str">
            <v>FINANCE CHARGES</v>
          </cell>
        </row>
        <row r="1932">
          <cell r="A1932" t="str">
            <v>X301201</v>
          </cell>
          <cell r="B1932" t="str">
            <v>Int on Fixed per loans (Public Deposits)</v>
          </cell>
          <cell r="C1932" t="str">
            <v>INR</v>
          </cell>
          <cell r="D1932" t="str">
            <v>EXPENSES</v>
          </cell>
          <cell r="E1932" t="str">
            <v>INCOME STATEMENT</v>
          </cell>
          <cell r="F1932" t="str">
            <v/>
          </cell>
          <cell r="G1932" t="str">
            <v/>
          </cell>
          <cell r="H1932" t="str">
            <v>EXPENDITURE</v>
          </cell>
          <cell r="I1932" t="str">
            <v>INTEREST AND FINANCE CHARGES</v>
          </cell>
          <cell r="J1932" t="str">
            <v>FINANCE CHARGES</v>
          </cell>
        </row>
        <row r="1933">
          <cell r="A1933" t="str">
            <v>X301301</v>
          </cell>
          <cell r="B1933" t="str">
            <v>Interest On Vehicle Loan</v>
          </cell>
          <cell r="C1933" t="str">
            <v>INR</v>
          </cell>
          <cell r="D1933" t="str">
            <v>EXPENSES</v>
          </cell>
          <cell r="E1933" t="str">
            <v>INCOME STATEMENT</v>
          </cell>
          <cell r="F1933" t="str">
            <v/>
          </cell>
          <cell r="G1933" t="str">
            <v/>
          </cell>
          <cell r="H1933" t="str">
            <v>EXPENDITURE</v>
          </cell>
          <cell r="I1933" t="str">
            <v>INTEREST AND FINANCE CHARGES</v>
          </cell>
          <cell r="J1933" t="str">
            <v>BANK INTEREST</v>
          </cell>
        </row>
        <row r="1934">
          <cell r="A1934" t="str">
            <v>X301401</v>
          </cell>
          <cell r="B1934" t="str">
            <v>Interest on Overdraft Accounts</v>
          </cell>
          <cell r="C1934" t="str">
            <v>INR</v>
          </cell>
          <cell r="D1934" t="str">
            <v>EXPENSES</v>
          </cell>
          <cell r="E1934" t="str">
            <v>INCOME STATEMENT</v>
          </cell>
          <cell r="F1934" t="str">
            <v/>
          </cell>
          <cell r="G1934" t="str">
            <v/>
          </cell>
          <cell r="H1934" t="str">
            <v>EXPENDITURE</v>
          </cell>
          <cell r="I1934" t="str">
            <v>INTEREST AND FINANCE CHARGES</v>
          </cell>
          <cell r="J1934" t="str">
            <v>BANK INTEREST</v>
          </cell>
        </row>
        <row r="1935">
          <cell r="A1935" t="str">
            <v>X301402</v>
          </cell>
          <cell r="B1935" t="str">
            <v>Int Paid Bnk Overdraft- ABN AMRO</v>
          </cell>
          <cell r="C1935" t="str">
            <v>INR</v>
          </cell>
          <cell r="D1935" t="str">
            <v>EXPENSES</v>
          </cell>
          <cell r="E1935" t="str">
            <v>INCOME STATEMENT</v>
          </cell>
          <cell r="F1935" t="str">
            <v/>
          </cell>
          <cell r="G1935" t="str">
            <v/>
          </cell>
          <cell r="H1935" t="str">
            <v>EXPENDITURE</v>
          </cell>
          <cell r="I1935" t="str">
            <v>INTEREST AND FINANCE CHARGES</v>
          </cell>
          <cell r="J1935" t="str">
            <v>BANK INTEREST</v>
          </cell>
        </row>
        <row r="1936">
          <cell r="A1936" t="str">
            <v>X301403</v>
          </cell>
          <cell r="B1936" t="str">
            <v>Int Paid Bnk Overdraft- HDFC</v>
          </cell>
          <cell r="C1936" t="str">
            <v>INR</v>
          </cell>
          <cell r="D1936" t="str">
            <v>EXPENSES</v>
          </cell>
          <cell r="E1936" t="str">
            <v>INCOME STATEMENT</v>
          </cell>
          <cell r="F1936" t="str">
            <v/>
          </cell>
          <cell r="G1936" t="str">
            <v/>
          </cell>
          <cell r="H1936" t="str">
            <v>EXPENDITURE</v>
          </cell>
          <cell r="I1936" t="str">
            <v>INTEREST AND FINANCE CHARGES</v>
          </cell>
          <cell r="J1936" t="str">
            <v>BANK INTEREST</v>
          </cell>
        </row>
        <row r="1937">
          <cell r="A1937" t="str">
            <v>X301404</v>
          </cell>
          <cell r="B1937" t="str">
            <v>Int Paid Bnk Overdraft- Citi Bank</v>
          </cell>
          <cell r="C1937" t="str">
            <v>INR</v>
          </cell>
          <cell r="D1937" t="str">
            <v>EXPENSES</v>
          </cell>
          <cell r="E1937" t="str">
            <v>INCOME STATEMENT</v>
          </cell>
          <cell r="F1937" t="str">
            <v/>
          </cell>
          <cell r="G1937" t="str">
            <v/>
          </cell>
          <cell r="H1937" t="str">
            <v>EXPENDITURE</v>
          </cell>
          <cell r="I1937" t="str">
            <v>INTEREST AND FINANCE CHARGES</v>
          </cell>
          <cell r="J1937" t="str">
            <v>BANK INTEREST</v>
          </cell>
        </row>
        <row r="1938">
          <cell r="A1938" t="str">
            <v>X301405</v>
          </cell>
          <cell r="B1938" t="str">
            <v>Int Paid Bnk Overdraft- ICICI Bank</v>
          </cell>
          <cell r="C1938" t="str">
            <v>INR</v>
          </cell>
          <cell r="D1938" t="str">
            <v>EXPENSES</v>
          </cell>
          <cell r="E1938" t="str">
            <v>INCOME STATEMENT</v>
          </cell>
          <cell r="F1938" t="str">
            <v/>
          </cell>
          <cell r="G1938" t="str">
            <v/>
          </cell>
          <cell r="H1938" t="str">
            <v>EXPENDITURE</v>
          </cell>
          <cell r="I1938" t="str">
            <v>INTEREST AND FINANCE CHARGES</v>
          </cell>
          <cell r="J1938" t="str">
            <v>BANK INTEREST</v>
          </cell>
        </row>
        <row r="1939">
          <cell r="A1939" t="str">
            <v>X301406</v>
          </cell>
          <cell r="B1939" t="str">
            <v>Int Paid Bnk Overdraft- Corporation Bank</v>
          </cell>
          <cell r="C1939" t="str">
            <v>INR</v>
          </cell>
          <cell r="D1939" t="str">
            <v>EXPENSES</v>
          </cell>
          <cell r="E1939" t="str">
            <v>INCOME STATEMENT</v>
          </cell>
          <cell r="F1939" t="str">
            <v/>
          </cell>
          <cell r="G1939" t="str">
            <v/>
          </cell>
          <cell r="H1939" t="str">
            <v>EXPENDITURE</v>
          </cell>
          <cell r="I1939" t="str">
            <v>INTEREST AND FINANCE CHARGES</v>
          </cell>
          <cell r="J1939" t="str">
            <v>BANK INTEREST</v>
          </cell>
        </row>
        <row r="1940">
          <cell r="A1940" t="str">
            <v>X301407</v>
          </cell>
          <cell r="B1940" t="str">
            <v>Int Paid Bnk Overdraft- SCB</v>
          </cell>
          <cell r="C1940" t="str">
            <v>INR</v>
          </cell>
          <cell r="D1940" t="str">
            <v>EXPENSES</v>
          </cell>
          <cell r="E1940" t="str">
            <v>INCOME STATEMENT</v>
          </cell>
          <cell r="F1940" t="str">
            <v/>
          </cell>
          <cell r="G1940" t="str">
            <v/>
          </cell>
          <cell r="H1940" t="str">
            <v>EXPENDITURE</v>
          </cell>
          <cell r="I1940" t="str">
            <v>INTEREST AND FINANCE CHARGES</v>
          </cell>
          <cell r="J1940" t="str">
            <v>BANK INTEREST</v>
          </cell>
        </row>
        <row r="1941">
          <cell r="A1941" t="str">
            <v>X301408</v>
          </cell>
          <cell r="B1941" t="str">
            <v>Int Paid Bnk Overdraft- SBI</v>
          </cell>
          <cell r="C1941" t="str">
            <v>INR</v>
          </cell>
          <cell r="D1941" t="str">
            <v>EXPENSES</v>
          </cell>
          <cell r="E1941" t="str">
            <v>INCOME STATEMENT</v>
          </cell>
          <cell r="F1941" t="str">
            <v/>
          </cell>
          <cell r="G1941" t="str">
            <v/>
          </cell>
          <cell r="H1941" t="str">
            <v>EXPENDITURE</v>
          </cell>
          <cell r="I1941" t="str">
            <v>INTEREST AND FINANCE CHARGES</v>
          </cell>
          <cell r="J1941" t="str">
            <v>BANK INTEREST</v>
          </cell>
        </row>
        <row r="1942">
          <cell r="A1942" t="str">
            <v>X301409</v>
          </cell>
          <cell r="B1942" t="str">
            <v>Int Paid Bnk Overdraft- DBS</v>
          </cell>
          <cell r="C1942" t="str">
            <v>INR</v>
          </cell>
          <cell r="D1942" t="str">
            <v>EXPENSES</v>
          </cell>
          <cell r="E1942" t="str">
            <v>INCOME STATEMENT</v>
          </cell>
          <cell r="F1942" t="str">
            <v/>
          </cell>
          <cell r="G1942" t="str">
            <v/>
          </cell>
          <cell r="H1942" t="str">
            <v>EXPENDITURE</v>
          </cell>
          <cell r="I1942" t="str">
            <v>INTEREST AND FINANCE CHARGES</v>
          </cell>
          <cell r="J1942" t="str">
            <v>BANK INTEREST</v>
          </cell>
        </row>
        <row r="1943">
          <cell r="A1943" t="str">
            <v>X301410</v>
          </cell>
          <cell r="B1943" t="str">
            <v>Int Paid Bnk Overdraft- HSBC</v>
          </cell>
          <cell r="C1943" t="str">
            <v>INR</v>
          </cell>
          <cell r="D1943" t="str">
            <v>EXPENSES</v>
          </cell>
          <cell r="E1943" t="str">
            <v>INCOME STATEMENT</v>
          </cell>
          <cell r="F1943" t="str">
            <v/>
          </cell>
          <cell r="G1943" t="str">
            <v/>
          </cell>
          <cell r="H1943" t="str">
            <v>EXPENDITURE</v>
          </cell>
          <cell r="I1943" t="str">
            <v>INTEREST AND FINANCE CHARGES</v>
          </cell>
          <cell r="J1943" t="str">
            <v>BANK INTEREST</v>
          </cell>
        </row>
        <row r="1944">
          <cell r="A1944" t="str">
            <v>X301411</v>
          </cell>
          <cell r="B1944" t="str">
            <v>Int Paid Bnk Overdraft- Ing Vysya</v>
          </cell>
          <cell r="C1944" t="str">
            <v>INR</v>
          </cell>
          <cell r="D1944" t="str">
            <v>EXPENSES</v>
          </cell>
          <cell r="E1944" t="str">
            <v>INCOME STATEMENT</v>
          </cell>
          <cell r="F1944" t="str">
            <v/>
          </cell>
          <cell r="G1944" t="str">
            <v/>
          </cell>
          <cell r="H1944" t="str">
            <v>EXPENDITURE</v>
          </cell>
          <cell r="I1944" t="str">
            <v>INTEREST AND FINANCE CHARGES</v>
          </cell>
          <cell r="J1944" t="str">
            <v>BANK INTEREST</v>
          </cell>
        </row>
        <row r="1945">
          <cell r="A1945" t="str">
            <v>X301412</v>
          </cell>
          <cell r="B1945" t="str">
            <v>Int Paid Bnk Overdraft- SBH</v>
          </cell>
          <cell r="C1945" t="str">
            <v>INR</v>
          </cell>
          <cell r="D1945" t="str">
            <v>EXPENSES</v>
          </cell>
          <cell r="E1945" t="str">
            <v>INCOME STATEMENT</v>
          </cell>
          <cell r="F1945" t="str">
            <v/>
          </cell>
          <cell r="G1945" t="str">
            <v/>
          </cell>
          <cell r="H1945" t="str">
            <v>EXPENDITURE</v>
          </cell>
          <cell r="I1945" t="str">
            <v>INTEREST AND FINANCE CHARGES</v>
          </cell>
          <cell r="J1945" t="str">
            <v>BANK INTEREST</v>
          </cell>
        </row>
        <row r="1946">
          <cell r="A1946" t="str">
            <v>X301413</v>
          </cell>
          <cell r="B1946" t="str">
            <v>Int Paid Bnk Overdraft- Kotak</v>
          </cell>
          <cell r="C1946" t="str">
            <v>INR</v>
          </cell>
          <cell r="D1946" t="str">
            <v>EXPENSES</v>
          </cell>
          <cell r="E1946" t="str">
            <v>INCOME STATEMENT</v>
          </cell>
          <cell r="F1946" t="str">
            <v/>
          </cell>
          <cell r="G1946" t="str">
            <v/>
          </cell>
          <cell r="H1946" t="str">
            <v>EXPENDITURE</v>
          </cell>
          <cell r="I1946" t="str">
            <v>INTEREST AND FINANCE CHARGES</v>
          </cell>
          <cell r="J1946" t="str">
            <v>BANK INTEREST</v>
          </cell>
        </row>
        <row r="1947">
          <cell r="A1947" t="str">
            <v>X301414</v>
          </cell>
          <cell r="B1947" t="str">
            <v>Int Paid Bnk Overdraft- SBOT</v>
          </cell>
          <cell r="C1947" t="str">
            <v>INR</v>
          </cell>
          <cell r="D1947" t="str">
            <v>EXPENSES</v>
          </cell>
          <cell r="E1947" t="str">
            <v>INCOME STATEMENT</v>
          </cell>
          <cell r="F1947" t="str">
            <v/>
          </cell>
          <cell r="G1947" t="str">
            <v/>
          </cell>
          <cell r="H1947" t="str">
            <v>EXPENDITURE</v>
          </cell>
          <cell r="I1947" t="str">
            <v>INTEREST AND FINANCE CHARGES</v>
          </cell>
          <cell r="J1947" t="str">
            <v>BANK INTEREST</v>
          </cell>
        </row>
        <row r="1948">
          <cell r="A1948" t="str">
            <v>X301501</v>
          </cell>
          <cell r="B1948" t="str">
            <v>Int on loan (Gp Co.)</v>
          </cell>
          <cell r="C1948" t="str">
            <v>INR</v>
          </cell>
          <cell r="D1948" t="str">
            <v>EXPENSES</v>
          </cell>
          <cell r="E1948" t="str">
            <v>INCOME STATEMENT</v>
          </cell>
          <cell r="F1948" t="str">
            <v/>
          </cell>
          <cell r="G1948" t="str">
            <v/>
          </cell>
          <cell r="H1948" t="str">
            <v>EXPENDITURE</v>
          </cell>
          <cell r="I1948" t="str">
            <v>INTEREST AND FINANCE CHARGES</v>
          </cell>
          <cell r="J1948" t="str">
            <v>BANK INTEREST</v>
          </cell>
        </row>
        <row r="1949">
          <cell r="A1949" t="str">
            <v>X301502</v>
          </cell>
          <cell r="B1949" t="str">
            <v>Int on Loan (JV)</v>
          </cell>
          <cell r="C1949" t="str">
            <v>INR</v>
          </cell>
          <cell r="D1949" t="str">
            <v>EXPENSES</v>
          </cell>
          <cell r="E1949" t="str">
            <v>INCOME STATEMENT</v>
          </cell>
          <cell r="F1949" t="str">
            <v/>
          </cell>
          <cell r="G1949" t="str">
            <v/>
          </cell>
          <cell r="H1949" t="str">
            <v>EXPENDITURE</v>
          </cell>
          <cell r="I1949" t="str">
            <v>INTEREST AND FINANCE CHARGES</v>
          </cell>
          <cell r="J1949" t="str">
            <v>BANK INTEREST</v>
          </cell>
        </row>
        <row r="1950">
          <cell r="A1950" t="str">
            <v>X302001</v>
          </cell>
          <cell r="B1950" t="str">
            <v>Interest on Others</v>
          </cell>
          <cell r="C1950" t="str">
            <v>INR</v>
          </cell>
          <cell r="D1950" t="str">
            <v>EXPENSES</v>
          </cell>
          <cell r="E1950" t="str">
            <v>INCOME STATEMENT</v>
          </cell>
          <cell r="F1950" t="str">
            <v/>
          </cell>
          <cell r="G1950" t="str">
            <v/>
          </cell>
          <cell r="H1950" t="str">
            <v>EXPENDITURE</v>
          </cell>
          <cell r="I1950" t="str">
            <v>INTEREST AND FINANCE CHARGES</v>
          </cell>
          <cell r="J1950" t="str">
            <v>OTHER FINANCE CHARGES</v>
          </cell>
        </row>
        <row r="1951">
          <cell r="A1951" t="str">
            <v>X302101</v>
          </cell>
          <cell r="B1951" t="str">
            <v>Interest on Others- Customers on Refund</v>
          </cell>
          <cell r="C1951" t="str">
            <v>INR</v>
          </cell>
          <cell r="D1951" t="str">
            <v>EXPENSES</v>
          </cell>
          <cell r="E1951" t="str">
            <v>INCOME STATEMENT</v>
          </cell>
          <cell r="F1951" t="str">
            <v/>
          </cell>
          <cell r="G1951" t="str">
            <v/>
          </cell>
          <cell r="H1951" t="str">
            <v>EXPENDITURE</v>
          </cell>
          <cell r="I1951" t="str">
            <v>INTEREST AND FINANCE CHARGES</v>
          </cell>
          <cell r="J1951" t="str">
            <v>OTHER FINANCE CHARGES</v>
          </cell>
        </row>
        <row r="1952">
          <cell r="A1952" t="str">
            <v>X302201</v>
          </cell>
          <cell r="B1952" t="str">
            <v>Interest on Others- Misc.</v>
          </cell>
          <cell r="C1952" t="str">
            <v>INR</v>
          </cell>
          <cell r="D1952" t="str">
            <v>EXPENSES</v>
          </cell>
          <cell r="E1952" t="str">
            <v>INCOME STATEMENT</v>
          </cell>
          <cell r="F1952" t="str">
            <v/>
          </cell>
          <cell r="G1952" t="str">
            <v/>
          </cell>
          <cell r="H1952" t="str">
            <v>EXPENDITURE</v>
          </cell>
          <cell r="I1952" t="str">
            <v>INTEREST AND FINANCE CHARGES</v>
          </cell>
          <cell r="J1952" t="str">
            <v>OTHER FINANCE CHARGES</v>
          </cell>
        </row>
        <row r="1953">
          <cell r="A1953" t="str">
            <v>X302301</v>
          </cell>
          <cell r="B1953" t="str">
            <v>Interest on Others- Income Tax</v>
          </cell>
          <cell r="C1953" t="str">
            <v>INR</v>
          </cell>
          <cell r="D1953" t="str">
            <v>EXPENSES</v>
          </cell>
          <cell r="E1953" t="str">
            <v>INCOME STATEMENT</v>
          </cell>
          <cell r="F1953" t="str">
            <v/>
          </cell>
          <cell r="G1953" t="str">
            <v/>
          </cell>
          <cell r="H1953" t="str">
            <v>EXPENDITURE</v>
          </cell>
          <cell r="I1953" t="str">
            <v>INTEREST AND FINANCE CHARGES</v>
          </cell>
          <cell r="J1953" t="str">
            <v>OTHER FINANCE CHARGES</v>
          </cell>
        </row>
        <row r="1954">
          <cell r="A1954" t="str">
            <v>X302401</v>
          </cell>
          <cell r="B1954" t="str">
            <v>Interest On Deferred Creditors</v>
          </cell>
          <cell r="C1954" t="str">
            <v>INR</v>
          </cell>
          <cell r="D1954" t="str">
            <v>EXPENSES</v>
          </cell>
          <cell r="E1954" t="str">
            <v>INCOME STATEMENT</v>
          </cell>
          <cell r="F1954" t="str">
            <v/>
          </cell>
          <cell r="G1954" t="str">
            <v/>
          </cell>
          <cell r="H1954" t="str">
            <v>EXPENDITURE</v>
          </cell>
          <cell r="I1954" t="str">
            <v>INTEREST AND FINANCE CHARGES</v>
          </cell>
          <cell r="J1954" t="str">
            <v>OTHER FINANCE CHARGES</v>
          </cell>
        </row>
        <row r="1955">
          <cell r="A1955" t="str">
            <v>X302501</v>
          </cell>
          <cell r="B1955" t="str">
            <v>Int on TDS, FBT, Service Tax</v>
          </cell>
          <cell r="C1955" t="str">
            <v>INR</v>
          </cell>
          <cell r="D1955" t="str">
            <v>EXPENSES</v>
          </cell>
          <cell r="E1955" t="str">
            <v>INCOME STATEMENT</v>
          </cell>
          <cell r="F1955" t="str">
            <v/>
          </cell>
          <cell r="G1955" t="str">
            <v/>
          </cell>
          <cell r="H1955" t="str">
            <v>EXPENDITURE</v>
          </cell>
          <cell r="I1955" t="str">
            <v>INTEREST AND FINANCE CHARGES</v>
          </cell>
          <cell r="J1955" t="str">
            <v>OTHER FINANCE CHARGES</v>
          </cell>
        </row>
        <row r="1956">
          <cell r="A1956" t="str">
            <v>X303001</v>
          </cell>
          <cell r="B1956" t="str">
            <v>Bank Charges</v>
          </cell>
          <cell r="C1956" t="str">
            <v>INR</v>
          </cell>
          <cell r="D1956" t="str">
            <v>EXPENSES</v>
          </cell>
          <cell r="E1956" t="str">
            <v>INCOME STATEMENT</v>
          </cell>
          <cell r="F1956" t="str">
            <v/>
          </cell>
          <cell r="G1956" t="str">
            <v/>
          </cell>
          <cell r="H1956" t="str">
            <v>EXPENDITURE</v>
          </cell>
          <cell r="I1956" t="str">
            <v>INTEREST AND FINANCE CHARGES</v>
          </cell>
          <cell r="J1956" t="str">
            <v>BANK CHARGES</v>
          </cell>
        </row>
        <row r="1957">
          <cell r="A1957" t="str">
            <v>X303002</v>
          </cell>
          <cell r="B1957" t="str">
            <v>Bank Charges- Finance Charges</v>
          </cell>
          <cell r="C1957" t="str">
            <v>INR</v>
          </cell>
          <cell r="D1957" t="str">
            <v>EXPENSES</v>
          </cell>
          <cell r="E1957" t="str">
            <v>INCOME STATEMENT</v>
          </cell>
          <cell r="F1957" t="str">
            <v/>
          </cell>
          <cell r="G1957" t="str">
            <v/>
          </cell>
          <cell r="H1957" t="str">
            <v>EXPENDITURE</v>
          </cell>
          <cell r="I1957" t="str">
            <v>INTEREST AND FINANCE CHARGES</v>
          </cell>
          <cell r="J1957" t="str">
            <v>BANK CHARGES</v>
          </cell>
        </row>
        <row r="1958">
          <cell r="A1958" t="str">
            <v>X303003</v>
          </cell>
          <cell r="B1958" t="str">
            <v>Bank Charges- Escrow Fee</v>
          </cell>
          <cell r="C1958" t="str">
            <v>INR</v>
          </cell>
          <cell r="D1958" t="str">
            <v>EXPENSES</v>
          </cell>
          <cell r="E1958" t="str">
            <v>INCOME STATEMENT</v>
          </cell>
          <cell r="F1958" t="str">
            <v/>
          </cell>
          <cell r="G1958" t="str">
            <v/>
          </cell>
          <cell r="H1958" t="str">
            <v>EXPENDITURE</v>
          </cell>
          <cell r="I1958" t="str">
            <v>INTEREST AND FINANCE CHARGES</v>
          </cell>
          <cell r="J1958" t="str">
            <v>BANK CHARGES</v>
          </cell>
        </row>
        <row r="1959">
          <cell r="A1959" t="str">
            <v>X303004</v>
          </cell>
          <cell r="B1959" t="str">
            <v>Bank Charges- BCTT Cash Withdrawal</v>
          </cell>
          <cell r="C1959" t="str">
            <v>INR</v>
          </cell>
          <cell r="D1959" t="str">
            <v>EXPENSES</v>
          </cell>
          <cell r="E1959" t="str">
            <v>INCOME STATEMENT</v>
          </cell>
          <cell r="F1959" t="str">
            <v/>
          </cell>
          <cell r="G1959" t="str">
            <v/>
          </cell>
          <cell r="H1959" t="str">
            <v>EXPENDITURE</v>
          </cell>
          <cell r="I1959" t="str">
            <v>INTEREST AND FINANCE CHARGES</v>
          </cell>
          <cell r="J1959" t="str">
            <v>BANK CHARGES</v>
          </cell>
        </row>
        <row r="1960">
          <cell r="A1960" t="str">
            <v>X303005</v>
          </cell>
          <cell r="B1960" t="str">
            <v>Credit Card Charges</v>
          </cell>
          <cell r="C1960" t="str">
            <v>INR</v>
          </cell>
          <cell r="D1960" t="str">
            <v>EXPENSES</v>
          </cell>
          <cell r="E1960" t="str">
            <v>INCOME STATEMENT</v>
          </cell>
          <cell r="F1960" t="str">
            <v/>
          </cell>
          <cell r="G1960" t="str">
            <v/>
          </cell>
          <cell r="H1960" t="str">
            <v>EXPENDITURE</v>
          </cell>
          <cell r="I1960" t="str">
            <v>INTEREST AND FINANCE CHARGES</v>
          </cell>
          <cell r="J1960" t="str">
            <v>BANK CHARGES</v>
          </cell>
        </row>
        <row r="1961">
          <cell r="A1961" t="str">
            <v>X303101</v>
          </cell>
          <cell r="B1961" t="str">
            <v>Commission On Bank Guarantee</v>
          </cell>
          <cell r="C1961" t="str">
            <v>INR</v>
          </cell>
          <cell r="D1961" t="str">
            <v>EXPENSES</v>
          </cell>
          <cell r="E1961" t="str">
            <v>INCOME STATEMENT</v>
          </cell>
          <cell r="F1961" t="str">
            <v/>
          </cell>
          <cell r="G1961" t="str">
            <v/>
          </cell>
          <cell r="H1961" t="str">
            <v>EXPENDITURE</v>
          </cell>
          <cell r="I1961" t="str">
            <v>INTEREST AND FINANCE CHARGES</v>
          </cell>
          <cell r="J1961" t="str">
            <v>BANK CHARGES</v>
          </cell>
        </row>
        <row r="1962">
          <cell r="A1962" t="str">
            <v>X304001</v>
          </cell>
          <cell r="B1962" t="str">
            <v>Loss on Derivatives</v>
          </cell>
          <cell r="C1962" t="str">
            <v>INR</v>
          </cell>
          <cell r="D1962" t="str">
            <v>EXPENSES</v>
          </cell>
          <cell r="E1962" t="str">
            <v>INCOME STATEMENT</v>
          </cell>
          <cell r="F1962" t="str">
            <v/>
          </cell>
          <cell r="G1962" t="str">
            <v/>
          </cell>
          <cell r="H1962" t="str">
            <v>EXPENDITURE</v>
          </cell>
          <cell r="I1962" t="str">
            <v>INTEREST AND FINANCE CHARGES</v>
          </cell>
          <cell r="J1962" t="str">
            <v>FINANCE CHARGES</v>
          </cell>
        </row>
        <row r="1963">
          <cell r="A1963" t="str">
            <v>X501001</v>
          </cell>
          <cell r="B1963" t="str">
            <v>Rent (Offices)</v>
          </cell>
          <cell r="C1963" t="str">
            <v>INR</v>
          </cell>
          <cell r="D1963" t="str">
            <v>EXPENSES</v>
          </cell>
          <cell r="E1963" t="str">
            <v>INCOME STATEMENT</v>
          </cell>
          <cell r="F1963" t="str">
            <v/>
          </cell>
          <cell r="G1963" t="str">
            <v/>
          </cell>
          <cell r="H1963" t="str">
            <v>EXPENDITURE</v>
          </cell>
          <cell r="I1963" t="str">
            <v>GENERAL AND ADMINISTRATION EXPENSES</v>
          </cell>
          <cell r="J1963" t="str">
            <v>RENT</v>
          </cell>
        </row>
        <row r="1964">
          <cell r="A1964" t="str">
            <v>X501002</v>
          </cell>
          <cell r="B1964" t="str">
            <v>Rent (Employee Residence)</v>
          </cell>
          <cell r="C1964" t="str">
            <v>INR</v>
          </cell>
          <cell r="D1964" t="str">
            <v>EXPENSES</v>
          </cell>
          <cell r="E1964" t="str">
            <v>INCOME STATEMENT</v>
          </cell>
          <cell r="F1964" t="str">
            <v/>
          </cell>
          <cell r="G1964" t="str">
            <v/>
          </cell>
          <cell r="H1964" t="str">
            <v>EXPENDITURE</v>
          </cell>
          <cell r="I1964" t="str">
            <v>GENERAL AND ADMINISTRATION EXPENSES</v>
          </cell>
          <cell r="J1964" t="str">
            <v>RENT</v>
          </cell>
        </row>
        <row r="1965">
          <cell r="A1965" t="str">
            <v>X501003</v>
          </cell>
          <cell r="B1965" t="str">
            <v>Lease Rent- Directors</v>
          </cell>
          <cell r="C1965" t="str">
            <v>INR</v>
          </cell>
          <cell r="D1965" t="str">
            <v>EXPENSES</v>
          </cell>
          <cell r="E1965" t="str">
            <v>INCOME STATEMENT</v>
          </cell>
          <cell r="F1965" t="str">
            <v/>
          </cell>
          <cell r="G1965" t="str">
            <v/>
          </cell>
          <cell r="H1965" t="str">
            <v>EXPENDITURE</v>
          </cell>
          <cell r="I1965" t="str">
            <v>GENERAL AND ADMINISTRATION EXPENSES</v>
          </cell>
          <cell r="J1965" t="str">
            <v>RENT</v>
          </cell>
        </row>
        <row r="1966">
          <cell r="A1966" t="str">
            <v>X501004</v>
          </cell>
          <cell r="B1966" t="str">
            <v>Rent Recovery from employees</v>
          </cell>
          <cell r="C1966" t="str">
            <v>INR</v>
          </cell>
          <cell r="D1966" t="str">
            <v>EXPENSES</v>
          </cell>
          <cell r="E1966" t="str">
            <v>INCOME STATEMENT</v>
          </cell>
          <cell r="F1966" t="str">
            <v/>
          </cell>
          <cell r="G1966" t="str">
            <v/>
          </cell>
          <cell r="H1966" t="str">
            <v>EXPENDITURE</v>
          </cell>
          <cell r="I1966" t="str">
            <v>GENERAL AND ADMINISTRATION EXPENSES</v>
          </cell>
          <cell r="J1966" t="str">
            <v>RENT</v>
          </cell>
        </row>
        <row r="1967">
          <cell r="A1967" t="str">
            <v>X501005</v>
          </cell>
          <cell r="B1967" t="str">
            <v>Lease Rental Charges</v>
          </cell>
          <cell r="C1967" t="str">
            <v>INR</v>
          </cell>
          <cell r="D1967" t="str">
            <v>EXPENSES</v>
          </cell>
          <cell r="E1967" t="str">
            <v>INCOME STATEMENT</v>
          </cell>
          <cell r="F1967" t="str">
            <v/>
          </cell>
          <cell r="G1967" t="str">
            <v/>
          </cell>
          <cell r="H1967" t="str">
            <v>EXPENDITURE</v>
          </cell>
          <cell r="I1967" t="str">
            <v>GENERAL AND ADMINISTRATION EXPENSES</v>
          </cell>
          <cell r="J1967" t="str">
            <v>RENT</v>
          </cell>
        </row>
        <row r="1968">
          <cell r="A1968" t="str">
            <v>X501101</v>
          </cell>
          <cell r="B1968" t="str">
            <v>Rates and taxes</v>
          </cell>
          <cell r="C1968" t="str">
            <v>INR</v>
          </cell>
          <cell r="D1968" t="str">
            <v>EXPENSES</v>
          </cell>
          <cell r="E1968" t="str">
            <v>INCOME STATEMENT</v>
          </cell>
          <cell r="F1968" t="str">
            <v/>
          </cell>
          <cell r="G1968" t="str">
            <v/>
          </cell>
          <cell r="H1968" t="str">
            <v>EXPENDITURE</v>
          </cell>
          <cell r="I1968" t="str">
            <v>GENERAL AND ADMINISTRATION EXPENSES</v>
          </cell>
          <cell r="J1968" t="str">
            <v>RATES AND TAXES</v>
          </cell>
        </row>
        <row r="1969">
          <cell r="A1969" t="str">
            <v>X501102</v>
          </cell>
          <cell r="B1969" t="str">
            <v>Fees &amp; Taxes</v>
          </cell>
          <cell r="C1969" t="str">
            <v>INR</v>
          </cell>
          <cell r="D1969" t="str">
            <v>EXPENSES</v>
          </cell>
          <cell r="E1969" t="str">
            <v>INCOME STATEMENT</v>
          </cell>
          <cell r="F1969" t="str">
            <v/>
          </cell>
          <cell r="G1969" t="str">
            <v/>
          </cell>
          <cell r="H1969" t="str">
            <v>EXPENDITURE</v>
          </cell>
          <cell r="I1969" t="str">
            <v>GENERAL AND ADMINISTRATION EXPENSES</v>
          </cell>
          <cell r="J1969" t="str">
            <v>RATES AND TAXES</v>
          </cell>
        </row>
        <row r="1970">
          <cell r="A1970" t="str">
            <v>X501103</v>
          </cell>
          <cell r="B1970" t="str">
            <v>House Tax- Dlf Centre (Narindra Pla</v>
          </cell>
          <cell r="C1970" t="str">
            <v>INR</v>
          </cell>
          <cell r="D1970" t="str">
            <v>EXPENSES</v>
          </cell>
          <cell r="E1970" t="str">
            <v>INCOME STATEMENT</v>
          </cell>
          <cell r="F1970" t="str">
            <v/>
          </cell>
          <cell r="G1970" t="str">
            <v/>
          </cell>
          <cell r="H1970" t="str">
            <v>EXPENDITURE</v>
          </cell>
          <cell r="I1970" t="str">
            <v>GENERAL AND ADMINISTRATION EXPENSES</v>
          </cell>
          <cell r="J1970" t="str">
            <v>RATES AND TAXES</v>
          </cell>
        </row>
        <row r="1971">
          <cell r="A1971" t="str">
            <v>X501104</v>
          </cell>
          <cell r="B1971" t="str">
            <v>House Tax- F Block,Connaught Place</v>
          </cell>
          <cell r="C1971" t="str">
            <v>INR</v>
          </cell>
          <cell r="D1971" t="str">
            <v>EXPENSES</v>
          </cell>
          <cell r="E1971" t="str">
            <v>INCOME STATEMENT</v>
          </cell>
          <cell r="F1971" t="str">
            <v/>
          </cell>
          <cell r="G1971" t="str">
            <v/>
          </cell>
          <cell r="H1971" t="str">
            <v>EXPENDITURE</v>
          </cell>
          <cell r="I1971" t="str">
            <v>GENERAL AND ADMINISTRATION EXPENSES</v>
          </cell>
          <cell r="J1971" t="str">
            <v>RATES AND TAXES</v>
          </cell>
        </row>
        <row r="1972">
          <cell r="A1972" t="str">
            <v>X501105</v>
          </cell>
          <cell r="B1972" t="str">
            <v>House Tax- F.F.D. Faridabad</v>
          </cell>
          <cell r="C1972" t="str">
            <v>INR</v>
          </cell>
          <cell r="D1972" t="str">
            <v>EXPENSES</v>
          </cell>
          <cell r="E1972" t="str">
            <v>INCOME STATEMENT</v>
          </cell>
          <cell r="F1972" t="str">
            <v/>
          </cell>
          <cell r="G1972" t="str">
            <v/>
          </cell>
          <cell r="H1972" t="str">
            <v>EXPENDITURE</v>
          </cell>
          <cell r="I1972" t="str">
            <v>GENERAL AND ADMINISTRATION EXPENSES</v>
          </cell>
          <cell r="J1972" t="str">
            <v>RATES AND TAXES</v>
          </cell>
        </row>
        <row r="1973">
          <cell r="A1973" t="str">
            <v>X501106</v>
          </cell>
          <cell r="B1973" t="str">
            <v>House Tax- Others</v>
          </cell>
          <cell r="C1973" t="str">
            <v>INR</v>
          </cell>
          <cell r="D1973" t="str">
            <v>EXPENSES</v>
          </cell>
          <cell r="E1973" t="str">
            <v>INCOME STATEMENT</v>
          </cell>
          <cell r="F1973" t="str">
            <v/>
          </cell>
          <cell r="G1973" t="str">
            <v/>
          </cell>
          <cell r="H1973" t="str">
            <v>EXPENDITURE</v>
          </cell>
          <cell r="I1973" t="str">
            <v>GENERAL AND ADMINISTRATION EXPENSES</v>
          </cell>
          <cell r="J1973" t="str">
            <v>RATES AND TAXES</v>
          </cell>
        </row>
        <row r="1974">
          <cell r="A1974" t="str">
            <v>X501107</v>
          </cell>
          <cell r="B1974" t="str">
            <v>Ground Rent</v>
          </cell>
          <cell r="C1974" t="str">
            <v>INR</v>
          </cell>
          <cell r="D1974" t="str">
            <v>EXPENSES</v>
          </cell>
          <cell r="E1974" t="str">
            <v>INCOME STATEMENT</v>
          </cell>
          <cell r="F1974" t="str">
            <v/>
          </cell>
          <cell r="G1974" t="str">
            <v/>
          </cell>
          <cell r="H1974" t="str">
            <v>EXPENDITURE</v>
          </cell>
          <cell r="I1974" t="str">
            <v>GENERAL AND ADMINISTRATION EXPENSES</v>
          </cell>
          <cell r="J1974" t="str">
            <v>RATES AND TAXES</v>
          </cell>
        </row>
        <row r="1975">
          <cell r="A1975" t="str">
            <v>X501108</v>
          </cell>
          <cell r="B1975" t="str">
            <v>Ground Rent- DLF Centre (Narindra Pla</v>
          </cell>
          <cell r="C1975" t="str">
            <v>INR</v>
          </cell>
          <cell r="D1975" t="str">
            <v>EXPENSES</v>
          </cell>
          <cell r="E1975" t="str">
            <v>INCOME STATEMENT</v>
          </cell>
          <cell r="F1975" t="str">
            <v/>
          </cell>
          <cell r="G1975" t="str">
            <v/>
          </cell>
          <cell r="H1975" t="str">
            <v>EXPENDITURE</v>
          </cell>
          <cell r="I1975" t="str">
            <v>GENERAL AND ADMINISTRATION EXPENSES</v>
          </cell>
          <cell r="J1975" t="str">
            <v>RATES AND TAXES</v>
          </cell>
        </row>
        <row r="1976">
          <cell r="A1976" t="str">
            <v>X501109</v>
          </cell>
          <cell r="B1976" t="str">
            <v>Ground Rent- Jhandewalan</v>
          </cell>
          <cell r="C1976" t="str">
            <v>INR</v>
          </cell>
          <cell r="D1976" t="str">
            <v>EXPENSES</v>
          </cell>
          <cell r="E1976" t="str">
            <v>INCOME STATEMENT</v>
          </cell>
          <cell r="F1976" t="str">
            <v/>
          </cell>
          <cell r="G1976" t="str">
            <v/>
          </cell>
          <cell r="H1976" t="str">
            <v>EXPENDITURE</v>
          </cell>
          <cell r="I1976" t="str">
            <v>GENERAL AND ADMINISTRATION EXPENSES</v>
          </cell>
          <cell r="J1976" t="str">
            <v>RATES AND TAXES</v>
          </cell>
        </row>
        <row r="1977">
          <cell r="A1977" t="str">
            <v>X501110</v>
          </cell>
          <cell r="B1977" t="str">
            <v>Ground Rent- Others</v>
          </cell>
          <cell r="C1977" t="str">
            <v>INR</v>
          </cell>
          <cell r="D1977" t="str">
            <v>EXPENSES</v>
          </cell>
          <cell r="E1977" t="str">
            <v>INCOME STATEMENT</v>
          </cell>
          <cell r="F1977" t="str">
            <v/>
          </cell>
          <cell r="G1977" t="str">
            <v/>
          </cell>
          <cell r="H1977" t="str">
            <v>EXPENDITURE</v>
          </cell>
          <cell r="I1977" t="str">
            <v>GENERAL AND ADMINISTRATION EXPENSES</v>
          </cell>
          <cell r="J1977" t="str">
            <v>RATES AND TAXES</v>
          </cell>
        </row>
        <row r="1978">
          <cell r="A1978" t="str">
            <v>X501111</v>
          </cell>
          <cell r="B1978" t="str">
            <v>Haryana Local Area Dev.Tax-Expeses A/C</v>
          </cell>
          <cell r="C1978" t="str">
            <v>INR</v>
          </cell>
          <cell r="D1978" t="str">
            <v>EXPENSES</v>
          </cell>
          <cell r="E1978" t="str">
            <v>INCOME STATEMENT</v>
          </cell>
          <cell r="F1978" t="str">
            <v/>
          </cell>
          <cell r="G1978" t="str">
            <v/>
          </cell>
          <cell r="H1978" t="str">
            <v>EXPENDITURE</v>
          </cell>
          <cell r="I1978" t="str">
            <v>GENERAL AND ADMINISTRATION EXPENSES</v>
          </cell>
          <cell r="J1978" t="str">
            <v>RATES AND TAXES</v>
          </cell>
        </row>
        <row r="1979">
          <cell r="A1979" t="str">
            <v>X501112</v>
          </cell>
          <cell r="B1979" t="str">
            <v>Building Plan Sanction Fee</v>
          </cell>
          <cell r="C1979" t="str">
            <v>INR</v>
          </cell>
          <cell r="D1979" t="str">
            <v>EXPENSES</v>
          </cell>
          <cell r="E1979" t="str">
            <v>INCOME STATEMENT</v>
          </cell>
          <cell r="F1979" t="str">
            <v/>
          </cell>
          <cell r="G1979" t="str">
            <v/>
          </cell>
          <cell r="H1979" t="str">
            <v>EXPENDITURE</v>
          </cell>
          <cell r="I1979" t="str">
            <v>GENERAL AND ADMINISTRATION EXPENSES</v>
          </cell>
          <cell r="J1979" t="str">
            <v>RATES AND TAXES</v>
          </cell>
        </row>
        <row r="1980">
          <cell r="A1980" t="str">
            <v>X501113</v>
          </cell>
          <cell r="B1980" t="str">
            <v>Filing Fees</v>
          </cell>
          <cell r="C1980" t="str">
            <v>INR</v>
          </cell>
          <cell r="D1980" t="str">
            <v>EXPENSES</v>
          </cell>
          <cell r="E1980" t="str">
            <v>INCOME STATEMENT</v>
          </cell>
          <cell r="F1980" t="str">
            <v/>
          </cell>
          <cell r="G1980" t="str">
            <v/>
          </cell>
          <cell r="H1980" t="str">
            <v>EXPENDITURE</v>
          </cell>
          <cell r="I1980" t="str">
            <v>GENERAL AND ADMINISTRATION EXPENSES</v>
          </cell>
          <cell r="J1980" t="str">
            <v>RATES AND TAXES</v>
          </cell>
        </row>
        <row r="1981">
          <cell r="A1981" t="str">
            <v>X501114</v>
          </cell>
          <cell r="B1981" t="str">
            <v>Provision for wealth tax</v>
          </cell>
          <cell r="C1981" t="str">
            <v>INR</v>
          </cell>
          <cell r="D1981" t="str">
            <v>EXPENSES</v>
          </cell>
          <cell r="E1981" t="str">
            <v>INCOME STATEMENT</v>
          </cell>
          <cell r="F1981" t="str">
            <v/>
          </cell>
          <cell r="G1981" t="str">
            <v/>
          </cell>
          <cell r="H1981" t="str">
            <v>EXPENDITURE</v>
          </cell>
          <cell r="I1981" t="str">
            <v>GENERAL AND ADMINISTRATION EXPENSES</v>
          </cell>
          <cell r="J1981" t="str">
            <v>RATES AND TAXES</v>
          </cell>
        </row>
        <row r="1982">
          <cell r="A1982" t="str">
            <v>X501115</v>
          </cell>
          <cell r="B1982" t="str">
            <v>ENTRY TAX</v>
          </cell>
          <cell r="C1982" t="str">
            <v>INR</v>
          </cell>
          <cell r="D1982" t="str">
            <v>EXPENSES</v>
          </cell>
          <cell r="E1982" t="str">
            <v>INCOME STATEMENT</v>
          </cell>
          <cell r="F1982" t="str">
            <v/>
          </cell>
          <cell r="G1982" t="str">
            <v/>
          </cell>
          <cell r="H1982" t="str">
            <v>EXPENDITURE</v>
          </cell>
          <cell r="I1982" t="str">
            <v>GENERAL AND ADMINISTRATION EXPENSES</v>
          </cell>
          <cell r="J1982" t="str">
            <v>RATES AND TAXES</v>
          </cell>
        </row>
        <row r="1983">
          <cell r="A1983" t="str">
            <v>X501201</v>
          </cell>
          <cell r="B1983" t="str">
            <v>Electricity</v>
          </cell>
          <cell r="C1983" t="str">
            <v>INR</v>
          </cell>
          <cell r="D1983" t="str">
            <v>EXPENSES</v>
          </cell>
          <cell r="E1983" t="str">
            <v>INCOME STATEMENT</v>
          </cell>
          <cell r="F1983" t="str">
            <v/>
          </cell>
          <cell r="G1983" t="str">
            <v/>
          </cell>
          <cell r="H1983" t="str">
            <v>EXPENDITURE</v>
          </cell>
          <cell r="I1983" t="str">
            <v>GENERAL AND ADMINISTRATION EXPENSES</v>
          </cell>
          <cell r="J1983" t="str">
            <v>ELECTRICITY</v>
          </cell>
        </row>
        <row r="1984">
          <cell r="A1984" t="str">
            <v>X501202</v>
          </cell>
          <cell r="B1984" t="str">
            <v>Electricity- Director's Residence</v>
          </cell>
          <cell r="C1984" t="str">
            <v>INR</v>
          </cell>
          <cell r="D1984" t="str">
            <v>EXPENSES</v>
          </cell>
          <cell r="E1984" t="str">
            <v>INCOME STATEMENT</v>
          </cell>
          <cell r="F1984" t="str">
            <v/>
          </cell>
          <cell r="G1984" t="str">
            <v/>
          </cell>
          <cell r="H1984" t="str">
            <v>EXPENDITURE</v>
          </cell>
          <cell r="I1984" t="str">
            <v>GENERAL AND ADMINISTRATION EXPENSES</v>
          </cell>
          <cell r="J1984" t="str">
            <v>ELECTRICITY</v>
          </cell>
        </row>
        <row r="1985">
          <cell r="A1985" t="str">
            <v>X501203</v>
          </cell>
          <cell r="B1985" t="str">
            <v>Water and Electricity</v>
          </cell>
          <cell r="C1985" t="str">
            <v>INR</v>
          </cell>
          <cell r="D1985" t="str">
            <v>EXPENSES</v>
          </cell>
          <cell r="E1985" t="str">
            <v>INCOME STATEMENT</v>
          </cell>
          <cell r="F1985" t="str">
            <v/>
          </cell>
          <cell r="G1985" t="str">
            <v/>
          </cell>
          <cell r="H1985" t="str">
            <v>EXPENDITURE</v>
          </cell>
          <cell r="I1985" t="str">
            <v>GENERAL AND ADMINISTRATION EXPENSES</v>
          </cell>
          <cell r="J1985" t="str">
            <v>ELECTRICITY</v>
          </cell>
        </row>
        <row r="1986">
          <cell r="A1986" t="str">
            <v>X501204</v>
          </cell>
          <cell r="B1986" t="str">
            <v>Power &amp; Fuel</v>
          </cell>
          <cell r="C1986" t="str">
            <v>INR</v>
          </cell>
          <cell r="D1986" t="str">
            <v>EXPENSES</v>
          </cell>
          <cell r="E1986" t="str">
            <v>INCOME STATEMENT</v>
          </cell>
          <cell r="F1986" t="str">
            <v/>
          </cell>
          <cell r="G1986" t="str">
            <v/>
          </cell>
          <cell r="H1986" t="str">
            <v>EXPENDITURE</v>
          </cell>
          <cell r="I1986" t="str">
            <v>GENERAL AND ADMINISTRATION EXPENSES</v>
          </cell>
          <cell r="J1986" t="str">
            <v>POWER AND FUEL</v>
          </cell>
        </row>
        <row r="1987">
          <cell r="A1987" t="str">
            <v>X501205</v>
          </cell>
          <cell r="B1987" t="str">
            <v>DG Running Expenses</v>
          </cell>
          <cell r="C1987" t="str">
            <v>INR</v>
          </cell>
          <cell r="D1987" t="str">
            <v>EXPENSES</v>
          </cell>
          <cell r="E1987" t="str">
            <v>INCOME STATEMENT</v>
          </cell>
          <cell r="F1987" t="str">
            <v/>
          </cell>
          <cell r="G1987" t="str">
            <v/>
          </cell>
          <cell r="H1987" t="str">
            <v>EXPENDITURE</v>
          </cell>
          <cell r="I1987" t="str">
            <v>GENERAL AND ADMINISTRATION EXPENSES</v>
          </cell>
          <cell r="J1987" t="str">
            <v>POWER AND FUEL</v>
          </cell>
        </row>
        <row r="1988">
          <cell r="A1988" t="str">
            <v>X501301</v>
          </cell>
          <cell r="B1988" t="str">
            <v>Entertainment Expense A/C</v>
          </cell>
          <cell r="C1988" t="str">
            <v>INR</v>
          </cell>
          <cell r="D1988" t="str">
            <v>EXPENSES</v>
          </cell>
          <cell r="E1988" t="str">
            <v>INCOME STATEMENT</v>
          </cell>
          <cell r="F1988" t="str">
            <v/>
          </cell>
          <cell r="G1988" t="str">
            <v/>
          </cell>
          <cell r="H1988" t="str">
            <v>EXPENDITURE</v>
          </cell>
          <cell r="I1988" t="str">
            <v>GENERAL AND ADMINISTRATION EXPENSES</v>
          </cell>
          <cell r="J1988" t="str">
            <v>ENTERTAINMENT EXPENSES</v>
          </cell>
        </row>
        <row r="1989">
          <cell r="A1989" t="str">
            <v>X501302</v>
          </cell>
          <cell r="B1989" t="str">
            <v>Entertainment Expenses- Staff</v>
          </cell>
          <cell r="C1989" t="str">
            <v>INR</v>
          </cell>
          <cell r="D1989" t="str">
            <v>EXPENSES</v>
          </cell>
          <cell r="E1989" t="str">
            <v>INCOME STATEMENT</v>
          </cell>
          <cell r="F1989" t="str">
            <v/>
          </cell>
          <cell r="G1989" t="str">
            <v/>
          </cell>
          <cell r="H1989" t="str">
            <v>EXPENDITURE</v>
          </cell>
          <cell r="I1989" t="str">
            <v>GENERAL AND ADMINISTRATION EXPENSES</v>
          </cell>
          <cell r="J1989" t="str">
            <v>ENTERTAINMENT EXPENSES</v>
          </cell>
        </row>
        <row r="1990">
          <cell r="A1990" t="str">
            <v>X501303</v>
          </cell>
          <cell r="B1990" t="str">
            <v>Entertainment Expenses- Staff- At Club</v>
          </cell>
          <cell r="C1990" t="str">
            <v>INR</v>
          </cell>
          <cell r="D1990" t="str">
            <v>EXPENSES</v>
          </cell>
          <cell r="E1990" t="str">
            <v>INCOME STATEMENT</v>
          </cell>
          <cell r="F1990" t="str">
            <v/>
          </cell>
          <cell r="G1990" t="str">
            <v/>
          </cell>
          <cell r="H1990" t="str">
            <v>EXPENDITURE</v>
          </cell>
          <cell r="I1990" t="str">
            <v>GENERAL AND ADMINISTRATION EXPENSES</v>
          </cell>
          <cell r="J1990" t="str">
            <v>ENTERTAINMENT EXPENSES</v>
          </cell>
        </row>
        <row r="1991">
          <cell r="A1991" t="str">
            <v>X501304</v>
          </cell>
          <cell r="B1991" t="str">
            <v>Entertainment Expenses- Staff- Others</v>
          </cell>
          <cell r="C1991" t="str">
            <v>INR</v>
          </cell>
          <cell r="D1991" t="str">
            <v>EXPENSES</v>
          </cell>
          <cell r="E1991" t="str">
            <v>INCOME STATEMENT</v>
          </cell>
          <cell r="F1991" t="str">
            <v/>
          </cell>
          <cell r="G1991" t="str">
            <v/>
          </cell>
          <cell r="H1991" t="str">
            <v>EXPENDITURE</v>
          </cell>
          <cell r="I1991" t="str">
            <v>GENERAL AND ADMINISTRATION EXPENSES</v>
          </cell>
          <cell r="J1991" t="str">
            <v>ENTERTAINMENT EXPENSES</v>
          </cell>
        </row>
        <row r="1992">
          <cell r="A1992" t="str">
            <v>X501305</v>
          </cell>
          <cell r="B1992" t="str">
            <v>Entertainment Expenses- Directors</v>
          </cell>
          <cell r="C1992" t="str">
            <v>INR</v>
          </cell>
          <cell r="D1992" t="str">
            <v>EXPENSES</v>
          </cell>
          <cell r="E1992" t="str">
            <v>INCOME STATEMENT</v>
          </cell>
          <cell r="F1992" t="str">
            <v/>
          </cell>
          <cell r="G1992" t="str">
            <v/>
          </cell>
          <cell r="H1992" t="str">
            <v>EXPENDITURE</v>
          </cell>
          <cell r="I1992" t="str">
            <v>GENERAL AND ADMINISTRATION EXPENSES</v>
          </cell>
          <cell r="J1992" t="str">
            <v>ENTERTAINMENT EXPENSES</v>
          </cell>
        </row>
        <row r="1993">
          <cell r="A1993" t="str">
            <v>X501306</v>
          </cell>
          <cell r="B1993" t="str">
            <v>Entertainment Expenses- Directors- Club</v>
          </cell>
          <cell r="C1993" t="str">
            <v>INR</v>
          </cell>
          <cell r="D1993" t="str">
            <v>EXPENSES</v>
          </cell>
          <cell r="E1993" t="str">
            <v>INCOME STATEMENT</v>
          </cell>
          <cell r="F1993" t="str">
            <v/>
          </cell>
          <cell r="G1993" t="str">
            <v/>
          </cell>
          <cell r="H1993" t="str">
            <v>EXPENDITURE</v>
          </cell>
          <cell r="I1993" t="str">
            <v>GENERAL AND ADMINISTRATION EXPENSES</v>
          </cell>
          <cell r="J1993" t="str">
            <v>ENTERTAINMENT EXPENSES</v>
          </cell>
        </row>
        <row r="1994">
          <cell r="A1994" t="str">
            <v>X501307</v>
          </cell>
          <cell r="B1994" t="str">
            <v>Entertainment Expenses- Director- Others</v>
          </cell>
          <cell r="C1994" t="str">
            <v>INR</v>
          </cell>
          <cell r="D1994" t="str">
            <v>EXPENSES</v>
          </cell>
          <cell r="E1994" t="str">
            <v>INCOME STATEMENT</v>
          </cell>
          <cell r="F1994" t="str">
            <v/>
          </cell>
          <cell r="G1994" t="str">
            <v/>
          </cell>
          <cell r="H1994" t="str">
            <v>EXPENDITURE</v>
          </cell>
          <cell r="I1994" t="str">
            <v>GENERAL AND ADMINISTRATION EXPENSES</v>
          </cell>
          <cell r="J1994" t="str">
            <v>ENTERTAINMENT EXPENSES</v>
          </cell>
        </row>
        <row r="1995">
          <cell r="A1995" t="str">
            <v>X502001</v>
          </cell>
          <cell r="B1995" t="str">
            <v>Repair &amp; Maint(Buil)</v>
          </cell>
          <cell r="C1995" t="str">
            <v>INR</v>
          </cell>
          <cell r="D1995" t="str">
            <v>EXPENSES</v>
          </cell>
          <cell r="E1995" t="str">
            <v>INCOME STATEMENT</v>
          </cell>
          <cell r="F1995" t="str">
            <v/>
          </cell>
          <cell r="G1995" t="str">
            <v/>
          </cell>
          <cell r="H1995" t="str">
            <v>EXPENDITURE</v>
          </cell>
          <cell r="I1995" t="str">
            <v>GENERAL AND ADMINISTRATION EXPENSES</v>
          </cell>
          <cell r="J1995" t="str">
            <v>REPAIRS AND MAINTENANCE</v>
          </cell>
        </row>
        <row r="1996">
          <cell r="A1996" t="str">
            <v>X502002</v>
          </cell>
          <cell r="B1996" t="str">
            <v>Repair &amp; Maint(Buil)- DLF Centre</v>
          </cell>
          <cell r="C1996" t="str">
            <v>INR</v>
          </cell>
          <cell r="D1996" t="str">
            <v>EXPENSES</v>
          </cell>
          <cell r="E1996" t="str">
            <v>INCOME STATEMENT</v>
          </cell>
          <cell r="F1996" t="str">
            <v/>
          </cell>
          <cell r="G1996" t="str">
            <v/>
          </cell>
          <cell r="H1996" t="str">
            <v>EXPENDITURE</v>
          </cell>
          <cell r="I1996" t="str">
            <v>GENERAL AND ADMINISTRATION EXPENSES</v>
          </cell>
          <cell r="J1996" t="str">
            <v>REPAIRS AND MAINTENANCE</v>
          </cell>
        </row>
        <row r="1997">
          <cell r="A1997" t="str">
            <v>X502003</v>
          </cell>
          <cell r="B1997" t="str">
            <v>Repair &amp; Maint(Buil)- Jhandewalan</v>
          </cell>
          <cell r="C1997" t="str">
            <v>INR</v>
          </cell>
          <cell r="D1997" t="str">
            <v>EXPENSES</v>
          </cell>
          <cell r="E1997" t="str">
            <v>INCOME STATEMENT</v>
          </cell>
          <cell r="F1997" t="str">
            <v/>
          </cell>
          <cell r="G1997" t="str">
            <v/>
          </cell>
          <cell r="H1997" t="str">
            <v>EXPENDITURE</v>
          </cell>
          <cell r="I1997" t="str">
            <v>GENERAL AND ADMINISTRATION EXPENSES</v>
          </cell>
          <cell r="J1997" t="str">
            <v>REPAIRS AND MAINTENANCE</v>
          </cell>
        </row>
        <row r="1998">
          <cell r="A1998" t="str">
            <v>X502004</v>
          </cell>
          <cell r="B1998" t="str">
            <v>Repair &amp; Maint(Buil)- Shopping Mall</v>
          </cell>
          <cell r="C1998" t="str">
            <v>INR</v>
          </cell>
          <cell r="D1998" t="str">
            <v>EXPENSES</v>
          </cell>
          <cell r="E1998" t="str">
            <v>INCOME STATEMENT</v>
          </cell>
          <cell r="F1998" t="str">
            <v/>
          </cell>
          <cell r="G1998" t="str">
            <v/>
          </cell>
          <cell r="H1998" t="str">
            <v>EXPENDITURE</v>
          </cell>
          <cell r="I1998" t="str">
            <v>GENERAL AND ADMINISTRATION EXPENSES</v>
          </cell>
          <cell r="J1998" t="str">
            <v>REPAIRS AND MAINTENANCE</v>
          </cell>
        </row>
        <row r="1999">
          <cell r="A1999" t="str">
            <v>X502005</v>
          </cell>
          <cell r="B1999" t="str">
            <v>Repair &amp; Maint(Buil)- Others</v>
          </cell>
          <cell r="C1999" t="str">
            <v>INR</v>
          </cell>
          <cell r="D1999" t="str">
            <v>EXPENSES</v>
          </cell>
          <cell r="E1999" t="str">
            <v>INCOME STATEMENT</v>
          </cell>
          <cell r="F1999" t="str">
            <v/>
          </cell>
          <cell r="G1999" t="str">
            <v/>
          </cell>
          <cell r="H1999" t="str">
            <v>EXPENDITURE</v>
          </cell>
          <cell r="I1999" t="str">
            <v>GENERAL AND ADMINISTRATION EXPENSES</v>
          </cell>
          <cell r="J1999" t="str">
            <v>REPAIRS AND MAINTENANCE</v>
          </cell>
        </row>
        <row r="2000">
          <cell r="A2000" t="str">
            <v>X502101</v>
          </cell>
          <cell r="B2000" t="str">
            <v>Repair &amp; Maint(Mach)</v>
          </cell>
          <cell r="C2000" t="str">
            <v>INR</v>
          </cell>
          <cell r="D2000" t="str">
            <v>EXPENSES</v>
          </cell>
          <cell r="E2000" t="str">
            <v>INCOME STATEMENT</v>
          </cell>
          <cell r="F2000" t="str">
            <v/>
          </cell>
          <cell r="G2000" t="str">
            <v/>
          </cell>
          <cell r="H2000" t="str">
            <v>EXPENDITURE</v>
          </cell>
          <cell r="I2000" t="str">
            <v>GENERAL AND ADMINISTRATION EXPENSES</v>
          </cell>
          <cell r="J2000" t="str">
            <v>REPAIRS AND MAINTENANCE</v>
          </cell>
        </row>
        <row r="2001">
          <cell r="A2001" t="str">
            <v>X502102</v>
          </cell>
          <cell r="B2001" t="str">
            <v>Repair &amp; Maint(Mach)- GENERAL MAINT</v>
          </cell>
          <cell r="C2001" t="str">
            <v>INR</v>
          </cell>
          <cell r="D2001" t="str">
            <v>EXPENSES</v>
          </cell>
          <cell r="E2001" t="str">
            <v>INCOME STATEMENT</v>
          </cell>
          <cell r="F2001" t="str">
            <v/>
          </cell>
          <cell r="G2001" t="str">
            <v/>
          </cell>
          <cell r="H2001" t="str">
            <v>EXPENDITURE</v>
          </cell>
          <cell r="I2001" t="str">
            <v>GENERAL AND ADMINISTRATION EXPENSES</v>
          </cell>
          <cell r="J2001" t="str">
            <v>REPAIRS AND MAINTENANCE</v>
          </cell>
        </row>
        <row r="2002">
          <cell r="A2002" t="str">
            <v>X502103</v>
          </cell>
          <cell r="B2002" t="str">
            <v>Repair &amp; Maint(Mach)- AMC</v>
          </cell>
          <cell r="C2002" t="str">
            <v>INR</v>
          </cell>
          <cell r="D2002" t="str">
            <v>EXPENSES</v>
          </cell>
          <cell r="E2002" t="str">
            <v>INCOME STATEMENT</v>
          </cell>
          <cell r="F2002" t="str">
            <v/>
          </cell>
          <cell r="G2002" t="str">
            <v/>
          </cell>
          <cell r="H2002" t="str">
            <v>EXPENDITURE</v>
          </cell>
          <cell r="I2002" t="str">
            <v>GENERAL AND ADMINISTRATION EXPENSES</v>
          </cell>
          <cell r="J2002" t="str">
            <v>REPAIRS AND MAINTENANCE</v>
          </cell>
        </row>
        <row r="2003">
          <cell r="A2003" t="str">
            <v>X502104</v>
          </cell>
          <cell r="B2003" t="str">
            <v>Repair &amp; Maint(Mach)- FURNITURE</v>
          </cell>
          <cell r="C2003" t="str">
            <v>INR</v>
          </cell>
          <cell r="D2003" t="str">
            <v>EXPENSES</v>
          </cell>
          <cell r="E2003" t="str">
            <v>INCOME STATEMENT</v>
          </cell>
          <cell r="F2003" t="str">
            <v/>
          </cell>
          <cell r="G2003" t="str">
            <v/>
          </cell>
          <cell r="H2003" t="str">
            <v>EXPENDITURE</v>
          </cell>
          <cell r="I2003" t="str">
            <v>GENERAL AND ADMINISTRATION EXPENSES</v>
          </cell>
          <cell r="J2003" t="str">
            <v>REPAIRS AND MAINTENANCE</v>
          </cell>
        </row>
        <row r="2004">
          <cell r="A2004" t="str">
            <v>X502105</v>
          </cell>
          <cell r="B2004" t="str">
            <v>Repair &amp; Maint(Mach)- DG SET</v>
          </cell>
          <cell r="C2004" t="str">
            <v>INR</v>
          </cell>
          <cell r="D2004" t="str">
            <v>EXPENSES</v>
          </cell>
          <cell r="E2004" t="str">
            <v>INCOME STATEMENT</v>
          </cell>
          <cell r="F2004" t="str">
            <v/>
          </cell>
          <cell r="G2004" t="str">
            <v/>
          </cell>
          <cell r="H2004" t="str">
            <v>EXPENDITURE</v>
          </cell>
          <cell r="I2004" t="str">
            <v>GENERAL AND ADMINISTRATION EXPENSES</v>
          </cell>
          <cell r="J2004" t="str">
            <v>REPAIRS AND MAINTENANCE</v>
          </cell>
        </row>
        <row r="2005">
          <cell r="A2005" t="str">
            <v>X502106</v>
          </cell>
          <cell r="B2005" t="str">
            <v>Repair &amp; Maint(Mach)- COMPUTERS</v>
          </cell>
          <cell r="C2005" t="str">
            <v>INR</v>
          </cell>
          <cell r="D2005" t="str">
            <v>EXPENSES</v>
          </cell>
          <cell r="E2005" t="str">
            <v>INCOME STATEMENT</v>
          </cell>
          <cell r="F2005" t="str">
            <v/>
          </cell>
          <cell r="G2005" t="str">
            <v/>
          </cell>
          <cell r="H2005" t="str">
            <v>EXPENDITURE</v>
          </cell>
          <cell r="I2005" t="str">
            <v>GENERAL AND ADMINISTRATION EXPENSES</v>
          </cell>
          <cell r="J2005" t="str">
            <v>REPAIRS AND MAINTENANCE</v>
          </cell>
        </row>
        <row r="2006">
          <cell r="A2006" t="str">
            <v>X502107</v>
          </cell>
          <cell r="B2006" t="str">
            <v>Repair &amp; Maint(Mach)- Electricals</v>
          </cell>
          <cell r="C2006" t="str">
            <v>INR</v>
          </cell>
          <cell r="D2006" t="str">
            <v>EXPENSES</v>
          </cell>
          <cell r="E2006" t="str">
            <v>INCOME STATEMENT</v>
          </cell>
          <cell r="F2006" t="str">
            <v/>
          </cell>
          <cell r="G2006" t="str">
            <v/>
          </cell>
          <cell r="H2006" t="str">
            <v>EXPENDITURE</v>
          </cell>
          <cell r="I2006" t="str">
            <v>GENERAL AND ADMINISTRATION EXPENSES</v>
          </cell>
          <cell r="J2006" t="str">
            <v>REPAIRS AND MAINTENANCE</v>
          </cell>
        </row>
        <row r="2007">
          <cell r="A2007" t="str">
            <v>X502108</v>
          </cell>
          <cell r="B2007" t="str">
            <v>Repair &amp; Maint(Mach)- AIR CONDITIONERS</v>
          </cell>
          <cell r="C2007" t="str">
            <v>INR</v>
          </cell>
          <cell r="D2007" t="str">
            <v>EXPENSES</v>
          </cell>
          <cell r="E2007" t="str">
            <v>INCOME STATEMENT</v>
          </cell>
          <cell r="F2007" t="str">
            <v/>
          </cell>
          <cell r="G2007" t="str">
            <v/>
          </cell>
          <cell r="H2007" t="str">
            <v>EXPENDITURE</v>
          </cell>
          <cell r="I2007" t="str">
            <v>GENERAL AND ADMINISTRATION EXPENSES</v>
          </cell>
          <cell r="J2007" t="str">
            <v>REPAIRS AND MAINTENANCE</v>
          </cell>
        </row>
        <row r="2008">
          <cell r="A2008" t="str">
            <v>X502109</v>
          </cell>
          <cell r="B2008" t="str">
            <v>Repair &amp; Maint(Mach)- Other Equipments</v>
          </cell>
          <cell r="C2008" t="str">
            <v>INR</v>
          </cell>
          <cell r="D2008" t="str">
            <v>EXPENSES</v>
          </cell>
          <cell r="E2008" t="str">
            <v>INCOME STATEMENT</v>
          </cell>
          <cell r="F2008" t="str">
            <v/>
          </cell>
          <cell r="G2008" t="str">
            <v/>
          </cell>
          <cell r="H2008" t="str">
            <v>EXPENDITURE</v>
          </cell>
          <cell r="I2008" t="str">
            <v>GENERAL AND ADMINISTRATION EXPENSES</v>
          </cell>
          <cell r="J2008" t="str">
            <v>REPAIRS AND MAINTENANCE</v>
          </cell>
        </row>
        <row r="2009">
          <cell r="A2009" t="str">
            <v>X502110</v>
          </cell>
          <cell r="B2009" t="str">
            <v>Repair &amp; Maint(Mach)- Others</v>
          </cell>
          <cell r="C2009" t="str">
            <v>INR</v>
          </cell>
          <cell r="D2009" t="str">
            <v>EXPENSES</v>
          </cell>
          <cell r="E2009" t="str">
            <v>INCOME STATEMENT</v>
          </cell>
          <cell r="F2009" t="str">
            <v/>
          </cell>
          <cell r="G2009" t="str">
            <v/>
          </cell>
          <cell r="H2009" t="str">
            <v>EXPENDITURE</v>
          </cell>
          <cell r="I2009" t="str">
            <v>GENERAL AND ADMINISTRATION EXPENSES</v>
          </cell>
          <cell r="J2009" t="str">
            <v>REPAIRS AND MAINTENANCE</v>
          </cell>
        </row>
        <row r="2010">
          <cell r="A2010" t="str">
            <v>X502111</v>
          </cell>
          <cell r="B2010" t="str">
            <v>Repair &amp; Maint(Mach)-Motorcycles</v>
          </cell>
          <cell r="C2010" t="str">
            <v>INR</v>
          </cell>
          <cell r="D2010" t="str">
            <v>EXPENSES</v>
          </cell>
          <cell r="E2010" t="str">
            <v>INCOME STATEMENT</v>
          </cell>
          <cell r="F2010" t="str">
            <v/>
          </cell>
          <cell r="G2010" t="str">
            <v/>
          </cell>
          <cell r="H2010" t="str">
            <v>EXPENDITURE</v>
          </cell>
          <cell r="I2010" t="str">
            <v>GENERAL AND ADMINISTRATION EXPENSES</v>
          </cell>
          <cell r="J2010" t="str">
            <v>REPAIRS AND MAINTENANCE</v>
          </cell>
        </row>
        <row r="2011">
          <cell r="A2011" t="str">
            <v>X502201</v>
          </cell>
          <cell r="B2011" t="str">
            <v>Repair &amp; Maintenance</v>
          </cell>
          <cell r="C2011" t="str">
            <v>INR</v>
          </cell>
          <cell r="D2011" t="str">
            <v>EXPENSES</v>
          </cell>
          <cell r="E2011" t="str">
            <v>INCOME STATEMENT</v>
          </cell>
          <cell r="F2011" t="str">
            <v/>
          </cell>
          <cell r="G2011" t="str">
            <v/>
          </cell>
          <cell r="H2011" t="str">
            <v>EXPENDITURE</v>
          </cell>
          <cell r="I2011" t="str">
            <v>GENERAL AND ADMINISTRATION EXPENSES</v>
          </cell>
          <cell r="J2011" t="str">
            <v>REPAIRS AND MAINTENANCE</v>
          </cell>
        </row>
        <row r="2012">
          <cell r="A2012" t="str">
            <v>X503001-000-000</v>
          </cell>
          <cell r="B2012" t="str">
            <v>R&amp;M Constd prop/colony</v>
          </cell>
          <cell r="C2012" t="str">
            <v>INR</v>
          </cell>
          <cell r="D2012" t="str">
            <v>EXPENSES</v>
          </cell>
          <cell r="E2012" t="str">
            <v>INCOME STATEMENT</v>
          </cell>
          <cell r="F2012" t="str">
            <v/>
          </cell>
          <cell r="G2012" t="str">
            <v/>
          </cell>
          <cell r="H2012" t="str">
            <v>EXPENDITURE</v>
          </cell>
          <cell r="I2012" t="str">
            <v>GENERAL AND ADMINISTRATION EXPENSES</v>
          </cell>
          <cell r="J2012" t="str">
            <v>REPAIRS AND MAINTENANCE</v>
          </cell>
        </row>
        <row r="2013">
          <cell r="A2013" t="str">
            <v>X503001-000-001</v>
          </cell>
          <cell r="B2013" t="str">
            <v>R&amp;M Constd prop/colony- ANKUR VIHAR(DEV)</v>
          </cell>
          <cell r="C2013" t="str">
            <v>INR</v>
          </cell>
          <cell r="D2013" t="str">
            <v>EXPENSES</v>
          </cell>
          <cell r="E2013" t="str">
            <v>INCOME STATEMENT</v>
          </cell>
          <cell r="F2013" t="str">
            <v/>
          </cell>
          <cell r="G2013" t="str">
            <v/>
          </cell>
          <cell r="H2013" t="str">
            <v>EXPENDITURE</v>
          </cell>
          <cell r="I2013" t="str">
            <v>GENERAL AND ADMINISTRATION EXPENSES</v>
          </cell>
          <cell r="J2013" t="str">
            <v>REPAIRS AND MAINTENANCE</v>
          </cell>
        </row>
        <row r="2014">
          <cell r="A2014" t="str">
            <v>X503001-000-004</v>
          </cell>
          <cell r="B2014" t="str">
            <v>R&amp;M Constd prop/colony- BEVERLY PARK-I</v>
          </cell>
          <cell r="C2014" t="str">
            <v>INR</v>
          </cell>
          <cell r="D2014" t="str">
            <v>EXPENSES</v>
          </cell>
          <cell r="E2014" t="str">
            <v>INCOME STATEMENT</v>
          </cell>
          <cell r="F2014" t="str">
            <v/>
          </cell>
          <cell r="G2014" t="str">
            <v/>
          </cell>
          <cell r="H2014" t="str">
            <v>EXPENDITURE</v>
          </cell>
          <cell r="I2014" t="str">
            <v>GENERAL AND ADMINISTRATION EXPENSES</v>
          </cell>
          <cell r="J2014" t="str">
            <v>REPAIRS AND MAINTENANCE</v>
          </cell>
        </row>
        <row r="2015">
          <cell r="A2015" t="str">
            <v>X503001-000-005</v>
          </cell>
          <cell r="B2015" t="str">
            <v>R&amp;M Constd prop/colony- BEVERLY PARK-II</v>
          </cell>
          <cell r="C2015" t="str">
            <v>INR</v>
          </cell>
          <cell r="D2015" t="str">
            <v>EXPENSES</v>
          </cell>
          <cell r="E2015" t="str">
            <v>INCOME STATEMENT</v>
          </cell>
          <cell r="F2015" t="str">
            <v/>
          </cell>
          <cell r="G2015" t="str">
            <v/>
          </cell>
          <cell r="H2015" t="str">
            <v>EXPENDITURE</v>
          </cell>
          <cell r="I2015" t="str">
            <v>GENERAL AND ADMINISTRATION EXPENSES</v>
          </cell>
          <cell r="J2015" t="str">
            <v>REPAIRS AND MAINTENANCE</v>
          </cell>
        </row>
        <row r="2016">
          <cell r="A2016" t="str">
            <v>X503001-000-010</v>
          </cell>
          <cell r="B2016" t="str">
            <v>R&amp;M Constd prop/colony- DILSHAD PLAZA</v>
          </cell>
          <cell r="C2016" t="str">
            <v>INR</v>
          </cell>
          <cell r="D2016" t="str">
            <v>EXPENSES</v>
          </cell>
          <cell r="E2016" t="str">
            <v>INCOME STATEMENT</v>
          </cell>
          <cell r="F2016" t="str">
            <v/>
          </cell>
          <cell r="G2016" t="str">
            <v/>
          </cell>
          <cell r="H2016" t="str">
            <v>EXPENDITURE</v>
          </cell>
          <cell r="I2016" t="str">
            <v>GENERAL AND ADMINISTRATION EXPENSES</v>
          </cell>
          <cell r="J2016" t="str">
            <v>REPAIRS AND MAINTENANCE</v>
          </cell>
        </row>
        <row r="2017">
          <cell r="A2017" t="str">
            <v>X503001-000-013</v>
          </cell>
          <cell r="B2017" t="str">
            <v>R&amp;M Constd prop/colony- HAMILTON COURT</v>
          </cell>
          <cell r="C2017" t="str">
            <v>INR</v>
          </cell>
          <cell r="D2017" t="str">
            <v>EXPENSES</v>
          </cell>
          <cell r="E2017" t="str">
            <v>INCOME STATEMENT</v>
          </cell>
          <cell r="F2017" t="str">
            <v/>
          </cell>
          <cell r="G2017" t="str">
            <v/>
          </cell>
          <cell r="H2017" t="str">
            <v>EXPENDITURE</v>
          </cell>
          <cell r="I2017" t="str">
            <v>GENERAL AND ADMINISTRATION EXPENSES</v>
          </cell>
          <cell r="J2017" t="str">
            <v>REPAIRS AND MAINTENANCE</v>
          </cell>
        </row>
        <row r="2018">
          <cell r="A2018" t="str">
            <v>X503001-000-022</v>
          </cell>
          <cell r="B2018" t="str">
            <v>R&amp;M Constd prop/colony- RICHMOND PARK</v>
          </cell>
          <cell r="C2018" t="str">
            <v>INR</v>
          </cell>
          <cell r="D2018" t="str">
            <v>EXPENSES</v>
          </cell>
          <cell r="E2018" t="str">
            <v>INCOME STATEMENT</v>
          </cell>
          <cell r="F2018" t="str">
            <v/>
          </cell>
          <cell r="G2018" t="str">
            <v/>
          </cell>
          <cell r="H2018" t="str">
            <v>EXPENDITURE</v>
          </cell>
          <cell r="I2018" t="str">
            <v>GENERAL AND ADMINISTRATION EXPENSES</v>
          </cell>
          <cell r="J2018" t="str">
            <v>REPAIRS AND MAINTENANCE</v>
          </cell>
        </row>
        <row r="2019">
          <cell r="A2019" t="str">
            <v>X503001-000-028</v>
          </cell>
          <cell r="B2019" t="str">
            <v>R&amp;M Constd prop/colony- SILVER OAKS</v>
          </cell>
          <cell r="C2019" t="str">
            <v>INR</v>
          </cell>
          <cell r="D2019" t="str">
            <v>EXPENSES</v>
          </cell>
          <cell r="E2019" t="str">
            <v>INCOME STATEMENT</v>
          </cell>
          <cell r="F2019" t="str">
            <v/>
          </cell>
          <cell r="G2019" t="str">
            <v/>
          </cell>
          <cell r="H2019" t="str">
            <v>EXPENDITURE</v>
          </cell>
          <cell r="I2019" t="str">
            <v>GENERAL AND ADMINISTRATION EXPENSES</v>
          </cell>
          <cell r="J2019" t="str">
            <v>REPAIRS AND MAINTENANCE</v>
          </cell>
        </row>
        <row r="2020">
          <cell r="A2020" t="str">
            <v>X503001-000-034</v>
          </cell>
          <cell r="B2020" t="str">
            <v>R&amp;M Constd prop/colony- WINDSOR COURT</v>
          </cell>
          <cell r="C2020" t="str">
            <v>INR</v>
          </cell>
          <cell r="D2020" t="str">
            <v>EXPENSES</v>
          </cell>
          <cell r="E2020" t="str">
            <v>INCOME STATEMENT</v>
          </cell>
          <cell r="F2020" t="str">
            <v/>
          </cell>
          <cell r="G2020" t="str">
            <v/>
          </cell>
          <cell r="H2020" t="str">
            <v>EXPENDITURE</v>
          </cell>
          <cell r="I2020" t="str">
            <v>GENERAL AND ADMINISTRATION EXPENSES</v>
          </cell>
          <cell r="J2020" t="str">
            <v>REPAIRS AND MAINTENANCE</v>
          </cell>
        </row>
        <row r="2021">
          <cell r="A2021" t="str">
            <v>X503001-000-039</v>
          </cell>
          <cell r="B2021" t="str">
            <v>R&amp;M Constd prop/colony- RIDGEWOOD</v>
          </cell>
          <cell r="C2021" t="str">
            <v>INR</v>
          </cell>
          <cell r="D2021" t="str">
            <v>EXPENSES</v>
          </cell>
          <cell r="E2021" t="str">
            <v>INCOME STATEMENT</v>
          </cell>
          <cell r="F2021" t="str">
            <v/>
          </cell>
          <cell r="G2021" t="str">
            <v/>
          </cell>
          <cell r="H2021" t="str">
            <v>EXPENDITURE</v>
          </cell>
          <cell r="I2021" t="str">
            <v>GENERAL AND ADMINISTRATION EXPENSES</v>
          </cell>
          <cell r="J2021" t="str">
            <v>REPAIRS AND MAINTENANCE</v>
          </cell>
        </row>
        <row r="2022">
          <cell r="A2022" t="str">
            <v>X503001-000-046</v>
          </cell>
          <cell r="B2022" t="str">
            <v>R&amp;M Constd prop/colony- PRINCETON</v>
          </cell>
          <cell r="C2022" t="str">
            <v>INR</v>
          </cell>
          <cell r="D2022" t="str">
            <v>EXPENSES</v>
          </cell>
          <cell r="E2022" t="str">
            <v>INCOME STATEMENT</v>
          </cell>
          <cell r="F2022" t="str">
            <v/>
          </cell>
          <cell r="G2022" t="str">
            <v/>
          </cell>
          <cell r="H2022" t="str">
            <v>EXPENDITURE</v>
          </cell>
          <cell r="I2022" t="str">
            <v>GENERAL AND ADMINISTRATION EXPENSES</v>
          </cell>
          <cell r="J2022" t="str">
            <v>REPAIRS AND MAINTENANCE</v>
          </cell>
        </row>
        <row r="2023">
          <cell r="A2023" t="str">
            <v>X503001-000-050</v>
          </cell>
          <cell r="B2023" t="str">
            <v>R&amp;M Constd prop/colony- CARLTON</v>
          </cell>
          <cell r="C2023" t="str">
            <v>INR</v>
          </cell>
          <cell r="D2023" t="str">
            <v>EXPENSES</v>
          </cell>
          <cell r="E2023" t="str">
            <v>INCOME STATEMENT</v>
          </cell>
          <cell r="F2023" t="str">
            <v/>
          </cell>
          <cell r="G2023" t="str">
            <v/>
          </cell>
          <cell r="H2023" t="str">
            <v>EXPENDITURE</v>
          </cell>
          <cell r="I2023" t="str">
            <v>GENERAL AND ADMINISTRATION EXPENSES</v>
          </cell>
          <cell r="J2023" t="str">
            <v>REPAIRS AND MAINTENANCE</v>
          </cell>
        </row>
        <row r="2024">
          <cell r="A2024" t="str">
            <v>X503001-000-055</v>
          </cell>
          <cell r="B2024" t="str">
            <v>R&amp;M Constd prop/colony- BELV.TOWER</v>
          </cell>
          <cell r="C2024" t="str">
            <v>INR</v>
          </cell>
          <cell r="D2024" t="str">
            <v>EXPENSES</v>
          </cell>
          <cell r="E2024" t="str">
            <v>INCOME STATEMENT</v>
          </cell>
          <cell r="F2024" t="str">
            <v/>
          </cell>
          <cell r="G2024" t="str">
            <v/>
          </cell>
          <cell r="H2024" t="str">
            <v>EXPENDITURE</v>
          </cell>
          <cell r="I2024" t="str">
            <v>GENERAL AND ADMINISTRATION EXPENSES</v>
          </cell>
          <cell r="J2024" t="str">
            <v>REPAIRS AND MAINTENANCE</v>
          </cell>
        </row>
        <row r="2025">
          <cell r="A2025" t="str">
            <v>X503001-000-058</v>
          </cell>
          <cell r="B2025" t="str">
            <v>R&amp;M Constd prop/colony- EXCLUSIVE FLOOR</v>
          </cell>
          <cell r="C2025" t="str">
            <v>INR</v>
          </cell>
          <cell r="D2025" t="str">
            <v>EXPENSES</v>
          </cell>
          <cell r="E2025" t="str">
            <v>INCOME STATEMENT</v>
          </cell>
          <cell r="F2025" t="str">
            <v/>
          </cell>
          <cell r="G2025" t="str">
            <v/>
          </cell>
          <cell r="H2025" t="str">
            <v>EXPENDITURE</v>
          </cell>
          <cell r="I2025" t="str">
            <v>GENERAL AND ADMINISTRATION EXPENSES</v>
          </cell>
          <cell r="J2025" t="str">
            <v>REPAIRS AND MAINTENANCE</v>
          </cell>
        </row>
        <row r="2026">
          <cell r="A2026" t="str">
            <v>X503001-000-060</v>
          </cell>
          <cell r="B2026" t="str">
            <v>R&amp;M Constd prop/colony- TRINITY TOWERS</v>
          </cell>
          <cell r="C2026" t="str">
            <v>INR</v>
          </cell>
          <cell r="D2026" t="str">
            <v>EXPENSES</v>
          </cell>
          <cell r="E2026" t="str">
            <v>INCOME STATEMENT</v>
          </cell>
          <cell r="F2026" t="str">
            <v/>
          </cell>
          <cell r="G2026" t="str">
            <v/>
          </cell>
          <cell r="H2026" t="str">
            <v>EXPENDITURE</v>
          </cell>
          <cell r="I2026" t="str">
            <v>GENERAL AND ADMINISTRATION EXPENSES</v>
          </cell>
          <cell r="J2026" t="str">
            <v>REPAIRS AND MAINTENANCE</v>
          </cell>
        </row>
        <row r="2027">
          <cell r="A2027" t="str">
            <v>X503001-000-066</v>
          </cell>
          <cell r="B2027" t="str">
            <v>R&amp;M Constd prop/colony- GREEN VALLEY CON</v>
          </cell>
          <cell r="C2027" t="str">
            <v>INR</v>
          </cell>
          <cell r="D2027" t="str">
            <v>EXPENSES</v>
          </cell>
          <cell r="E2027" t="str">
            <v>INCOME STATEMENT</v>
          </cell>
          <cell r="F2027" t="str">
            <v/>
          </cell>
          <cell r="G2027" t="str">
            <v/>
          </cell>
          <cell r="H2027" t="str">
            <v>EXPENDITURE</v>
          </cell>
          <cell r="I2027" t="str">
            <v>GENERAL AND ADMINISTRATION EXPENSES</v>
          </cell>
          <cell r="J2027" t="str">
            <v>REPAIRS AND MAINTENANCE</v>
          </cell>
        </row>
        <row r="2028">
          <cell r="A2028" t="str">
            <v>X503001-000-108</v>
          </cell>
          <cell r="B2028" t="str">
            <v>R&amp;M Constd prop/colony- REGENCY PARK-II</v>
          </cell>
          <cell r="C2028" t="str">
            <v>INR</v>
          </cell>
          <cell r="D2028" t="str">
            <v>EXPENSES</v>
          </cell>
          <cell r="E2028" t="str">
            <v>INCOME STATEMENT</v>
          </cell>
          <cell r="F2028" t="str">
            <v/>
          </cell>
          <cell r="G2028" t="str">
            <v/>
          </cell>
          <cell r="H2028" t="str">
            <v>EXPENDITURE</v>
          </cell>
          <cell r="I2028" t="str">
            <v>GENERAL AND ADMINISTRATION EXPENSES</v>
          </cell>
          <cell r="J2028" t="str">
            <v>REPAIRS AND MAINTENANCE</v>
          </cell>
        </row>
        <row r="2029">
          <cell r="A2029" t="str">
            <v>X503001-000-116</v>
          </cell>
          <cell r="B2029" t="str">
            <v>R&amp;M Constd prop/colony- DILSHAD 2 (DEV)</v>
          </cell>
          <cell r="C2029" t="str">
            <v>INR</v>
          </cell>
          <cell r="D2029" t="str">
            <v>EXPENSES</v>
          </cell>
          <cell r="E2029" t="str">
            <v>INCOME STATEMENT</v>
          </cell>
          <cell r="F2029" t="str">
            <v/>
          </cell>
          <cell r="G2029" t="str">
            <v/>
          </cell>
          <cell r="H2029" t="str">
            <v>EXPENDITURE</v>
          </cell>
          <cell r="I2029" t="str">
            <v>GENERAL AND ADMINISTRATION EXPENSES</v>
          </cell>
          <cell r="J2029" t="str">
            <v>REPAIRS AND MAINTENANCE</v>
          </cell>
        </row>
        <row r="2030">
          <cell r="A2030" t="str">
            <v>X503101</v>
          </cell>
          <cell r="B2030" t="str">
            <v>Rep &amp; Main(Oth)</v>
          </cell>
          <cell r="C2030" t="str">
            <v>INR</v>
          </cell>
          <cell r="D2030" t="str">
            <v>EXPENSES</v>
          </cell>
          <cell r="E2030" t="str">
            <v>INCOME STATEMENT</v>
          </cell>
          <cell r="F2030" t="str">
            <v/>
          </cell>
          <cell r="G2030" t="str">
            <v/>
          </cell>
          <cell r="H2030" t="str">
            <v>EXPENDITURE</v>
          </cell>
          <cell r="I2030" t="str">
            <v>GENERAL AND ADMINISTRATION EXPENSES</v>
          </cell>
          <cell r="J2030" t="str">
            <v>REPAIRS AND MAINTENANCE</v>
          </cell>
        </row>
        <row r="2031">
          <cell r="A2031" t="str">
            <v>X503102</v>
          </cell>
          <cell r="B2031" t="str">
            <v>Rep &amp; Main(Oth)- SWIMMING POOL</v>
          </cell>
          <cell r="C2031" t="str">
            <v>INR</v>
          </cell>
          <cell r="D2031" t="str">
            <v>EXPENSES</v>
          </cell>
          <cell r="E2031" t="str">
            <v>INCOME STATEMENT</v>
          </cell>
          <cell r="F2031" t="str">
            <v/>
          </cell>
          <cell r="G2031" t="str">
            <v/>
          </cell>
          <cell r="H2031" t="str">
            <v>EXPENDITURE</v>
          </cell>
          <cell r="I2031" t="str">
            <v>GENERAL AND ADMINISTRATION EXPENSES</v>
          </cell>
          <cell r="J2031" t="str">
            <v>REPAIRS AND MAINTENANCE</v>
          </cell>
        </row>
        <row r="2032">
          <cell r="A2032" t="str">
            <v>X503103</v>
          </cell>
          <cell r="B2032" t="str">
            <v>Rep &amp; Main(Oth)- ROAD PH-I,II,III</v>
          </cell>
          <cell r="C2032" t="str">
            <v>INR</v>
          </cell>
          <cell r="D2032" t="str">
            <v>EXPENSES</v>
          </cell>
          <cell r="E2032" t="str">
            <v>INCOME STATEMENT</v>
          </cell>
          <cell r="F2032" t="str">
            <v/>
          </cell>
          <cell r="G2032" t="str">
            <v/>
          </cell>
          <cell r="H2032" t="str">
            <v>EXPENDITURE</v>
          </cell>
          <cell r="I2032" t="str">
            <v>GENERAL AND ADMINISTRATION EXPENSES</v>
          </cell>
          <cell r="J2032" t="str">
            <v>REPAIRS AND MAINTENANCE</v>
          </cell>
        </row>
        <row r="2033">
          <cell r="A2033" t="str">
            <v>X503104</v>
          </cell>
          <cell r="B2033" t="str">
            <v>Rep &amp; Main(Oth)- ROAD PH-IV</v>
          </cell>
          <cell r="C2033" t="str">
            <v>INR</v>
          </cell>
          <cell r="D2033" t="str">
            <v>EXPENSES</v>
          </cell>
          <cell r="E2033" t="str">
            <v>INCOME STATEMENT</v>
          </cell>
          <cell r="F2033" t="str">
            <v/>
          </cell>
          <cell r="G2033" t="str">
            <v/>
          </cell>
          <cell r="H2033" t="str">
            <v>EXPENDITURE</v>
          </cell>
          <cell r="I2033" t="str">
            <v>GENERAL AND ADMINISTRATION EXPENSES</v>
          </cell>
          <cell r="J2033" t="str">
            <v>REPAIRS AND MAINTENANCE</v>
          </cell>
        </row>
        <row r="2034">
          <cell r="A2034" t="str">
            <v>X503105</v>
          </cell>
          <cell r="B2034" t="str">
            <v>Rep &amp; Main(Oth)- WATER SUPPLY -S.O.A</v>
          </cell>
          <cell r="C2034" t="str">
            <v>INR</v>
          </cell>
          <cell r="D2034" t="str">
            <v>EXPENSES</v>
          </cell>
          <cell r="E2034" t="str">
            <v>INCOME STATEMENT</v>
          </cell>
          <cell r="F2034" t="str">
            <v/>
          </cell>
          <cell r="G2034" t="str">
            <v/>
          </cell>
          <cell r="H2034" t="str">
            <v>EXPENDITURE</v>
          </cell>
          <cell r="I2034" t="str">
            <v>GENERAL AND ADMINISTRATION EXPENSES</v>
          </cell>
          <cell r="J2034" t="str">
            <v>REPAIRS AND MAINTENANCE</v>
          </cell>
        </row>
        <row r="2035">
          <cell r="A2035" t="str">
            <v>X503106</v>
          </cell>
          <cell r="B2035" t="str">
            <v>Rep &amp; Main(Oth)- EX. HOMES</v>
          </cell>
          <cell r="C2035" t="str">
            <v>INR</v>
          </cell>
          <cell r="D2035" t="str">
            <v>EXPENSES</v>
          </cell>
          <cell r="E2035" t="str">
            <v>INCOME STATEMENT</v>
          </cell>
          <cell r="F2035" t="str">
            <v/>
          </cell>
          <cell r="G2035" t="str">
            <v/>
          </cell>
          <cell r="H2035" t="str">
            <v>EXPENDITURE</v>
          </cell>
          <cell r="I2035" t="str">
            <v>GENERAL AND ADMINISTRATION EXPENSES</v>
          </cell>
          <cell r="J2035" t="str">
            <v>REPAIRS AND MAINTENANCE</v>
          </cell>
        </row>
        <row r="2036">
          <cell r="A2036" t="str">
            <v>X503107</v>
          </cell>
          <cell r="B2036" t="str">
            <v>Rep &amp; Main(Oth)- PARK N SHOP</v>
          </cell>
          <cell r="C2036" t="str">
            <v>INR</v>
          </cell>
          <cell r="D2036" t="str">
            <v>EXPENSES</v>
          </cell>
          <cell r="E2036" t="str">
            <v>INCOME STATEMENT</v>
          </cell>
          <cell r="F2036" t="str">
            <v/>
          </cell>
          <cell r="G2036" t="str">
            <v/>
          </cell>
          <cell r="H2036" t="str">
            <v>EXPENDITURE</v>
          </cell>
          <cell r="I2036" t="str">
            <v>GENERAL AND ADMINISTRATION EXPENSES</v>
          </cell>
          <cell r="J2036" t="str">
            <v>REPAIRS AND MAINTENANCE</v>
          </cell>
        </row>
        <row r="2037">
          <cell r="A2037" t="str">
            <v>X503108</v>
          </cell>
          <cell r="B2037" t="str">
            <v>Rep &amp; Main(Oth)- STOP N SHOP</v>
          </cell>
          <cell r="C2037" t="str">
            <v>INR</v>
          </cell>
          <cell r="D2037" t="str">
            <v>EXPENSES</v>
          </cell>
          <cell r="E2037" t="str">
            <v>INCOME STATEMENT</v>
          </cell>
          <cell r="F2037" t="str">
            <v/>
          </cell>
          <cell r="G2037" t="str">
            <v/>
          </cell>
          <cell r="H2037" t="str">
            <v>EXPENDITURE</v>
          </cell>
          <cell r="I2037" t="str">
            <v>GENERAL AND ADMINISTRATION EXPENSES</v>
          </cell>
          <cell r="J2037" t="str">
            <v>REPAIRS AND MAINTENANCE</v>
          </cell>
        </row>
        <row r="2038">
          <cell r="A2038" t="str">
            <v>X503109</v>
          </cell>
          <cell r="B2038" t="str">
            <v>Rep &amp; Main(Oth)- STREET LIGHT-PHI,II,III</v>
          </cell>
          <cell r="C2038" t="str">
            <v>INR</v>
          </cell>
          <cell r="D2038" t="str">
            <v>EXPENSES</v>
          </cell>
          <cell r="E2038" t="str">
            <v>INCOME STATEMENT</v>
          </cell>
          <cell r="F2038" t="str">
            <v/>
          </cell>
          <cell r="G2038" t="str">
            <v/>
          </cell>
          <cell r="H2038" t="str">
            <v>EXPENDITURE</v>
          </cell>
          <cell r="I2038" t="str">
            <v>GENERAL AND ADMINISTRATION EXPENSES</v>
          </cell>
          <cell r="J2038" t="str">
            <v>REPAIRS AND MAINTENANCE</v>
          </cell>
        </row>
        <row r="2039">
          <cell r="A2039" t="str">
            <v>X503110</v>
          </cell>
          <cell r="B2039" t="str">
            <v>Rep &amp; Main(Oth)- STREET LIGHT PH-IV</v>
          </cell>
          <cell r="C2039" t="str">
            <v>INR</v>
          </cell>
          <cell r="D2039" t="str">
            <v>EXPENSES</v>
          </cell>
          <cell r="E2039" t="str">
            <v>INCOME STATEMENT</v>
          </cell>
          <cell r="F2039" t="str">
            <v/>
          </cell>
          <cell r="G2039" t="str">
            <v/>
          </cell>
          <cell r="H2039" t="str">
            <v>EXPENDITURE</v>
          </cell>
          <cell r="I2039" t="str">
            <v>GENERAL AND ADMINISTRATION EXPENSES</v>
          </cell>
          <cell r="J2039" t="str">
            <v>REPAIRS AND MAINTENANCE</v>
          </cell>
        </row>
        <row r="2040">
          <cell r="A2040" t="str">
            <v>X503111</v>
          </cell>
          <cell r="B2040" t="str">
            <v>Rep &amp; Main(Oth)- ATH</v>
          </cell>
          <cell r="C2040" t="str">
            <v>INR</v>
          </cell>
          <cell r="D2040" t="str">
            <v>EXPENSES</v>
          </cell>
          <cell r="E2040" t="str">
            <v>INCOME STATEMENT</v>
          </cell>
          <cell r="F2040" t="str">
            <v/>
          </cell>
          <cell r="G2040" t="str">
            <v/>
          </cell>
          <cell r="H2040" t="str">
            <v>EXPENDITURE</v>
          </cell>
          <cell r="I2040" t="str">
            <v>GENERAL AND ADMINISTRATION EXPENSES</v>
          </cell>
          <cell r="J2040" t="str">
            <v>REPAIRS AND MAINTENANCE</v>
          </cell>
        </row>
        <row r="2041">
          <cell r="A2041" t="str">
            <v>X503112</v>
          </cell>
          <cell r="B2041" t="str">
            <v>Rep &amp; Main(Oth)- LAWN &amp; GARDEN PH 1,2,3</v>
          </cell>
          <cell r="C2041" t="str">
            <v>INR</v>
          </cell>
          <cell r="D2041" t="str">
            <v>EXPENSES</v>
          </cell>
          <cell r="E2041" t="str">
            <v>INCOME STATEMENT</v>
          </cell>
          <cell r="F2041" t="str">
            <v/>
          </cell>
          <cell r="G2041" t="str">
            <v/>
          </cell>
          <cell r="H2041" t="str">
            <v>EXPENDITURE</v>
          </cell>
          <cell r="I2041" t="str">
            <v>GENERAL AND ADMINISTRATION EXPENSES</v>
          </cell>
          <cell r="J2041" t="str">
            <v>REPAIRS AND MAINTENANCE</v>
          </cell>
        </row>
        <row r="2042">
          <cell r="A2042" t="str">
            <v>X503113</v>
          </cell>
          <cell r="B2042" t="str">
            <v>Rep &amp; Main(Oth)- LAWN &amp; GARDEN PH 4</v>
          </cell>
          <cell r="C2042" t="str">
            <v>INR</v>
          </cell>
          <cell r="D2042" t="str">
            <v>EXPENSES</v>
          </cell>
          <cell r="E2042" t="str">
            <v>INCOME STATEMENT</v>
          </cell>
          <cell r="F2042" t="str">
            <v/>
          </cell>
          <cell r="G2042" t="str">
            <v/>
          </cell>
          <cell r="H2042" t="str">
            <v>EXPENDITURE</v>
          </cell>
          <cell r="I2042" t="str">
            <v>GENERAL AND ADMINISTRATION EXPENSES</v>
          </cell>
          <cell r="J2042" t="str">
            <v>REPAIRS AND MAINTENANCE</v>
          </cell>
        </row>
        <row r="2043">
          <cell r="A2043" t="str">
            <v>X503114</v>
          </cell>
          <cell r="B2043" t="str">
            <v>Rep &amp; Main(Oth)- EXT. ELECT. PH-I,II,III</v>
          </cell>
          <cell r="C2043" t="str">
            <v>INR</v>
          </cell>
          <cell r="D2043" t="str">
            <v>EXPENSES</v>
          </cell>
          <cell r="E2043" t="str">
            <v>INCOME STATEMENT</v>
          </cell>
          <cell r="F2043" t="str">
            <v/>
          </cell>
          <cell r="G2043" t="str">
            <v/>
          </cell>
          <cell r="H2043" t="str">
            <v>EXPENDITURE</v>
          </cell>
          <cell r="I2043" t="str">
            <v>GENERAL AND ADMINISTRATION EXPENSES</v>
          </cell>
          <cell r="J2043" t="str">
            <v>REPAIRS AND MAINTENANCE</v>
          </cell>
        </row>
        <row r="2044">
          <cell r="A2044" t="str">
            <v>X503115</v>
          </cell>
          <cell r="B2044" t="str">
            <v>Rep &amp; Main(Oth)- EXT. ELECT. PH-IV</v>
          </cell>
          <cell r="C2044" t="str">
            <v>INR</v>
          </cell>
          <cell r="D2044" t="str">
            <v>EXPENSES</v>
          </cell>
          <cell r="E2044" t="str">
            <v>INCOME STATEMENT</v>
          </cell>
          <cell r="F2044" t="str">
            <v/>
          </cell>
          <cell r="G2044" t="str">
            <v/>
          </cell>
          <cell r="H2044" t="str">
            <v>EXPENDITURE</v>
          </cell>
          <cell r="I2044" t="str">
            <v>GENERAL AND ADMINISTRATION EXPENSES</v>
          </cell>
          <cell r="J2044" t="str">
            <v>REPAIRS AND MAINTENANCE</v>
          </cell>
        </row>
        <row r="2045">
          <cell r="A2045" t="str">
            <v>X503116</v>
          </cell>
          <cell r="B2045" t="str">
            <v>Rep &amp; Main(Oth)- SOHNA FARM</v>
          </cell>
          <cell r="C2045" t="str">
            <v>INR</v>
          </cell>
          <cell r="D2045" t="str">
            <v>EXPENSES</v>
          </cell>
          <cell r="E2045" t="str">
            <v>INCOME STATEMENT</v>
          </cell>
          <cell r="F2045" t="str">
            <v/>
          </cell>
          <cell r="G2045" t="str">
            <v/>
          </cell>
          <cell r="H2045" t="str">
            <v>EXPENDITURE</v>
          </cell>
          <cell r="I2045" t="str">
            <v>GENERAL AND ADMINISTRATION EXPENSES</v>
          </cell>
          <cell r="J2045" t="str">
            <v>REPAIRS AND MAINTENANCE</v>
          </cell>
        </row>
        <row r="2046">
          <cell r="A2046" t="str">
            <v>X503117</v>
          </cell>
          <cell r="B2046" t="str">
            <v>Rep &amp; Main(Oth)- WATER SUPPLY PH 1,2,3</v>
          </cell>
          <cell r="C2046" t="str">
            <v>INR</v>
          </cell>
          <cell r="D2046" t="str">
            <v>EXPENSES</v>
          </cell>
          <cell r="E2046" t="str">
            <v>INCOME STATEMENT</v>
          </cell>
          <cell r="F2046" t="str">
            <v/>
          </cell>
          <cell r="G2046" t="str">
            <v/>
          </cell>
          <cell r="H2046" t="str">
            <v>EXPENDITURE</v>
          </cell>
          <cell r="I2046" t="str">
            <v>GENERAL AND ADMINISTRATION EXPENSES</v>
          </cell>
          <cell r="J2046" t="str">
            <v>REPAIRS AND MAINTENANCE</v>
          </cell>
        </row>
        <row r="2047">
          <cell r="A2047" t="str">
            <v>X503118</v>
          </cell>
          <cell r="B2047" t="str">
            <v>Rep &amp; Main(Oth)- WATER SUPPLY PH 4</v>
          </cell>
          <cell r="C2047" t="str">
            <v>INR</v>
          </cell>
          <cell r="D2047" t="str">
            <v>EXPENSES</v>
          </cell>
          <cell r="E2047" t="str">
            <v>INCOME STATEMENT</v>
          </cell>
          <cell r="F2047" t="str">
            <v/>
          </cell>
          <cell r="G2047" t="str">
            <v/>
          </cell>
          <cell r="H2047" t="str">
            <v>EXPENDITURE</v>
          </cell>
          <cell r="I2047" t="str">
            <v>GENERAL AND ADMINISTRATION EXPENSES</v>
          </cell>
          <cell r="J2047" t="str">
            <v>REPAIRS AND MAINTENANCE</v>
          </cell>
        </row>
        <row r="2048">
          <cell r="A2048" t="str">
            <v>X503119</v>
          </cell>
          <cell r="B2048" t="str">
            <v>Rep &amp; Main(Oth)- SEWAGE PH-I,II,III</v>
          </cell>
          <cell r="C2048" t="str">
            <v>INR</v>
          </cell>
          <cell r="D2048" t="str">
            <v>EXPENSES</v>
          </cell>
          <cell r="E2048" t="str">
            <v>INCOME STATEMENT</v>
          </cell>
          <cell r="F2048" t="str">
            <v/>
          </cell>
          <cell r="G2048" t="str">
            <v/>
          </cell>
          <cell r="H2048" t="str">
            <v>EXPENDITURE</v>
          </cell>
          <cell r="I2048" t="str">
            <v>GENERAL AND ADMINISTRATION EXPENSES</v>
          </cell>
          <cell r="J2048" t="str">
            <v>REPAIRS AND MAINTENANCE</v>
          </cell>
        </row>
        <row r="2049">
          <cell r="A2049" t="str">
            <v>X503120</v>
          </cell>
          <cell r="B2049" t="str">
            <v>Rep &amp; Main(Oth)- SEWAGE PH-IV</v>
          </cell>
          <cell r="C2049" t="str">
            <v>INR</v>
          </cell>
          <cell r="D2049" t="str">
            <v>EXPENSES</v>
          </cell>
          <cell r="E2049" t="str">
            <v>INCOME STATEMENT</v>
          </cell>
          <cell r="F2049" t="str">
            <v/>
          </cell>
          <cell r="G2049" t="str">
            <v/>
          </cell>
          <cell r="H2049" t="str">
            <v>EXPENDITURE</v>
          </cell>
          <cell r="I2049" t="str">
            <v>GENERAL AND ADMINISTRATION EXPENSES</v>
          </cell>
          <cell r="J2049" t="str">
            <v>REPAIRS AND MAINTENANCE</v>
          </cell>
        </row>
        <row r="2050">
          <cell r="A2050" t="str">
            <v>X503121</v>
          </cell>
          <cell r="B2050" t="str">
            <v>Rep &amp; Main(Oth)- COMMUNITY CENTRE</v>
          </cell>
          <cell r="C2050" t="str">
            <v>INR</v>
          </cell>
          <cell r="D2050" t="str">
            <v>EXPENSES</v>
          </cell>
          <cell r="E2050" t="str">
            <v>INCOME STATEMENT</v>
          </cell>
          <cell r="F2050" t="str">
            <v/>
          </cell>
          <cell r="G2050" t="str">
            <v/>
          </cell>
          <cell r="H2050" t="str">
            <v>EXPENDITURE</v>
          </cell>
          <cell r="I2050" t="str">
            <v>GENERAL AND ADMINISTRATION EXPENSES</v>
          </cell>
          <cell r="J2050" t="str">
            <v>REPAIRS AND MAINTENANCE</v>
          </cell>
        </row>
        <row r="2051">
          <cell r="A2051" t="str">
            <v>X503122</v>
          </cell>
          <cell r="B2051" t="str">
            <v>Rep &amp; Main(Oth)- S MALL</v>
          </cell>
          <cell r="C2051" t="str">
            <v>INR</v>
          </cell>
          <cell r="D2051" t="str">
            <v>EXPENSES</v>
          </cell>
          <cell r="E2051" t="str">
            <v>INCOME STATEMENT</v>
          </cell>
          <cell r="F2051" t="str">
            <v/>
          </cell>
          <cell r="G2051" t="str">
            <v/>
          </cell>
          <cell r="H2051" t="str">
            <v>EXPENDITURE</v>
          </cell>
          <cell r="I2051" t="str">
            <v>GENERAL AND ADMINISTRATION EXPENSES</v>
          </cell>
          <cell r="J2051" t="str">
            <v>REPAIRS AND MAINTENANCE</v>
          </cell>
        </row>
        <row r="2052">
          <cell r="A2052" t="str">
            <v>X503123</v>
          </cell>
          <cell r="B2052" t="str">
            <v>Rep &amp; Main(Oth)- Ph 1, 2, 3</v>
          </cell>
          <cell r="C2052" t="str">
            <v>INR</v>
          </cell>
          <cell r="D2052" t="str">
            <v>EXPENSES</v>
          </cell>
          <cell r="E2052" t="str">
            <v>INCOME STATEMENT</v>
          </cell>
          <cell r="F2052" t="str">
            <v/>
          </cell>
          <cell r="G2052" t="str">
            <v/>
          </cell>
          <cell r="H2052" t="str">
            <v>EXPENDITURE</v>
          </cell>
          <cell r="I2052" t="str">
            <v>GENERAL AND ADMINISTRATION EXPENSES</v>
          </cell>
          <cell r="J2052" t="str">
            <v>REPAIRS AND MAINTENANCE</v>
          </cell>
        </row>
        <row r="2053">
          <cell r="A2053" t="str">
            <v>X503124</v>
          </cell>
          <cell r="B2053" t="str">
            <v>Rep &amp; Main(Oth)- Ph 4</v>
          </cell>
          <cell r="C2053" t="str">
            <v>INR</v>
          </cell>
          <cell r="D2053" t="str">
            <v>EXPENSES</v>
          </cell>
          <cell r="E2053" t="str">
            <v>INCOME STATEMENT</v>
          </cell>
          <cell r="F2053" t="str">
            <v/>
          </cell>
          <cell r="G2053" t="str">
            <v/>
          </cell>
          <cell r="H2053" t="str">
            <v>EXPENDITURE</v>
          </cell>
          <cell r="I2053" t="str">
            <v>GENERAL AND ADMINISTRATION EXPENSES</v>
          </cell>
          <cell r="J2053" t="str">
            <v>REPAIRS AND MAINTENANCE</v>
          </cell>
        </row>
        <row r="2054">
          <cell r="A2054" t="str">
            <v>X503125</v>
          </cell>
          <cell r="B2054" t="str">
            <v>Rep &amp; Main(Oth)- DLF GARDEN</v>
          </cell>
          <cell r="C2054" t="str">
            <v>INR</v>
          </cell>
          <cell r="D2054" t="str">
            <v>EXPENSES</v>
          </cell>
          <cell r="E2054" t="str">
            <v>INCOME STATEMENT</v>
          </cell>
          <cell r="F2054" t="str">
            <v/>
          </cell>
          <cell r="G2054" t="str">
            <v/>
          </cell>
          <cell r="H2054" t="str">
            <v>EXPENDITURE</v>
          </cell>
          <cell r="I2054" t="str">
            <v>GENERAL AND ADMINISTRATION EXPENSES</v>
          </cell>
          <cell r="J2054" t="str">
            <v>REPAIRS AND MAINTENANCE</v>
          </cell>
        </row>
        <row r="2055">
          <cell r="A2055" t="str">
            <v>X503126</v>
          </cell>
          <cell r="B2055" t="str">
            <v>Rep &amp; Main(Oth)- INTERNET</v>
          </cell>
          <cell r="C2055" t="str">
            <v>INR</v>
          </cell>
          <cell r="D2055" t="str">
            <v>EXPENSES</v>
          </cell>
          <cell r="E2055" t="str">
            <v>INCOME STATEMENT</v>
          </cell>
          <cell r="F2055" t="str">
            <v/>
          </cell>
          <cell r="G2055" t="str">
            <v/>
          </cell>
          <cell r="H2055" t="str">
            <v>EXPENDITURE</v>
          </cell>
          <cell r="I2055" t="str">
            <v>GENERAL AND ADMINISTRATION EXPENSES</v>
          </cell>
          <cell r="J2055" t="str">
            <v>REPAIRS AND MAINTENANCE</v>
          </cell>
        </row>
        <row r="2056">
          <cell r="A2056" t="str">
            <v>X503127</v>
          </cell>
          <cell r="B2056" t="str">
            <v>Rep &amp; Main(Oth)- INFRASTRUCTURE</v>
          </cell>
          <cell r="C2056" t="str">
            <v>INR</v>
          </cell>
          <cell r="D2056" t="str">
            <v>EXPENSES</v>
          </cell>
          <cell r="E2056" t="str">
            <v>INCOME STATEMENT</v>
          </cell>
          <cell r="F2056" t="str">
            <v/>
          </cell>
          <cell r="G2056" t="str">
            <v/>
          </cell>
          <cell r="H2056" t="str">
            <v>EXPENDITURE</v>
          </cell>
          <cell r="I2056" t="str">
            <v>GENERAL AND ADMINISTRATION EXPENSES</v>
          </cell>
          <cell r="J2056" t="str">
            <v>REPAIRS AND MAINTENANCE</v>
          </cell>
        </row>
        <row r="2057">
          <cell r="A2057" t="str">
            <v>X503128</v>
          </cell>
          <cell r="B2057" t="str">
            <v>Rep &amp; Main(Oth)- VAM</v>
          </cell>
          <cell r="C2057" t="str">
            <v>INR</v>
          </cell>
          <cell r="D2057" t="str">
            <v>EXPENSES</v>
          </cell>
          <cell r="E2057" t="str">
            <v>INCOME STATEMENT</v>
          </cell>
          <cell r="F2057" t="str">
            <v/>
          </cell>
          <cell r="G2057" t="str">
            <v/>
          </cell>
          <cell r="H2057" t="str">
            <v>EXPENDITURE</v>
          </cell>
          <cell r="I2057" t="str">
            <v>GENERAL AND ADMINISTRATION EXPENSES</v>
          </cell>
          <cell r="J2057" t="str">
            <v>REPAIRS AND MAINTENANCE</v>
          </cell>
        </row>
        <row r="2058">
          <cell r="A2058" t="str">
            <v>X503129</v>
          </cell>
          <cell r="B2058" t="str">
            <v>Rep &amp; Main(Oth)- HVAC</v>
          </cell>
          <cell r="C2058" t="str">
            <v>INR</v>
          </cell>
          <cell r="D2058" t="str">
            <v>EXPENSES</v>
          </cell>
          <cell r="E2058" t="str">
            <v>INCOME STATEMENT</v>
          </cell>
          <cell r="F2058" t="str">
            <v/>
          </cell>
          <cell r="G2058" t="str">
            <v/>
          </cell>
          <cell r="H2058" t="str">
            <v>EXPENDITURE</v>
          </cell>
          <cell r="I2058" t="str">
            <v>GENERAL AND ADMINISTRATION EXPENSES</v>
          </cell>
          <cell r="J2058" t="str">
            <v>REPAIRS AND MAINTENANCE</v>
          </cell>
        </row>
        <row r="2059">
          <cell r="A2059" t="str">
            <v>X503130</v>
          </cell>
          <cell r="B2059" t="str">
            <v>Rep &amp; Main(Oth)- Parking Maintenance</v>
          </cell>
          <cell r="C2059" t="str">
            <v>INR</v>
          </cell>
          <cell r="D2059" t="str">
            <v>EXPENSES</v>
          </cell>
          <cell r="E2059" t="str">
            <v>INCOME STATEMENT</v>
          </cell>
          <cell r="F2059" t="str">
            <v/>
          </cell>
          <cell r="G2059" t="str">
            <v/>
          </cell>
          <cell r="H2059" t="str">
            <v>EXPENDITURE</v>
          </cell>
          <cell r="I2059" t="str">
            <v>GENERAL AND ADMINISTRATION EXPENSES</v>
          </cell>
          <cell r="J2059" t="str">
            <v>REPAIRS AND MAINTENANCE</v>
          </cell>
        </row>
        <row r="2060">
          <cell r="A2060" t="str">
            <v>X503201</v>
          </cell>
          <cell r="B2060" t="str">
            <v>Office Maintenance Charges</v>
          </cell>
          <cell r="C2060" t="str">
            <v>INR</v>
          </cell>
          <cell r="D2060" t="str">
            <v>EXPENSES</v>
          </cell>
          <cell r="E2060" t="str">
            <v>INCOME STATEMENT</v>
          </cell>
          <cell r="F2060" t="str">
            <v/>
          </cell>
          <cell r="G2060" t="str">
            <v/>
          </cell>
          <cell r="H2060" t="str">
            <v>EXPENDITURE</v>
          </cell>
          <cell r="I2060" t="str">
            <v>GENERAL AND ADMINISTRATION EXPENSES</v>
          </cell>
          <cell r="J2060" t="str">
            <v>REPAIRS AND MAINTENANCE</v>
          </cell>
        </row>
        <row r="2061">
          <cell r="A2061" t="str">
            <v>X503202</v>
          </cell>
          <cell r="B2061" t="str">
            <v>Water and Sewarage Charges</v>
          </cell>
          <cell r="C2061" t="str">
            <v>INR</v>
          </cell>
          <cell r="D2061" t="str">
            <v>EXPENSES</v>
          </cell>
          <cell r="E2061" t="str">
            <v>INCOME STATEMENT</v>
          </cell>
          <cell r="F2061" t="str">
            <v/>
          </cell>
          <cell r="G2061" t="str">
            <v/>
          </cell>
          <cell r="H2061" t="str">
            <v>EXPENDITURE</v>
          </cell>
          <cell r="I2061" t="str">
            <v>GENERAL AND ADMINISTRATION EXPENSES</v>
          </cell>
          <cell r="J2061" t="str">
            <v>REPAIRS AND MAINTENANCE</v>
          </cell>
        </row>
        <row r="2062">
          <cell r="A2062" t="str">
            <v>X504001-001</v>
          </cell>
          <cell r="B2062" t="str">
            <v>Insurance</v>
          </cell>
          <cell r="C2062" t="str">
            <v>INR</v>
          </cell>
          <cell r="D2062" t="str">
            <v>EXPENSES</v>
          </cell>
          <cell r="E2062" t="str">
            <v>INCOME STATEMENT</v>
          </cell>
          <cell r="F2062" t="str">
            <v/>
          </cell>
          <cell r="G2062" t="str">
            <v/>
          </cell>
          <cell r="H2062" t="str">
            <v>EXPENDITURE</v>
          </cell>
          <cell r="I2062" t="str">
            <v>OTHER EXPENSES</v>
          </cell>
          <cell r="J2062" t="str">
            <v>INSURANCE EXPENSES</v>
          </cell>
        </row>
        <row r="2063">
          <cell r="A2063" t="str">
            <v>X504001-002</v>
          </cell>
          <cell r="B2063" t="str">
            <v>Insurance- Vehicles</v>
          </cell>
          <cell r="C2063" t="str">
            <v>INR</v>
          </cell>
          <cell r="D2063" t="str">
            <v>EXPENSES</v>
          </cell>
          <cell r="E2063" t="str">
            <v>INCOME STATEMENT</v>
          </cell>
          <cell r="F2063" t="str">
            <v/>
          </cell>
          <cell r="G2063" t="str">
            <v/>
          </cell>
          <cell r="H2063" t="str">
            <v>EXPENDITURE</v>
          </cell>
          <cell r="I2063" t="str">
            <v>OTHER EXPENSES</v>
          </cell>
          <cell r="J2063" t="str">
            <v>INSURANCE EXPENSES</v>
          </cell>
        </row>
        <row r="2064">
          <cell r="A2064" t="str">
            <v>X504001-003</v>
          </cell>
          <cell r="B2064" t="str">
            <v>Insurance- Buildings</v>
          </cell>
          <cell r="C2064" t="str">
            <v>INR</v>
          </cell>
          <cell r="D2064" t="str">
            <v>EXPENSES</v>
          </cell>
          <cell r="E2064" t="str">
            <v>INCOME STATEMENT</v>
          </cell>
          <cell r="F2064" t="str">
            <v/>
          </cell>
          <cell r="G2064" t="str">
            <v/>
          </cell>
          <cell r="H2064" t="str">
            <v>EXPENDITURE</v>
          </cell>
          <cell r="I2064" t="str">
            <v>OTHER EXPENSES</v>
          </cell>
          <cell r="J2064" t="str">
            <v>INSURANCE EXPENSES</v>
          </cell>
        </row>
        <row r="2065">
          <cell r="A2065" t="str">
            <v>X504001-004</v>
          </cell>
          <cell r="B2065" t="str">
            <v>Insurance- Machinery And Other Fas</v>
          </cell>
          <cell r="C2065" t="str">
            <v>INR</v>
          </cell>
          <cell r="D2065" t="str">
            <v>EXPENSES</v>
          </cell>
          <cell r="E2065" t="str">
            <v>INCOME STATEMENT</v>
          </cell>
          <cell r="F2065" t="str">
            <v/>
          </cell>
          <cell r="G2065" t="str">
            <v/>
          </cell>
          <cell r="H2065" t="str">
            <v>EXPENDITURE</v>
          </cell>
          <cell r="I2065" t="str">
            <v>OTHER EXPENSES</v>
          </cell>
          <cell r="J2065" t="str">
            <v>INSURANCE EXPENSES</v>
          </cell>
        </row>
        <row r="2066">
          <cell r="A2066" t="str">
            <v>X504001-005</v>
          </cell>
          <cell r="B2066" t="str">
            <v>Insurance- Others</v>
          </cell>
          <cell r="C2066" t="str">
            <v>INR</v>
          </cell>
          <cell r="D2066" t="str">
            <v>EXPENSES</v>
          </cell>
          <cell r="E2066" t="str">
            <v>INCOME STATEMENT</v>
          </cell>
          <cell r="F2066" t="str">
            <v/>
          </cell>
          <cell r="G2066" t="str">
            <v/>
          </cell>
          <cell r="H2066" t="str">
            <v>EXPENDITURE</v>
          </cell>
          <cell r="I2066" t="str">
            <v>OTHER EXPENSES</v>
          </cell>
          <cell r="J2066" t="str">
            <v>INSURANCE EXPENSES</v>
          </cell>
        </row>
        <row r="2067">
          <cell r="A2067" t="str">
            <v>X505001</v>
          </cell>
          <cell r="B2067" t="str">
            <v>Commission and brokerage- Sales</v>
          </cell>
          <cell r="C2067" t="str">
            <v>INR</v>
          </cell>
          <cell r="D2067" t="str">
            <v>EXPENSES</v>
          </cell>
          <cell r="E2067" t="str">
            <v>INCOME STATEMENT</v>
          </cell>
          <cell r="F2067" t="str">
            <v/>
          </cell>
          <cell r="G2067" t="str">
            <v/>
          </cell>
          <cell r="H2067" t="str">
            <v>EXPENDITURE</v>
          </cell>
          <cell r="I2067" t="str">
            <v>OTHER EXPENSES</v>
          </cell>
          <cell r="J2067" t="str">
            <v>COMMISSION AND BROKERAGE</v>
          </cell>
        </row>
        <row r="2068">
          <cell r="A2068" t="str">
            <v>X505002</v>
          </cell>
          <cell r="B2068" t="str">
            <v>Commission and brokerage- Rent</v>
          </cell>
          <cell r="C2068" t="str">
            <v>INR</v>
          </cell>
          <cell r="D2068" t="str">
            <v>EXPENSES</v>
          </cell>
          <cell r="E2068" t="str">
            <v>INCOME STATEMENT</v>
          </cell>
          <cell r="F2068" t="str">
            <v/>
          </cell>
          <cell r="G2068" t="str">
            <v/>
          </cell>
          <cell r="H2068" t="str">
            <v>EXPENDITURE</v>
          </cell>
          <cell r="I2068" t="str">
            <v>OTHER EXPENSES</v>
          </cell>
          <cell r="J2068" t="str">
            <v>COMMISSION AND BROKERAGE</v>
          </cell>
        </row>
        <row r="2069">
          <cell r="A2069" t="str">
            <v>X506001-001</v>
          </cell>
          <cell r="B2069" t="str">
            <v>Adver and publicity</v>
          </cell>
          <cell r="C2069" t="str">
            <v>INR</v>
          </cell>
          <cell r="D2069" t="str">
            <v>EXPENSES</v>
          </cell>
          <cell r="E2069" t="str">
            <v>INCOME STATEMENT</v>
          </cell>
          <cell r="F2069" t="str">
            <v/>
          </cell>
          <cell r="G2069" t="str">
            <v/>
          </cell>
          <cell r="H2069" t="str">
            <v>EXPENDITURE</v>
          </cell>
          <cell r="I2069" t="str">
            <v>GENERAL AND ADMINISTRATION EXPENSES</v>
          </cell>
          <cell r="J2069" t="str">
            <v>ADVERTISEMENT AND PROMOTION</v>
          </cell>
        </row>
        <row r="2070">
          <cell r="A2070" t="str">
            <v>X506001-002</v>
          </cell>
          <cell r="B2070" t="str">
            <v>Adver And Publicity- Indian Newspprs</v>
          </cell>
          <cell r="C2070" t="str">
            <v>INR</v>
          </cell>
          <cell r="D2070" t="str">
            <v>EXPENSES</v>
          </cell>
          <cell r="E2070" t="str">
            <v>INCOME STATEMENT</v>
          </cell>
          <cell r="F2070" t="str">
            <v/>
          </cell>
          <cell r="G2070" t="str">
            <v/>
          </cell>
          <cell r="H2070" t="str">
            <v>EXPENDITURE</v>
          </cell>
          <cell r="I2070" t="str">
            <v>GENERAL AND ADMINISTRATION EXPENSES</v>
          </cell>
          <cell r="J2070" t="str">
            <v>ADVERTISEMENT AND PROMOTION</v>
          </cell>
        </row>
        <row r="2071">
          <cell r="A2071" t="str">
            <v>X506001-003</v>
          </cell>
          <cell r="B2071" t="str">
            <v>Adver And Publicity- Foreign News Papers</v>
          </cell>
          <cell r="C2071" t="str">
            <v>INR</v>
          </cell>
          <cell r="D2071" t="str">
            <v>EXPENSES</v>
          </cell>
          <cell r="E2071" t="str">
            <v>INCOME STATEMENT</v>
          </cell>
          <cell r="F2071" t="str">
            <v/>
          </cell>
          <cell r="G2071" t="str">
            <v/>
          </cell>
          <cell r="H2071" t="str">
            <v>EXPENDITURE</v>
          </cell>
          <cell r="I2071" t="str">
            <v>GENERAL AND ADMINISTRATION EXPENSES</v>
          </cell>
          <cell r="J2071" t="str">
            <v>ADVERTISEMENT AND PROMOTION</v>
          </cell>
        </row>
        <row r="2072">
          <cell r="A2072" t="str">
            <v>X506001-004</v>
          </cell>
          <cell r="B2072" t="str">
            <v>Adver And Publicity- Indian Magazines</v>
          </cell>
          <cell r="C2072" t="str">
            <v>INR</v>
          </cell>
          <cell r="D2072" t="str">
            <v>EXPENSES</v>
          </cell>
          <cell r="E2072" t="str">
            <v>INCOME STATEMENT</v>
          </cell>
          <cell r="F2072" t="str">
            <v/>
          </cell>
          <cell r="G2072" t="str">
            <v/>
          </cell>
          <cell r="H2072" t="str">
            <v>EXPENDITURE</v>
          </cell>
          <cell r="I2072" t="str">
            <v>GENERAL AND ADMINISTRATION EXPENSES</v>
          </cell>
          <cell r="J2072" t="str">
            <v>ADVERTISEMENT AND PROMOTION</v>
          </cell>
        </row>
        <row r="2073">
          <cell r="A2073" t="str">
            <v>X506001-005</v>
          </cell>
          <cell r="B2073" t="str">
            <v>Adver And Publicity- Hoardings &amp; Banners</v>
          </cell>
          <cell r="C2073" t="str">
            <v>INR</v>
          </cell>
          <cell r="D2073" t="str">
            <v>EXPENSES</v>
          </cell>
          <cell r="E2073" t="str">
            <v>INCOME STATEMENT</v>
          </cell>
          <cell r="F2073" t="str">
            <v/>
          </cell>
          <cell r="G2073" t="str">
            <v/>
          </cell>
          <cell r="H2073" t="str">
            <v>EXPENDITURE</v>
          </cell>
          <cell r="I2073" t="str">
            <v>GENERAL AND ADMINISTRATION EXPENSES</v>
          </cell>
          <cell r="J2073" t="str">
            <v>ADVERTISEMENT AND PROMOTION</v>
          </cell>
        </row>
        <row r="2074">
          <cell r="A2074" t="str">
            <v>X506001-006</v>
          </cell>
          <cell r="B2074" t="str">
            <v>Adver And Publicity- Others</v>
          </cell>
          <cell r="C2074" t="str">
            <v>INR</v>
          </cell>
          <cell r="D2074" t="str">
            <v>EXPENSES</v>
          </cell>
          <cell r="E2074" t="str">
            <v>INCOME STATEMENT</v>
          </cell>
          <cell r="F2074" t="str">
            <v/>
          </cell>
          <cell r="G2074" t="str">
            <v/>
          </cell>
          <cell r="H2074" t="str">
            <v>EXPENDITURE</v>
          </cell>
          <cell r="I2074" t="str">
            <v>GENERAL AND ADMINISTRATION EXPENSES</v>
          </cell>
          <cell r="J2074" t="str">
            <v>ADVERTISEMENT AND PROMOTION</v>
          </cell>
        </row>
        <row r="2075">
          <cell r="A2075" t="str">
            <v>X506001-007</v>
          </cell>
          <cell r="B2075" t="str">
            <v>Adver And Publicity- Television</v>
          </cell>
          <cell r="C2075" t="str">
            <v>INR</v>
          </cell>
          <cell r="D2075" t="str">
            <v>EXPENSES</v>
          </cell>
          <cell r="E2075" t="str">
            <v>INCOME STATEMENT</v>
          </cell>
          <cell r="F2075" t="str">
            <v/>
          </cell>
          <cell r="G2075" t="str">
            <v/>
          </cell>
          <cell r="H2075" t="str">
            <v>EXPENDITURE</v>
          </cell>
          <cell r="I2075" t="str">
            <v>GENERAL AND ADMINISTRATION EXPENSES</v>
          </cell>
          <cell r="J2075" t="str">
            <v>ADVERTISEMENT AND PROMOTION</v>
          </cell>
        </row>
        <row r="2076">
          <cell r="A2076" t="str">
            <v>X506001-008</v>
          </cell>
          <cell r="B2076" t="str">
            <v>Adver And Publicity- Exhibition Expenses</v>
          </cell>
          <cell r="C2076" t="str">
            <v>INR</v>
          </cell>
          <cell r="D2076" t="str">
            <v>EXPENSES</v>
          </cell>
          <cell r="E2076" t="str">
            <v>INCOME STATEMENT</v>
          </cell>
          <cell r="F2076" t="str">
            <v/>
          </cell>
          <cell r="G2076" t="str">
            <v/>
          </cell>
          <cell r="H2076" t="str">
            <v>EXPENDITURE</v>
          </cell>
          <cell r="I2076" t="str">
            <v>GENERAL AND ADMINISTRATION EXPENSES</v>
          </cell>
          <cell r="J2076" t="str">
            <v>ADVERTISEMENT AND PROMOTION</v>
          </cell>
        </row>
        <row r="2077">
          <cell r="A2077" t="str">
            <v>X506001-009</v>
          </cell>
          <cell r="B2077" t="str">
            <v>Adver And Publicity- Cable</v>
          </cell>
          <cell r="C2077" t="str">
            <v>INR</v>
          </cell>
          <cell r="D2077" t="str">
            <v>EXPENSES</v>
          </cell>
          <cell r="E2077" t="str">
            <v>INCOME STATEMENT</v>
          </cell>
          <cell r="F2077" t="str">
            <v/>
          </cell>
          <cell r="G2077" t="str">
            <v/>
          </cell>
          <cell r="H2077" t="str">
            <v>EXPENDITURE</v>
          </cell>
          <cell r="I2077" t="str">
            <v>GENERAL AND ADMINISTRATION EXPENSES</v>
          </cell>
          <cell r="J2077" t="str">
            <v>ADVERTISEMENT AND PROMOTION</v>
          </cell>
        </row>
        <row r="2078">
          <cell r="A2078" t="str">
            <v>X506001-010</v>
          </cell>
          <cell r="B2078" t="str">
            <v>Adver And Publicity-Joint Promotions</v>
          </cell>
          <cell r="C2078" t="str">
            <v>INR</v>
          </cell>
          <cell r="D2078" t="str">
            <v>EXPENSES</v>
          </cell>
          <cell r="E2078" t="str">
            <v>INCOME STATEMENT</v>
          </cell>
          <cell r="F2078" t="str">
            <v/>
          </cell>
          <cell r="G2078" t="str">
            <v/>
          </cell>
          <cell r="H2078" t="str">
            <v>EXPENDITURE</v>
          </cell>
          <cell r="I2078" t="str">
            <v>GENERAL AND ADMINISTRATION EXPENSES</v>
          </cell>
          <cell r="J2078" t="str">
            <v>ADVERTISEMENT AND PROMOTION</v>
          </cell>
        </row>
        <row r="2079">
          <cell r="A2079" t="str">
            <v>X507001</v>
          </cell>
          <cell r="B2079" t="str">
            <v>TraveIling and conveyance</v>
          </cell>
          <cell r="C2079" t="str">
            <v>INR</v>
          </cell>
          <cell r="D2079" t="str">
            <v>EXPENSES</v>
          </cell>
          <cell r="E2079" t="str">
            <v>INCOME STATEMENT</v>
          </cell>
          <cell r="F2079" t="str">
            <v/>
          </cell>
          <cell r="G2079" t="str">
            <v/>
          </cell>
          <cell r="H2079" t="str">
            <v>EXPENDITURE</v>
          </cell>
          <cell r="I2079" t="str">
            <v>GENERAL AND ADMINISTRATION EXPENSES</v>
          </cell>
          <cell r="J2079" t="str">
            <v>TRAVEL AND CONVEYANCE</v>
          </cell>
        </row>
        <row r="2080">
          <cell r="A2080" t="str">
            <v>X507101-001</v>
          </cell>
          <cell r="B2080" t="str">
            <v>Travelling Exps. (Staff) Domestic</v>
          </cell>
          <cell r="C2080" t="str">
            <v>INR</v>
          </cell>
          <cell r="D2080" t="str">
            <v>EXPENSES</v>
          </cell>
          <cell r="E2080" t="str">
            <v>INCOME STATEMENT</v>
          </cell>
          <cell r="F2080" t="str">
            <v/>
          </cell>
          <cell r="G2080" t="str">
            <v/>
          </cell>
          <cell r="H2080" t="str">
            <v>EXPENDITURE</v>
          </cell>
          <cell r="I2080" t="str">
            <v>GENERAL AND ADMINISTRATION EXPENSES</v>
          </cell>
          <cell r="J2080" t="str">
            <v>TRAVEL AND CONVEYANCE</v>
          </cell>
        </row>
        <row r="2081">
          <cell r="A2081" t="str">
            <v>X507101-002</v>
          </cell>
          <cell r="B2081" t="str">
            <v>Travelling Exps. (Staff) Domestic- Fare</v>
          </cell>
          <cell r="C2081" t="str">
            <v>INR</v>
          </cell>
          <cell r="D2081" t="str">
            <v>EXPENSES</v>
          </cell>
          <cell r="E2081" t="str">
            <v>INCOME STATEMENT</v>
          </cell>
          <cell r="F2081" t="str">
            <v/>
          </cell>
          <cell r="G2081" t="str">
            <v/>
          </cell>
          <cell r="H2081" t="str">
            <v>EXPENDITURE</v>
          </cell>
          <cell r="I2081" t="str">
            <v>GENERAL AND ADMINISTRATION EXPENSES</v>
          </cell>
          <cell r="J2081" t="str">
            <v>TRAVEL AND CONVEYANCE</v>
          </cell>
        </row>
        <row r="2082">
          <cell r="A2082" t="str">
            <v>X507101-003</v>
          </cell>
          <cell r="B2082" t="str">
            <v>Travelling Exps. (Staff) Domestic- Hotel</v>
          </cell>
          <cell r="C2082" t="str">
            <v>INR</v>
          </cell>
          <cell r="D2082" t="str">
            <v>EXPENSES</v>
          </cell>
          <cell r="E2082" t="str">
            <v>INCOME STATEMENT</v>
          </cell>
          <cell r="F2082" t="str">
            <v/>
          </cell>
          <cell r="G2082" t="str">
            <v/>
          </cell>
          <cell r="H2082" t="str">
            <v>EXPENDITURE</v>
          </cell>
          <cell r="I2082" t="str">
            <v>GENERAL AND ADMINISTRATION EXPENSES</v>
          </cell>
          <cell r="J2082" t="str">
            <v>TRAVEL AND CONVEYANCE</v>
          </cell>
        </row>
        <row r="2083">
          <cell r="A2083" t="str">
            <v>X507101-004</v>
          </cell>
          <cell r="B2083" t="str">
            <v>Travelling Exps. (Staff) Domestic- D.A.</v>
          </cell>
          <cell r="C2083" t="str">
            <v>INR</v>
          </cell>
          <cell r="D2083" t="str">
            <v>EXPENSES</v>
          </cell>
          <cell r="E2083" t="str">
            <v>INCOME STATEMENT</v>
          </cell>
          <cell r="F2083" t="str">
            <v/>
          </cell>
          <cell r="G2083" t="str">
            <v/>
          </cell>
          <cell r="H2083" t="str">
            <v>EXPENDITURE</v>
          </cell>
          <cell r="I2083" t="str">
            <v>GENERAL AND ADMINISTRATION EXPENSES</v>
          </cell>
          <cell r="J2083" t="str">
            <v>TRAVEL AND CONVEYANCE</v>
          </cell>
        </row>
        <row r="2084">
          <cell r="A2084" t="str">
            <v>X507101-005</v>
          </cell>
          <cell r="B2084" t="str">
            <v>Travelling Exps. (Staff) Domestic- Conv.</v>
          </cell>
          <cell r="C2084" t="str">
            <v>INR</v>
          </cell>
          <cell r="D2084" t="str">
            <v>EXPENSES</v>
          </cell>
          <cell r="E2084" t="str">
            <v>INCOME STATEMENT</v>
          </cell>
          <cell r="F2084" t="str">
            <v/>
          </cell>
          <cell r="G2084" t="str">
            <v/>
          </cell>
          <cell r="H2084" t="str">
            <v>EXPENDITURE</v>
          </cell>
          <cell r="I2084" t="str">
            <v>GENERAL AND ADMINISTRATION EXPENSES</v>
          </cell>
          <cell r="J2084" t="str">
            <v>TRAVEL AND CONVEYANCE</v>
          </cell>
        </row>
        <row r="2085">
          <cell r="A2085" t="str">
            <v>X507101-006</v>
          </cell>
          <cell r="B2085" t="str">
            <v>Travelling Exps. (Staff) Domestic- Other</v>
          </cell>
          <cell r="C2085" t="str">
            <v>INR</v>
          </cell>
          <cell r="D2085" t="str">
            <v>EXPENSES</v>
          </cell>
          <cell r="E2085" t="str">
            <v>INCOME STATEMENT</v>
          </cell>
          <cell r="F2085" t="str">
            <v/>
          </cell>
          <cell r="G2085" t="str">
            <v/>
          </cell>
          <cell r="H2085" t="str">
            <v>EXPENDITURE</v>
          </cell>
          <cell r="I2085" t="str">
            <v>GENERAL AND ADMINISTRATION EXPENSES</v>
          </cell>
          <cell r="J2085" t="str">
            <v>TRAVEL AND CONVEYANCE</v>
          </cell>
        </row>
        <row r="2086">
          <cell r="A2086" t="str">
            <v>X507102-001</v>
          </cell>
          <cell r="B2086" t="str">
            <v>Travelling Exps. (Dir) Domestic</v>
          </cell>
          <cell r="C2086" t="str">
            <v>INR</v>
          </cell>
          <cell r="D2086" t="str">
            <v>EXPENSES</v>
          </cell>
          <cell r="E2086" t="str">
            <v>INCOME STATEMENT</v>
          </cell>
          <cell r="F2086" t="str">
            <v/>
          </cell>
          <cell r="G2086" t="str">
            <v/>
          </cell>
          <cell r="H2086" t="str">
            <v>EXPENDITURE</v>
          </cell>
          <cell r="I2086" t="str">
            <v>GENERAL AND ADMINISTRATION EXPENSES</v>
          </cell>
          <cell r="J2086" t="str">
            <v>TRAVEL AND CONVEYANCE</v>
          </cell>
        </row>
        <row r="2087">
          <cell r="A2087" t="str">
            <v>X507102-002</v>
          </cell>
          <cell r="B2087" t="str">
            <v>Travelling Exps. (Dir) Domestic-Fare</v>
          </cell>
          <cell r="C2087" t="str">
            <v>INR</v>
          </cell>
          <cell r="D2087" t="str">
            <v>EXPENSES</v>
          </cell>
          <cell r="E2087" t="str">
            <v>INCOME STATEMENT</v>
          </cell>
          <cell r="F2087" t="str">
            <v/>
          </cell>
          <cell r="G2087" t="str">
            <v/>
          </cell>
          <cell r="H2087" t="str">
            <v>EXPENDITURE</v>
          </cell>
          <cell r="I2087" t="str">
            <v>GENERAL AND ADMINISTRATION EXPENSES</v>
          </cell>
          <cell r="J2087" t="str">
            <v>TRAVEL AND CONVEYANCE</v>
          </cell>
        </row>
        <row r="2088">
          <cell r="A2088" t="str">
            <v>X507102-003</v>
          </cell>
          <cell r="B2088" t="str">
            <v>Travelling Exps. (Dir) Domestic- Hotel</v>
          </cell>
          <cell r="C2088" t="str">
            <v>INR</v>
          </cell>
          <cell r="D2088" t="str">
            <v>EXPENSES</v>
          </cell>
          <cell r="E2088" t="str">
            <v>INCOME STATEMENT</v>
          </cell>
          <cell r="F2088" t="str">
            <v/>
          </cell>
          <cell r="G2088" t="str">
            <v/>
          </cell>
          <cell r="H2088" t="str">
            <v>EXPENDITURE</v>
          </cell>
          <cell r="I2088" t="str">
            <v>GENERAL AND ADMINISTRATION EXPENSES</v>
          </cell>
          <cell r="J2088" t="str">
            <v>TRAVEL AND CONVEYANCE</v>
          </cell>
        </row>
        <row r="2089">
          <cell r="A2089" t="str">
            <v>X507102-004</v>
          </cell>
          <cell r="B2089" t="str">
            <v>Travelling Exps. (Dir) Domestic- Conveya</v>
          </cell>
          <cell r="C2089" t="str">
            <v>INR</v>
          </cell>
          <cell r="D2089" t="str">
            <v>EXPENSES</v>
          </cell>
          <cell r="E2089" t="str">
            <v>INCOME STATEMENT</v>
          </cell>
          <cell r="F2089" t="str">
            <v/>
          </cell>
          <cell r="G2089" t="str">
            <v/>
          </cell>
          <cell r="H2089" t="str">
            <v>EXPENDITURE</v>
          </cell>
          <cell r="I2089" t="str">
            <v>GENERAL AND ADMINISTRATION EXPENSES</v>
          </cell>
          <cell r="J2089" t="str">
            <v>TRAVEL AND CONVEYANCE</v>
          </cell>
        </row>
        <row r="2090">
          <cell r="A2090" t="str">
            <v>X507102-005</v>
          </cell>
          <cell r="B2090" t="str">
            <v>Travelling Exps. (Dir) Domestic- Others</v>
          </cell>
          <cell r="C2090" t="str">
            <v>INR</v>
          </cell>
          <cell r="D2090" t="str">
            <v>EXPENSES</v>
          </cell>
          <cell r="E2090" t="str">
            <v>INCOME STATEMENT</v>
          </cell>
          <cell r="F2090" t="str">
            <v/>
          </cell>
          <cell r="G2090" t="str">
            <v/>
          </cell>
          <cell r="H2090" t="str">
            <v>EXPENDITURE</v>
          </cell>
          <cell r="I2090" t="str">
            <v>GENERAL AND ADMINISTRATION EXPENSES</v>
          </cell>
          <cell r="J2090" t="str">
            <v>TRAVEL AND CONVEYANCE</v>
          </cell>
        </row>
        <row r="2091">
          <cell r="A2091" t="str">
            <v>X507201-001</v>
          </cell>
          <cell r="B2091" t="str">
            <v>Foreign Travelling (Staff)</v>
          </cell>
          <cell r="C2091" t="str">
            <v>INR</v>
          </cell>
          <cell r="D2091" t="str">
            <v>EXPENSES</v>
          </cell>
          <cell r="E2091" t="str">
            <v>INCOME STATEMENT</v>
          </cell>
          <cell r="F2091" t="str">
            <v/>
          </cell>
          <cell r="G2091" t="str">
            <v/>
          </cell>
          <cell r="H2091" t="str">
            <v>EXPENDITURE</v>
          </cell>
          <cell r="I2091" t="str">
            <v>GENERAL AND ADMINISTRATION EXPENSES</v>
          </cell>
          <cell r="J2091" t="str">
            <v>TRAVEL AND CONVEYANCE</v>
          </cell>
        </row>
        <row r="2092">
          <cell r="A2092" t="str">
            <v>X507201-002</v>
          </cell>
          <cell r="B2092" t="str">
            <v>Foreign Travelling (Staff)- Currency</v>
          </cell>
          <cell r="C2092" t="str">
            <v>INR</v>
          </cell>
          <cell r="D2092" t="str">
            <v>EXPENSES</v>
          </cell>
          <cell r="E2092" t="str">
            <v>INCOME STATEMENT</v>
          </cell>
          <cell r="F2092" t="str">
            <v/>
          </cell>
          <cell r="G2092" t="str">
            <v/>
          </cell>
          <cell r="H2092" t="str">
            <v>EXPENDITURE</v>
          </cell>
          <cell r="I2092" t="str">
            <v>GENERAL AND ADMINISTRATION EXPENSES</v>
          </cell>
          <cell r="J2092" t="str">
            <v>TRAVEL AND CONVEYANCE</v>
          </cell>
        </row>
        <row r="2093">
          <cell r="A2093" t="str">
            <v>X507201-003</v>
          </cell>
          <cell r="B2093" t="str">
            <v>Foreign Travelling (Staff)- Fare</v>
          </cell>
          <cell r="C2093" t="str">
            <v>INR</v>
          </cell>
          <cell r="D2093" t="str">
            <v>EXPENSES</v>
          </cell>
          <cell r="E2093" t="str">
            <v>INCOME STATEMENT</v>
          </cell>
          <cell r="F2093" t="str">
            <v/>
          </cell>
          <cell r="G2093" t="str">
            <v/>
          </cell>
          <cell r="H2093" t="str">
            <v>EXPENDITURE</v>
          </cell>
          <cell r="I2093" t="str">
            <v>GENERAL AND ADMINISTRATION EXPENSES</v>
          </cell>
          <cell r="J2093" t="str">
            <v>TRAVEL AND CONVEYANCE</v>
          </cell>
        </row>
        <row r="2094">
          <cell r="A2094" t="str">
            <v>X507201-004</v>
          </cell>
          <cell r="B2094" t="str">
            <v>Foreign Travelling (Staff)- Visa &amp; Taxes</v>
          </cell>
          <cell r="C2094" t="str">
            <v>INR</v>
          </cell>
          <cell r="D2094" t="str">
            <v>EXPENSES</v>
          </cell>
          <cell r="E2094" t="str">
            <v>INCOME STATEMENT</v>
          </cell>
          <cell r="F2094" t="str">
            <v/>
          </cell>
          <cell r="G2094" t="str">
            <v/>
          </cell>
          <cell r="H2094" t="str">
            <v>EXPENDITURE</v>
          </cell>
          <cell r="I2094" t="str">
            <v>GENERAL AND ADMINISTRATION EXPENSES</v>
          </cell>
          <cell r="J2094" t="str">
            <v>TRAVEL AND CONVEYANCE</v>
          </cell>
        </row>
        <row r="2095">
          <cell r="A2095" t="str">
            <v>X507201-005</v>
          </cell>
          <cell r="B2095" t="str">
            <v>Foreign Travelling (Staff)- Others</v>
          </cell>
          <cell r="C2095" t="str">
            <v>INR</v>
          </cell>
          <cell r="D2095" t="str">
            <v>EXPENSES</v>
          </cell>
          <cell r="E2095" t="str">
            <v>INCOME STATEMENT</v>
          </cell>
          <cell r="F2095" t="str">
            <v/>
          </cell>
          <cell r="G2095" t="str">
            <v/>
          </cell>
          <cell r="H2095" t="str">
            <v>EXPENDITURE</v>
          </cell>
          <cell r="I2095" t="str">
            <v>GENERAL AND ADMINISTRATION EXPENSES</v>
          </cell>
          <cell r="J2095" t="str">
            <v>TRAVEL AND CONVEYANCE</v>
          </cell>
        </row>
        <row r="2096">
          <cell r="A2096" t="str">
            <v>X507201-006</v>
          </cell>
          <cell r="B2096" t="str">
            <v>Foreign Travelling (Staff)- Hotel Exp</v>
          </cell>
          <cell r="C2096" t="str">
            <v>INR</v>
          </cell>
          <cell r="D2096" t="str">
            <v>EXPENSES</v>
          </cell>
          <cell r="E2096" t="str">
            <v>INCOME STATEMENT</v>
          </cell>
          <cell r="F2096" t="str">
            <v/>
          </cell>
          <cell r="G2096" t="str">
            <v/>
          </cell>
          <cell r="H2096" t="str">
            <v>EXPENDITURE</v>
          </cell>
          <cell r="I2096" t="str">
            <v>GENERAL AND ADMINISTRATION EXPENSES</v>
          </cell>
          <cell r="J2096" t="str">
            <v>TRAVEL AND CONVEYANCE</v>
          </cell>
        </row>
        <row r="2097">
          <cell r="A2097" t="str">
            <v>X507201-007</v>
          </cell>
          <cell r="B2097" t="str">
            <v>Foreign Travelling (Staff)- Local Convey</v>
          </cell>
          <cell r="C2097" t="str">
            <v>INR</v>
          </cell>
          <cell r="D2097" t="str">
            <v>EXPENSES</v>
          </cell>
          <cell r="E2097" t="str">
            <v>INCOME STATEMENT</v>
          </cell>
          <cell r="F2097" t="str">
            <v/>
          </cell>
          <cell r="G2097" t="str">
            <v/>
          </cell>
          <cell r="H2097" t="str">
            <v>EXPENDITURE</v>
          </cell>
          <cell r="I2097" t="str">
            <v>GENERAL AND ADMINISTRATION EXPENSES</v>
          </cell>
          <cell r="J2097" t="str">
            <v>TRAVEL AND CONVEYANCE</v>
          </cell>
        </row>
        <row r="2098">
          <cell r="A2098" t="str">
            <v>X507201-008</v>
          </cell>
          <cell r="B2098" t="str">
            <v>Foreign Travelling (Staff)- Medic. Prem.</v>
          </cell>
          <cell r="C2098" t="str">
            <v>INR</v>
          </cell>
          <cell r="D2098" t="str">
            <v>EXPENSES</v>
          </cell>
          <cell r="E2098" t="str">
            <v>INCOME STATEMENT</v>
          </cell>
          <cell r="F2098" t="str">
            <v/>
          </cell>
          <cell r="G2098" t="str">
            <v/>
          </cell>
          <cell r="H2098" t="str">
            <v>EXPENDITURE</v>
          </cell>
          <cell r="I2098" t="str">
            <v>GENERAL AND ADMINISTRATION EXPENSES</v>
          </cell>
          <cell r="J2098" t="str">
            <v>TRAVEL AND CONVEYANCE</v>
          </cell>
        </row>
        <row r="2099">
          <cell r="A2099" t="str">
            <v>X507202-001</v>
          </cell>
          <cell r="B2099" t="str">
            <v>Directors Foreign Travelling</v>
          </cell>
          <cell r="C2099" t="str">
            <v>INR</v>
          </cell>
          <cell r="D2099" t="str">
            <v>EXPENSES</v>
          </cell>
          <cell r="E2099" t="str">
            <v>INCOME STATEMENT</v>
          </cell>
          <cell r="F2099" t="str">
            <v/>
          </cell>
          <cell r="G2099" t="str">
            <v/>
          </cell>
          <cell r="H2099" t="str">
            <v>EXPENDITURE</v>
          </cell>
          <cell r="I2099" t="str">
            <v>GENERAL AND ADMINISTRATION EXPENSES</v>
          </cell>
          <cell r="J2099" t="str">
            <v>TRAVEL AND CONVEYANCE</v>
          </cell>
        </row>
        <row r="2100">
          <cell r="A2100" t="str">
            <v>X507202-002</v>
          </cell>
          <cell r="B2100" t="str">
            <v>Directors Foreign Travelling- Currency</v>
          </cell>
          <cell r="C2100" t="str">
            <v>INR</v>
          </cell>
          <cell r="D2100" t="str">
            <v>EXPENSES</v>
          </cell>
          <cell r="E2100" t="str">
            <v>INCOME STATEMENT</v>
          </cell>
          <cell r="F2100" t="str">
            <v/>
          </cell>
          <cell r="G2100" t="str">
            <v/>
          </cell>
          <cell r="H2100" t="str">
            <v>EXPENDITURE</v>
          </cell>
          <cell r="I2100" t="str">
            <v>GENERAL AND ADMINISTRATION EXPENSES</v>
          </cell>
          <cell r="J2100" t="str">
            <v>TRAVEL AND CONVEYANCE</v>
          </cell>
        </row>
        <row r="2101">
          <cell r="A2101" t="str">
            <v>X507202-003</v>
          </cell>
          <cell r="B2101" t="str">
            <v>Directors Foreign Travelling- Fare</v>
          </cell>
          <cell r="C2101" t="str">
            <v>INR</v>
          </cell>
          <cell r="D2101" t="str">
            <v>EXPENSES</v>
          </cell>
          <cell r="E2101" t="str">
            <v>INCOME STATEMENT</v>
          </cell>
          <cell r="F2101" t="str">
            <v/>
          </cell>
          <cell r="G2101" t="str">
            <v/>
          </cell>
          <cell r="H2101" t="str">
            <v>EXPENDITURE</v>
          </cell>
          <cell r="I2101" t="str">
            <v>GENERAL AND ADMINISTRATION EXPENSES</v>
          </cell>
          <cell r="J2101" t="str">
            <v>TRAVEL AND CONVEYANCE</v>
          </cell>
        </row>
        <row r="2102">
          <cell r="A2102" t="str">
            <v>X507202-004</v>
          </cell>
          <cell r="B2102" t="str">
            <v>Directors Foreign Travelling- Visa &amp; Tax</v>
          </cell>
          <cell r="C2102" t="str">
            <v>INR</v>
          </cell>
          <cell r="D2102" t="str">
            <v>EXPENSES</v>
          </cell>
          <cell r="E2102" t="str">
            <v>INCOME STATEMENT</v>
          </cell>
          <cell r="F2102" t="str">
            <v/>
          </cell>
          <cell r="G2102" t="str">
            <v/>
          </cell>
          <cell r="H2102" t="str">
            <v>EXPENDITURE</v>
          </cell>
          <cell r="I2102" t="str">
            <v>GENERAL AND ADMINISTRATION EXPENSES</v>
          </cell>
          <cell r="J2102" t="str">
            <v>TRAVEL AND CONVEYANCE</v>
          </cell>
        </row>
        <row r="2103">
          <cell r="A2103" t="str">
            <v>X507202-005</v>
          </cell>
          <cell r="B2103" t="str">
            <v>Directors Foreign Travelling- Others</v>
          </cell>
          <cell r="C2103" t="str">
            <v>INR</v>
          </cell>
          <cell r="D2103" t="str">
            <v>EXPENSES</v>
          </cell>
          <cell r="E2103" t="str">
            <v>INCOME STATEMENT</v>
          </cell>
          <cell r="F2103" t="str">
            <v/>
          </cell>
          <cell r="G2103" t="str">
            <v/>
          </cell>
          <cell r="H2103" t="str">
            <v>EXPENDITURE</v>
          </cell>
          <cell r="I2103" t="str">
            <v>GENERAL AND ADMINISTRATION EXPENSES</v>
          </cell>
          <cell r="J2103" t="str">
            <v>TRAVEL AND CONVEYANCE</v>
          </cell>
        </row>
        <row r="2104">
          <cell r="A2104" t="str">
            <v>X507202-006</v>
          </cell>
          <cell r="B2104" t="str">
            <v>Directors Foreign Travelling- Hotel Exps</v>
          </cell>
          <cell r="C2104" t="str">
            <v>INR</v>
          </cell>
          <cell r="D2104" t="str">
            <v>EXPENSES</v>
          </cell>
          <cell r="E2104" t="str">
            <v>INCOME STATEMENT</v>
          </cell>
          <cell r="F2104" t="str">
            <v/>
          </cell>
          <cell r="G2104" t="str">
            <v/>
          </cell>
          <cell r="H2104" t="str">
            <v>EXPENDITURE</v>
          </cell>
          <cell r="I2104" t="str">
            <v>GENERAL AND ADMINISTRATION EXPENSES</v>
          </cell>
          <cell r="J2104" t="str">
            <v>TRAVEL AND CONVEYANCE</v>
          </cell>
        </row>
        <row r="2105">
          <cell r="A2105" t="str">
            <v>X507202-007</v>
          </cell>
          <cell r="B2105" t="str">
            <v>Directors Foreign Travelling- Local Conv</v>
          </cell>
          <cell r="C2105" t="str">
            <v>INR</v>
          </cell>
          <cell r="D2105" t="str">
            <v>EXPENSES</v>
          </cell>
          <cell r="E2105" t="str">
            <v>INCOME STATEMENT</v>
          </cell>
          <cell r="F2105" t="str">
            <v/>
          </cell>
          <cell r="G2105" t="str">
            <v/>
          </cell>
          <cell r="H2105" t="str">
            <v>EXPENDITURE</v>
          </cell>
          <cell r="I2105" t="str">
            <v>GENERAL AND ADMINISTRATION EXPENSES</v>
          </cell>
          <cell r="J2105" t="str">
            <v>TRAVEL AND CONVEYANCE</v>
          </cell>
        </row>
        <row r="2106">
          <cell r="A2106" t="str">
            <v>X507202-008</v>
          </cell>
          <cell r="B2106" t="str">
            <v>Directors Foreign Travelling- Med. Prem</v>
          </cell>
          <cell r="C2106" t="str">
            <v>INR</v>
          </cell>
          <cell r="D2106" t="str">
            <v>EXPENSES</v>
          </cell>
          <cell r="E2106" t="str">
            <v>INCOME STATEMENT</v>
          </cell>
          <cell r="F2106" t="str">
            <v/>
          </cell>
          <cell r="G2106" t="str">
            <v/>
          </cell>
          <cell r="H2106" t="str">
            <v>EXPENDITURE</v>
          </cell>
          <cell r="I2106" t="str">
            <v>GENERAL AND ADMINISTRATION EXPENSES</v>
          </cell>
          <cell r="J2106" t="str">
            <v>TRAVEL AND CONVEYANCE</v>
          </cell>
        </row>
        <row r="2107">
          <cell r="A2107" t="str">
            <v>X507301-001</v>
          </cell>
          <cell r="B2107" t="str">
            <v>Conveyance Exp.</v>
          </cell>
          <cell r="C2107" t="str">
            <v>INR</v>
          </cell>
          <cell r="D2107" t="str">
            <v>EXPENSES</v>
          </cell>
          <cell r="E2107" t="str">
            <v>INCOME STATEMENT</v>
          </cell>
          <cell r="F2107" t="str">
            <v/>
          </cell>
          <cell r="G2107" t="str">
            <v/>
          </cell>
          <cell r="H2107" t="str">
            <v>EXPENDITURE</v>
          </cell>
          <cell r="I2107" t="str">
            <v>GENERAL AND ADMINISTRATION EXPENSES</v>
          </cell>
          <cell r="J2107" t="str">
            <v>TRAVEL AND CONVEYANCE</v>
          </cell>
        </row>
        <row r="2108">
          <cell r="A2108" t="str">
            <v>X507301-002</v>
          </cell>
          <cell r="B2108" t="str">
            <v>Conveyance Exp.- Admn.</v>
          </cell>
          <cell r="C2108" t="str">
            <v>INR</v>
          </cell>
          <cell r="D2108" t="str">
            <v>EXPENSES</v>
          </cell>
          <cell r="E2108" t="str">
            <v>INCOME STATEMENT</v>
          </cell>
          <cell r="F2108" t="str">
            <v/>
          </cell>
          <cell r="G2108" t="str">
            <v/>
          </cell>
          <cell r="H2108" t="str">
            <v>EXPENDITURE</v>
          </cell>
          <cell r="I2108" t="str">
            <v>GENERAL AND ADMINISTRATION EXPENSES</v>
          </cell>
          <cell r="J2108" t="str">
            <v>TRAVEL AND CONVEYANCE</v>
          </cell>
        </row>
        <row r="2109">
          <cell r="A2109" t="str">
            <v>X507301-003</v>
          </cell>
          <cell r="B2109" t="str">
            <v>Conveyance Exp.- Accounts</v>
          </cell>
          <cell r="C2109" t="str">
            <v>INR</v>
          </cell>
          <cell r="D2109" t="str">
            <v>EXPENSES</v>
          </cell>
          <cell r="E2109" t="str">
            <v>INCOME STATEMENT</v>
          </cell>
          <cell r="F2109" t="str">
            <v/>
          </cell>
          <cell r="G2109" t="str">
            <v/>
          </cell>
          <cell r="H2109" t="str">
            <v>EXPENDITURE</v>
          </cell>
          <cell r="I2109" t="str">
            <v>GENERAL AND ADMINISTRATION EXPENSES</v>
          </cell>
          <cell r="J2109" t="str">
            <v>TRAVEL AND CONVEYANCE</v>
          </cell>
        </row>
        <row r="2110">
          <cell r="A2110" t="str">
            <v>X507301-004</v>
          </cell>
          <cell r="B2110" t="str">
            <v>Conveyance Exp.- Taxation</v>
          </cell>
          <cell r="C2110" t="str">
            <v>INR</v>
          </cell>
          <cell r="D2110" t="str">
            <v>EXPENSES</v>
          </cell>
          <cell r="E2110" t="str">
            <v>INCOME STATEMENT</v>
          </cell>
          <cell r="F2110" t="str">
            <v/>
          </cell>
          <cell r="G2110" t="str">
            <v/>
          </cell>
          <cell r="H2110" t="str">
            <v>EXPENDITURE</v>
          </cell>
          <cell r="I2110" t="str">
            <v>GENERAL AND ADMINISTRATION EXPENSES</v>
          </cell>
          <cell r="J2110" t="str">
            <v>TRAVEL AND CONVEYANCE</v>
          </cell>
        </row>
        <row r="2111">
          <cell r="A2111" t="str">
            <v>X507301-005</v>
          </cell>
          <cell r="B2111" t="str">
            <v>Conveyance Exp.- Legal</v>
          </cell>
          <cell r="C2111" t="str">
            <v>INR</v>
          </cell>
          <cell r="D2111" t="str">
            <v>EXPENSES</v>
          </cell>
          <cell r="E2111" t="str">
            <v>INCOME STATEMENT</v>
          </cell>
          <cell r="F2111" t="str">
            <v/>
          </cell>
          <cell r="G2111" t="str">
            <v/>
          </cell>
          <cell r="H2111" t="str">
            <v>EXPENDITURE</v>
          </cell>
          <cell r="I2111" t="str">
            <v>GENERAL AND ADMINISTRATION EXPENSES</v>
          </cell>
          <cell r="J2111" t="str">
            <v>TRAVEL AND CONVEYANCE</v>
          </cell>
        </row>
        <row r="2112">
          <cell r="A2112" t="str">
            <v>X507301-006</v>
          </cell>
          <cell r="B2112" t="str">
            <v>Conveyance Exp.- Md ,Vc And Cmd Office</v>
          </cell>
          <cell r="C2112" t="str">
            <v>INR</v>
          </cell>
          <cell r="D2112" t="str">
            <v>EXPENSES</v>
          </cell>
          <cell r="E2112" t="str">
            <v>INCOME STATEMENT</v>
          </cell>
          <cell r="F2112" t="str">
            <v/>
          </cell>
          <cell r="G2112" t="str">
            <v/>
          </cell>
          <cell r="H2112" t="str">
            <v>EXPENDITURE</v>
          </cell>
          <cell r="I2112" t="str">
            <v>GENERAL AND ADMINISTRATION EXPENSES</v>
          </cell>
          <cell r="J2112" t="str">
            <v>TRAVEL AND CONVEYANCE</v>
          </cell>
        </row>
        <row r="2113">
          <cell r="A2113" t="str">
            <v>X507301-007</v>
          </cell>
          <cell r="B2113" t="str">
            <v>Conveyance Exp.- Corp Affairs</v>
          </cell>
          <cell r="C2113" t="str">
            <v>INR</v>
          </cell>
          <cell r="D2113" t="str">
            <v>EXPENSES</v>
          </cell>
          <cell r="E2113" t="str">
            <v>INCOME STATEMENT</v>
          </cell>
          <cell r="F2113" t="str">
            <v/>
          </cell>
          <cell r="G2113" t="str">
            <v/>
          </cell>
          <cell r="H2113" t="str">
            <v>EXPENDITURE</v>
          </cell>
          <cell r="I2113" t="str">
            <v>GENERAL AND ADMINISTRATION EXPENSES</v>
          </cell>
          <cell r="J2113" t="str">
            <v>TRAVEL AND CONVEYANCE</v>
          </cell>
        </row>
        <row r="2114">
          <cell r="A2114" t="str">
            <v>X507301-008</v>
          </cell>
          <cell r="B2114" t="str">
            <v>Conveyance Exp.- Retainers</v>
          </cell>
          <cell r="C2114" t="str">
            <v>INR</v>
          </cell>
          <cell r="D2114" t="str">
            <v>EXPENSES</v>
          </cell>
          <cell r="E2114" t="str">
            <v>INCOME STATEMENT</v>
          </cell>
          <cell r="F2114" t="str">
            <v/>
          </cell>
          <cell r="G2114" t="str">
            <v/>
          </cell>
          <cell r="H2114" t="str">
            <v>EXPENDITURE</v>
          </cell>
          <cell r="I2114" t="str">
            <v>GENERAL AND ADMINISTRATION EXPENSES</v>
          </cell>
          <cell r="J2114" t="str">
            <v>TRAVEL AND CONVEYANCE</v>
          </cell>
        </row>
        <row r="2115">
          <cell r="A2115" t="str">
            <v>X507301-009</v>
          </cell>
          <cell r="B2115" t="str">
            <v>Conveyance Exp.- Revenue</v>
          </cell>
          <cell r="C2115" t="str">
            <v>INR</v>
          </cell>
          <cell r="D2115" t="str">
            <v>EXPENSES</v>
          </cell>
          <cell r="E2115" t="str">
            <v>INCOME STATEMENT</v>
          </cell>
          <cell r="F2115" t="str">
            <v/>
          </cell>
          <cell r="G2115" t="str">
            <v/>
          </cell>
          <cell r="H2115" t="str">
            <v>EXPENDITURE</v>
          </cell>
          <cell r="I2115" t="str">
            <v>GENERAL AND ADMINISTRATION EXPENSES</v>
          </cell>
          <cell r="J2115" t="str">
            <v>TRAVEL AND CONVEYANCE</v>
          </cell>
        </row>
        <row r="2116">
          <cell r="A2116" t="str">
            <v>X507301-010</v>
          </cell>
          <cell r="B2116" t="str">
            <v>Conveyance Exp.- Co-Ordination</v>
          </cell>
          <cell r="C2116" t="str">
            <v>INR</v>
          </cell>
          <cell r="D2116" t="str">
            <v>EXPENSES</v>
          </cell>
          <cell r="E2116" t="str">
            <v>INCOME STATEMENT</v>
          </cell>
          <cell r="F2116" t="str">
            <v/>
          </cell>
          <cell r="G2116" t="str">
            <v/>
          </cell>
          <cell r="H2116" t="str">
            <v>EXPENDITURE</v>
          </cell>
          <cell r="I2116" t="str">
            <v>GENERAL AND ADMINISTRATION EXPENSES</v>
          </cell>
          <cell r="J2116" t="str">
            <v>TRAVEL AND CONVEYANCE</v>
          </cell>
        </row>
        <row r="2117">
          <cell r="A2117" t="str">
            <v>X507301-011</v>
          </cell>
          <cell r="B2117" t="str">
            <v>Conveyance Exp.- 14-16 AZR</v>
          </cell>
          <cell r="C2117" t="str">
            <v>INR</v>
          </cell>
          <cell r="D2117" t="str">
            <v>EXPENSES</v>
          </cell>
          <cell r="E2117" t="str">
            <v>INCOME STATEMENT</v>
          </cell>
          <cell r="F2117" t="str">
            <v/>
          </cell>
          <cell r="G2117" t="str">
            <v/>
          </cell>
          <cell r="H2117" t="str">
            <v>EXPENDITURE</v>
          </cell>
          <cell r="I2117" t="str">
            <v>GENERAL AND ADMINISTRATION EXPENSES</v>
          </cell>
          <cell r="J2117" t="str">
            <v>TRAVEL AND CONVEYANCE</v>
          </cell>
        </row>
        <row r="2118">
          <cell r="A2118" t="str">
            <v>X507401</v>
          </cell>
          <cell r="B2118" t="str">
            <v>Directors Conveyance</v>
          </cell>
          <cell r="C2118" t="str">
            <v>INR</v>
          </cell>
          <cell r="D2118" t="str">
            <v>EXPENSES</v>
          </cell>
          <cell r="E2118" t="str">
            <v>INCOME STATEMENT</v>
          </cell>
          <cell r="F2118" t="str">
            <v/>
          </cell>
          <cell r="G2118" t="str">
            <v/>
          </cell>
          <cell r="H2118" t="str">
            <v>EXPENDITURE</v>
          </cell>
          <cell r="I2118" t="str">
            <v>GENERAL AND ADMINISTRATION EXPENSES</v>
          </cell>
          <cell r="J2118" t="str">
            <v>TRAVEL AND CONVEYANCE</v>
          </cell>
        </row>
        <row r="2119">
          <cell r="A2119" t="str">
            <v>X508001</v>
          </cell>
          <cell r="B2119" t="str">
            <v>Hire Charges Of Vehicle</v>
          </cell>
          <cell r="C2119" t="str">
            <v>INR</v>
          </cell>
          <cell r="D2119" t="str">
            <v>EXPENSES</v>
          </cell>
          <cell r="E2119" t="str">
            <v>INCOME STATEMENT</v>
          </cell>
          <cell r="F2119" t="str">
            <v/>
          </cell>
          <cell r="G2119" t="str">
            <v/>
          </cell>
          <cell r="H2119" t="str">
            <v>EXPENDITURE</v>
          </cell>
          <cell r="I2119" t="str">
            <v>GENERAL AND ADMINISTRATION EXPENSES</v>
          </cell>
          <cell r="J2119" t="str">
            <v>VEHICLE EXPENSES</v>
          </cell>
        </row>
        <row r="2120">
          <cell r="A2120" t="str">
            <v>X508002</v>
          </cell>
          <cell r="B2120" t="str">
            <v>Hire Charges Vehicle-Directors</v>
          </cell>
          <cell r="C2120" t="str">
            <v>INR</v>
          </cell>
          <cell r="D2120" t="str">
            <v>EXPENSES</v>
          </cell>
          <cell r="E2120" t="str">
            <v>INCOME STATEMENT</v>
          </cell>
          <cell r="F2120" t="str">
            <v/>
          </cell>
          <cell r="G2120" t="str">
            <v/>
          </cell>
          <cell r="H2120" t="str">
            <v>EXPENDITURE</v>
          </cell>
          <cell r="I2120" t="str">
            <v>GENERAL AND ADMINISTRATION EXPENSES</v>
          </cell>
          <cell r="J2120" t="str">
            <v>VEHICLE EXPENSES</v>
          </cell>
        </row>
        <row r="2121">
          <cell r="A2121" t="str">
            <v>X509001-001</v>
          </cell>
          <cell r="B2121" t="str">
            <v>Vehicles running &amp; maint</v>
          </cell>
          <cell r="C2121" t="str">
            <v>INR</v>
          </cell>
          <cell r="D2121" t="str">
            <v>EXPENSES</v>
          </cell>
          <cell r="E2121" t="str">
            <v>INCOME STATEMENT</v>
          </cell>
          <cell r="F2121" t="str">
            <v/>
          </cell>
          <cell r="G2121" t="str">
            <v/>
          </cell>
          <cell r="H2121" t="str">
            <v>EXPENDITURE</v>
          </cell>
          <cell r="I2121" t="str">
            <v>GENERAL AND ADMINISTRATION EXPENSES</v>
          </cell>
          <cell r="J2121" t="str">
            <v>VEHICLE EXPENSES</v>
          </cell>
        </row>
        <row r="2122">
          <cell r="A2122" t="str">
            <v>X509001-002</v>
          </cell>
          <cell r="B2122" t="str">
            <v>Vehicles running &amp; maint- Fuel Exp</v>
          </cell>
          <cell r="C2122" t="str">
            <v>INR</v>
          </cell>
          <cell r="D2122" t="str">
            <v>EXPENSES</v>
          </cell>
          <cell r="E2122" t="str">
            <v>INCOME STATEMENT</v>
          </cell>
          <cell r="F2122" t="str">
            <v/>
          </cell>
          <cell r="G2122" t="str">
            <v/>
          </cell>
          <cell r="H2122" t="str">
            <v>EXPENDITURE</v>
          </cell>
          <cell r="I2122" t="str">
            <v>GENERAL AND ADMINISTRATION EXPENSES</v>
          </cell>
          <cell r="J2122" t="str">
            <v>VEHICLE EXPENSES</v>
          </cell>
        </row>
        <row r="2123">
          <cell r="A2123" t="str">
            <v>X509001-003</v>
          </cell>
          <cell r="B2123" t="str">
            <v>Vehicles running &amp; maint- Repair</v>
          </cell>
          <cell r="C2123" t="str">
            <v>INR</v>
          </cell>
          <cell r="D2123" t="str">
            <v>EXPENSES</v>
          </cell>
          <cell r="E2123" t="str">
            <v>INCOME STATEMENT</v>
          </cell>
          <cell r="F2123" t="str">
            <v/>
          </cell>
          <cell r="G2123" t="str">
            <v/>
          </cell>
          <cell r="H2123" t="str">
            <v>EXPENDITURE</v>
          </cell>
          <cell r="I2123" t="str">
            <v>GENERAL AND ADMINISTRATION EXPENSES</v>
          </cell>
          <cell r="J2123" t="str">
            <v>VEHICLE EXPENSES</v>
          </cell>
        </row>
        <row r="2124">
          <cell r="A2124" t="str">
            <v>X509001-004</v>
          </cell>
          <cell r="B2124" t="str">
            <v>Vehicles running &amp; maint- Driver Salary</v>
          </cell>
          <cell r="C2124" t="str">
            <v>INR</v>
          </cell>
          <cell r="D2124" t="str">
            <v>EXPENSES</v>
          </cell>
          <cell r="E2124" t="str">
            <v>INCOME STATEMENT</v>
          </cell>
          <cell r="F2124" t="str">
            <v/>
          </cell>
          <cell r="G2124" t="str">
            <v/>
          </cell>
          <cell r="H2124" t="str">
            <v>EXPENDITURE</v>
          </cell>
          <cell r="I2124" t="str">
            <v>GENERAL AND ADMINISTRATION EXPENSES</v>
          </cell>
          <cell r="J2124" t="str">
            <v>VEHICLE EXPENSES</v>
          </cell>
        </row>
        <row r="2125">
          <cell r="A2125" t="str">
            <v>X509001-005</v>
          </cell>
          <cell r="B2125" t="str">
            <v>Vehicles running &amp; maint- Road Tax &amp; Fit</v>
          </cell>
          <cell r="C2125" t="str">
            <v>INR</v>
          </cell>
          <cell r="D2125" t="str">
            <v>EXPENSES</v>
          </cell>
          <cell r="E2125" t="str">
            <v>INCOME STATEMENT</v>
          </cell>
          <cell r="F2125" t="str">
            <v/>
          </cell>
          <cell r="G2125" t="str">
            <v/>
          </cell>
          <cell r="H2125" t="str">
            <v>EXPENDITURE</v>
          </cell>
          <cell r="I2125" t="str">
            <v>GENERAL AND ADMINISTRATION EXPENSES</v>
          </cell>
          <cell r="J2125" t="str">
            <v>VEHICLE EXPENSES</v>
          </cell>
        </row>
        <row r="2126">
          <cell r="A2126" t="str">
            <v>X509002</v>
          </cell>
          <cell r="B2126" t="str">
            <v>Vehicle Parking</v>
          </cell>
          <cell r="C2126" t="str">
            <v>INR</v>
          </cell>
          <cell r="D2126" t="str">
            <v>EXPENSES</v>
          </cell>
          <cell r="E2126" t="str">
            <v>INCOME STATEMENT</v>
          </cell>
          <cell r="F2126" t="str">
            <v/>
          </cell>
          <cell r="G2126" t="str">
            <v/>
          </cell>
          <cell r="H2126" t="str">
            <v>EXPENDITURE</v>
          </cell>
          <cell r="I2126" t="str">
            <v>GENERAL AND ADMINISTRATION EXPENSES</v>
          </cell>
          <cell r="J2126" t="str">
            <v>VEHICLE EXPENSES</v>
          </cell>
        </row>
        <row r="2127">
          <cell r="A2127" t="str">
            <v>X509101</v>
          </cell>
          <cell r="B2127" t="str">
            <v>Aircraft running &amp; Maintenance</v>
          </cell>
          <cell r="C2127" t="str">
            <v>INR</v>
          </cell>
          <cell r="D2127" t="str">
            <v>EXPENSES</v>
          </cell>
          <cell r="E2127" t="str">
            <v>INCOME STATEMENT</v>
          </cell>
          <cell r="F2127" t="str">
            <v/>
          </cell>
          <cell r="G2127" t="str">
            <v/>
          </cell>
          <cell r="H2127" t="str">
            <v>EXPENDITURE</v>
          </cell>
          <cell r="I2127" t="str">
            <v>GENERAL AND ADMINISTRATION EXPENSES</v>
          </cell>
          <cell r="J2127" t="str">
            <v>AIRCRAFT RUNNING &amp; MAINTENANCE</v>
          </cell>
        </row>
        <row r="2128">
          <cell r="A2128" t="str">
            <v>X510001-001</v>
          </cell>
          <cell r="B2128" t="str">
            <v>Printing and stationery</v>
          </cell>
          <cell r="C2128" t="str">
            <v>INR</v>
          </cell>
          <cell r="D2128" t="str">
            <v>EXPENSES</v>
          </cell>
          <cell r="E2128" t="str">
            <v>INCOME STATEMENT</v>
          </cell>
          <cell r="F2128" t="str">
            <v/>
          </cell>
          <cell r="G2128" t="str">
            <v/>
          </cell>
          <cell r="H2128" t="str">
            <v>EXPENDITURE</v>
          </cell>
          <cell r="I2128" t="str">
            <v>GENERAL AND ADMINISTRATION EXPENSES</v>
          </cell>
          <cell r="J2128" t="str">
            <v>PRINTING &amp; STATIONERY</v>
          </cell>
        </row>
        <row r="2129">
          <cell r="A2129" t="str">
            <v>X510001-002</v>
          </cell>
          <cell r="B2129" t="str">
            <v>Printing And Stationery-  General</v>
          </cell>
          <cell r="C2129" t="str">
            <v>INR</v>
          </cell>
          <cell r="D2129" t="str">
            <v>EXPENSES</v>
          </cell>
          <cell r="E2129" t="str">
            <v>INCOME STATEMENT</v>
          </cell>
          <cell r="F2129" t="str">
            <v/>
          </cell>
          <cell r="G2129" t="str">
            <v/>
          </cell>
          <cell r="H2129" t="str">
            <v>EXPENDITURE</v>
          </cell>
          <cell r="I2129" t="str">
            <v>GENERAL AND ADMINISTRATION EXPENSES</v>
          </cell>
          <cell r="J2129" t="str">
            <v>PRINTING &amp; STATIONERY</v>
          </cell>
        </row>
        <row r="2130">
          <cell r="A2130" t="str">
            <v>X510001-003</v>
          </cell>
          <cell r="B2130" t="str">
            <v>Printing And Stationery-  Prntd Material</v>
          </cell>
          <cell r="C2130" t="str">
            <v>INR</v>
          </cell>
          <cell r="D2130" t="str">
            <v>EXPENSES</v>
          </cell>
          <cell r="E2130" t="str">
            <v>INCOME STATEMENT</v>
          </cell>
          <cell r="F2130" t="str">
            <v/>
          </cell>
          <cell r="G2130" t="str">
            <v/>
          </cell>
          <cell r="H2130" t="str">
            <v>EXPENDITURE</v>
          </cell>
          <cell r="I2130" t="str">
            <v>GENERAL AND ADMINISTRATION EXPENSES</v>
          </cell>
          <cell r="J2130" t="str">
            <v>PRINTING &amp; STATIONERY</v>
          </cell>
        </row>
        <row r="2131">
          <cell r="A2131" t="str">
            <v>X510001-004</v>
          </cell>
          <cell r="B2131" t="str">
            <v>Printing And Stationery- Computer</v>
          </cell>
          <cell r="C2131" t="str">
            <v>INR</v>
          </cell>
          <cell r="D2131" t="str">
            <v>EXPENSES</v>
          </cell>
          <cell r="E2131" t="str">
            <v>INCOME STATEMENT</v>
          </cell>
          <cell r="F2131" t="str">
            <v/>
          </cell>
          <cell r="G2131" t="str">
            <v/>
          </cell>
          <cell r="H2131" t="str">
            <v>EXPENDITURE</v>
          </cell>
          <cell r="I2131" t="str">
            <v>GENERAL AND ADMINISTRATION EXPENSES</v>
          </cell>
          <cell r="J2131" t="str">
            <v>PRINTING &amp; STATIONERY</v>
          </cell>
        </row>
        <row r="2132">
          <cell r="A2132" t="str">
            <v>X510001-005</v>
          </cell>
          <cell r="B2132" t="str">
            <v>Printing And Stationery- Photocopy Charg</v>
          </cell>
          <cell r="C2132" t="str">
            <v>INR</v>
          </cell>
          <cell r="D2132" t="str">
            <v>EXPENSES</v>
          </cell>
          <cell r="E2132" t="str">
            <v>INCOME STATEMENT</v>
          </cell>
          <cell r="F2132" t="str">
            <v/>
          </cell>
          <cell r="G2132" t="str">
            <v/>
          </cell>
          <cell r="H2132" t="str">
            <v>EXPENDITURE</v>
          </cell>
          <cell r="I2132" t="str">
            <v>GENERAL AND ADMINISTRATION EXPENSES</v>
          </cell>
          <cell r="J2132" t="str">
            <v>PRINTING &amp; STATIONERY</v>
          </cell>
        </row>
        <row r="2133">
          <cell r="A2133" t="str">
            <v>X510001-006</v>
          </cell>
          <cell r="B2133" t="str">
            <v>Printing And Stationery- DUL Prntng</v>
          </cell>
          <cell r="C2133" t="str">
            <v>INR</v>
          </cell>
          <cell r="D2133" t="str">
            <v>EXPENSES</v>
          </cell>
          <cell r="E2133" t="str">
            <v>INCOME STATEMENT</v>
          </cell>
          <cell r="F2133" t="str">
            <v/>
          </cell>
          <cell r="G2133" t="str">
            <v/>
          </cell>
          <cell r="H2133" t="str">
            <v>EXPENDITURE</v>
          </cell>
          <cell r="I2133" t="str">
            <v>GENERAL AND ADMINISTRATION EXPENSES</v>
          </cell>
          <cell r="J2133" t="str">
            <v>PRINTING &amp; STATIONERY</v>
          </cell>
        </row>
        <row r="2134">
          <cell r="A2134" t="str">
            <v>X510001-007</v>
          </cell>
          <cell r="B2134" t="str">
            <v>Printing And Stationery- Common Printing</v>
          </cell>
          <cell r="C2134" t="str">
            <v>INR</v>
          </cell>
          <cell r="D2134" t="str">
            <v>EXPENSES</v>
          </cell>
          <cell r="E2134" t="str">
            <v>INCOME STATEMENT</v>
          </cell>
          <cell r="F2134" t="str">
            <v/>
          </cell>
          <cell r="G2134" t="str">
            <v/>
          </cell>
          <cell r="H2134" t="str">
            <v>EXPENDITURE</v>
          </cell>
          <cell r="I2134" t="str">
            <v>GENERAL AND ADMINISTRATION EXPENSES</v>
          </cell>
          <cell r="J2134" t="str">
            <v>PRINTING &amp; STATIONERY</v>
          </cell>
        </row>
        <row r="2135">
          <cell r="A2135" t="str">
            <v>X510001-008</v>
          </cell>
          <cell r="B2135" t="str">
            <v>Printing And Stationery- Brochure</v>
          </cell>
          <cell r="C2135" t="str">
            <v>INR</v>
          </cell>
          <cell r="D2135" t="str">
            <v>EXPENSES</v>
          </cell>
          <cell r="E2135" t="str">
            <v>INCOME STATEMENT</v>
          </cell>
          <cell r="F2135" t="str">
            <v/>
          </cell>
          <cell r="G2135" t="str">
            <v/>
          </cell>
          <cell r="H2135" t="str">
            <v>EXPENDITURE</v>
          </cell>
          <cell r="I2135" t="str">
            <v>GENERAL AND ADMINISTRATION EXPENSES</v>
          </cell>
          <cell r="J2135" t="str">
            <v>PRINTING &amp; STATIONERY</v>
          </cell>
        </row>
        <row r="2136">
          <cell r="A2136" t="str">
            <v>X511001-001</v>
          </cell>
          <cell r="B2136" t="str">
            <v>Bus. promotion</v>
          </cell>
          <cell r="C2136" t="str">
            <v>INR</v>
          </cell>
          <cell r="D2136" t="str">
            <v>EXPENSES</v>
          </cell>
          <cell r="E2136" t="str">
            <v>INCOME STATEMENT</v>
          </cell>
          <cell r="F2136" t="str">
            <v/>
          </cell>
          <cell r="G2136" t="str">
            <v/>
          </cell>
          <cell r="H2136" t="str">
            <v>EXPENDITURE</v>
          </cell>
          <cell r="I2136" t="str">
            <v>GENERAL AND ADMINISTRATION EXPENSES</v>
          </cell>
          <cell r="J2136" t="str">
            <v>BUSINESS PROMOTION</v>
          </cell>
        </row>
        <row r="2137">
          <cell r="A2137" t="str">
            <v>X511001-002</v>
          </cell>
          <cell r="B2137" t="str">
            <v>Bus. promotion- Hsptality- Co. Guest</v>
          </cell>
          <cell r="C2137" t="str">
            <v>INR</v>
          </cell>
          <cell r="D2137" t="str">
            <v>EXPENSES</v>
          </cell>
          <cell r="E2137" t="str">
            <v>INCOME STATEMENT</v>
          </cell>
          <cell r="F2137" t="str">
            <v/>
          </cell>
          <cell r="G2137" t="str">
            <v/>
          </cell>
          <cell r="H2137" t="str">
            <v>EXPENDITURE</v>
          </cell>
          <cell r="I2137" t="str">
            <v>GENERAL AND ADMINISTRATION EXPENSES</v>
          </cell>
          <cell r="J2137" t="str">
            <v>BUSINESS PROMOTION</v>
          </cell>
        </row>
        <row r="2138">
          <cell r="A2138" t="str">
            <v>X511001-003</v>
          </cell>
          <cell r="B2138" t="str">
            <v>Bus. Promotion- Guest Entertainment</v>
          </cell>
          <cell r="C2138" t="str">
            <v>INR</v>
          </cell>
          <cell r="D2138" t="str">
            <v>EXPENSES</v>
          </cell>
          <cell r="E2138" t="str">
            <v>INCOME STATEMENT</v>
          </cell>
          <cell r="F2138" t="str">
            <v/>
          </cell>
          <cell r="G2138" t="str">
            <v/>
          </cell>
          <cell r="H2138" t="str">
            <v>EXPENDITURE</v>
          </cell>
          <cell r="I2138" t="str">
            <v>GENERAL AND ADMINISTRATION EXPENSES</v>
          </cell>
          <cell r="J2138" t="str">
            <v>BUSINESS PROMOTION</v>
          </cell>
        </row>
        <row r="2139">
          <cell r="A2139" t="str">
            <v>X511001-004</v>
          </cell>
          <cell r="B2139" t="str">
            <v>Bus. Promotion- Guest Entert.- Club</v>
          </cell>
          <cell r="C2139" t="str">
            <v>INR</v>
          </cell>
          <cell r="D2139" t="str">
            <v>EXPENSES</v>
          </cell>
          <cell r="E2139" t="str">
            <v>INCOME STATEMENT</v>
          </cell>
          <cell r="F2139" t="str">
            <v/>
          </cell>
          <cell r="G2139" t="str">
            <v/>
          </cell>
          <cell r="H2139" t="str">
            <v>EXPENDITURE</v>
          </cell>
          <cell r="I2139" t="str">
            <v>GENERAL AND ADMINISTRATION EXPENSES</v>
          </cell>
          <cell r="J2139" t="str">
            <v>BUSINESS PROMOTION</v>
          </cell>
        </row>
        <row r="2140">
          <cell r="A2140" t="str">
            <v>X511001-005</v>
          </cell>
          <cell r="B2140" t="str">
            <v>Bus. Promotion- Prsnt to Guest/Bus Ass</v>
          </cell>
          <cell r="C2140" t="str">
            <v>INR</v>
          </cell>
          <cell r="D2140" t="str">
            <v>EXPENSES</v>
          </cell>
          <cell r="E2140" t="str">
            <v>INCOME STATEMENT</v>
          </cell>
          <cell r="F2140" t="str">
            <v/>
          </cell>
          <cell r="G2140" t="str">
            <v/>
          </cell>
          <cell r="H2140" t="str">
            <v>EXPENDITURE</v>
          </cell>
          <cell r="I2140" t="str">
            <v>GENERAL AND ADMINISTRATION EXPENSES</v>
          </cell>
          <cell r="J2140" t="str">
            <v>BUSINESS PROMOTION</v>
          </cell>
        </row>
        <row r="2141">
          <cell r="A2141" t="str">
            <v>X511001-006</v>
          </cell>
          <cell r="B2141" t="str">
            <v>Bus. Promotion- Contribution To Asso</v>
          </cell>
          <cell r="C2141" t="str">
            <v>INR</v>
          </cell>
          <cell r="D2141" t="str">
            <v>EXPENSES</v>
          </cell>
          <cell r="E2141" t="str">
            <v>INCOME STATEMENT</v>
          </cell>
          <cell r="F2141" t="str">
            <v/>
          </cell>
          <cell r="G2141" t="str">
            <v/>
          </cell>
          <cell r="H2141" t="str">
            <v>EXPENDITURE</v>
          </cell>
          <cell r="I2141" t="str">
            <v>GENERAL AND ADMINISTRATION EXPENSES</v>
          </cell>
          <cell r="J2141" t="str">
            <v>BUSINESS PROMOTION</v>
          </cell>
        </row>
        <row r="2142">
          <cell r="A2142" t="str">
            <v>X511001-007</v>
          </cell>
          <cell r="B2142" t="str">
            <v>Bus. Promotion- Subscrip To Club</v>
          </cell>
          <cell r="C2142" t="str">
            <v>INR</v>
          </cell>
          <cell r="D2142" t="str">
            <v>EXPENSES</v>
          </cell>
          <cell r="E2142" t="str">
            <v>INCOME STATEMENT</v>
          </cell>
          <cell r="F2142" t="str">
            <v/>
          </cell>
          <cell r="G2142" t="str">
            <v/>
          </cell>
          <cell r="H2142" t="str">
            <v>EXPENDITURE</v>
          </cell>
          <cell r="I2142" t="str">
            <v>GENERAL AND ADMINISTRATION EXPENSES</v>
          </cell>
          <cell r="J2142" t="str">
            <v>BUSINESS PROMOTION</v>
          </cell>
        </row>
        <row r="2143">
          <cell r="A2143" t="str">
            <v>X511001-008</v>
          </cell>
          <cell r="B2143" t="str">
            <v>Bus. Promotion- Subscrip To Club-Emp</v>
          </cell>
          <cell r="C2143" t="str">
            <v>INR</v>
          </cell>
          <cell r="D2143" t="str">
            <v>EXPENSES</v>
          </cell>
          <cell r="E2143" t="str">
            <v>INCOME STATEMENT</v>
          </cell>
          <cell r="F2143" t="str">
            <v/>
          </cell>
          <cell r="G2143" t="str">
            <v/>
          </cell>
          <cell r="H2143" t="str">
            <v>EXPENDITURE</v>
          </cell>
          <cell r="I2143" t="str">
            <v>GENERAL AND ADMINISTRATION EXPENSES</v>
          </cell>
          <cell r="J2143" t="str">
            <v>BUSINESS PROMOTION</v>
          </cell>
        </row>
        <row r="2144">
          <cell r="A2144" t="str">
            <v>X511001-009</v>
          </cell>
          <cell r="B2144" t="str">
            <v>Bus. Promotion- Subscrip To Club-Dir</v>
          </cell>
          <cell r="C2144" t="str">
            <v>INR</v>
          </cell>
          <cell r="D2144" t="str">
            <v>EXPENSES</v>
          </cell>
          <cell r="E2144" t="str">
            <v>INCOME STATEMENT</v>
          </cell>
          <cell r="F2144" t="str">
            <v/>
          </cell>
          <cell r="G2144" t="str">
            <v/>
          </cell>
          <cell r="H2144" t="str">
            <v>EXPENDITURE</v>
          </cell>
          <cell r="I2144" t="str">
            <v>GENERAL AND ADMINISTRATION EXPENSES</v>
          </cell>
          <cell r="J2144" t="str">
            <v>BUSINESS PROMOTION</v>
          </cell>
        </row>
        <row r="2145">
          <cell r="A2145" t="str">
            <v>X511001-010</v>
          </cell>
          <cell r="B2145" t="str">
            <v>Bus. Promotion- Subs.For Cr Crd- Emp</v>
          </cell>
          <cell r="C2145" t="str">
            <v>INR</v>
          </cell>
          <cell r="D2145" t="str">
            <v>EXPENSES</v>
          </cell>
          <cell r="E2145" t="str">
            <v>INCOME STATEMENT</v>
          </cell>
          <cell r="F2145" t="str">
            <v/>
          </cell>
          <cell r="G2145" t="str">
            <v/>
          </cell>
          <cell r="H2145" t="str">
            <v>EXPENDITURE</v>
          </cell>
          <cell r="I2145" t="str">
            <v>GENERAL AND ADMINISTRATION EXPENSES</v>
          </cell>
          <cell r="J2145" t="str">
            <v>BUSINESS PROMOTION</v>
          </cell>
        </row>
        <row r="2146">
          <cell r="A2146" t="str">
            <v>X511001-011</v>
          </cell>
          <cell r="B2146" t="str">
            <v>Bus. Promotion- Subs.For Cr Crd- Dir</v>
          </cell>
          <cell r="C2146" t="str">
            <v>INR</v>
          </cell>
          <cell r="D2146" t="str">
            <v>EXPENSES</v>
          </cell>
          <cell r="E2146" t="str">
            <v>INCOME STATEMENT</v>
          </cell>
          <cell r="F2146" t="str">
            <v/>
          </cell>
          <cell r="G2146" t="str">
            <v/>
          </cell>
          <cell r="H2146" t="str">
            <v>EXPENDITURE</v>
          </cell>
          <cell r="I2146" t="str">
            <v>GENERAL AND ADMINISTRATION EXPENSES</v>
          </cell>
          <cell r="J2146" t="str">
            <v>BUSINESS PROMOTION</v>
          </cell>
        </row>
        <row r="2147">
          <cell r="A2147" t="str">
            <v>X511001-012</v>
          </cell>
          <cell r="B2147" t="str">
            <v>Bus. Promotion- Events</v>
          </cell>
          <cell r="C2147" t="str">
            <v>INR</v>
          </cell>
          <cell r="D2147" t="str">
            <v>EXPENSES</v>
          </cell>
          <cell r="E2147" t="str">
            <v>INCOME STATEMENT</v>
          </cell>
          <cell r="F2147" t="str">
            <v/>
          </cell>
          <cell r="G2147" t="str">
            <v/>
          </cell>
          <cell r="H2147" t="str">
            <v>EXPENDITURE</v>
          </cell>
          <cell r="I2147" t="str">
            <v>GENERAL AND ADMINISTRATION EXPENSES</v>
          </cell>
          <cell r="J2147" t="str">
            <v>BUSINESS PROMOTION</v>
          </cell>
        </row>
        <row r="2148">
          <cell r="A2148" t="str">
            <v>X511001-013</v>
          </cell>
          <cell r="B2148" t="str">
            <v>Bus. Promotion- Maint. Of Signage</v>
          </cell>
          <cell r="C2148" t="str">
            <v>INR</v>
          </cell>
          <cell r="D2148" t="str">
            <v>EXPENSES</v>
          </cell>
          <cell r="E2148" t="str">
            <v>INCOME STATEMENT</v>
          </cell>
          <cell r="F2148" t="str">
            <v/>
          </cell>
          <cell r="G2148" t="str">
            <v/>
          </cell>
          <cell r="H2148" t="str">
            <v>EXPENDITURE</v>
          </cell>
          <cell r="I2148" t="str">
            <v>GENERAL AND ADMINISTRATION EXPENSES</v>
          </cell>
          <cell r="J2148" t="str">
            <v>BUSINESS PROMOTION</v>
          </cell>
        </row>
        <row r="2149">
          <cell r="A2149" t="str">
            <v>X511001-014</v>
          </cell>
          <cell r="B2149" t="str">
            <v>H R S (Hospitality Request Slip)</v>
          </cell>
          <cell r="C2149" t="str">
            <v>INR</v>
          </cell>
          <cell r="D2149" t="str">
            <v>EXPENSES</v>
          </cell>
          <cell r="E2149" t="str">
            <v>INCOME STATEMENT</v>
          </cell>
          <cell r="F2149" t="str">
            <v/>
          </cell>
          <cell r="G2149" t="str">
            <v/>
          </cell>
          <cell r="H2149" t="str">
            <v>EXPENDITURE</v>
          </cell>
          <cell r="I2149" t="str">
            <v>GENERAL AND ADMINISTRATION EXPENSES</v>
          </cell>
          <cell r="J2149" t="str">
            <v>BUSINESS PROMOTION</v>
          </cell>
        </row>
        <row r="2150">
          <cell r="A2150" t="str">
            <v>X511001-015</v>
          </cell>
          <cell r="B2150" t="str">
            <v>T B C (Ticket Born By the Company)</v>
          </cell>
          <cell r="C2150" t="str">
            <v>INR</v>
          </cell>
          <cell r="D2150" t="str">
            <v>EXPENSES</v>
          </cell>
          <cell r="E2150" t="str">
            <v>INCOME STATEMENT</v>
          </cell>
          <cell r="F2150" t="str">
            <v/>
          </cell>
          <cell r="G2150" t="str">
            <v/>
          </cell>
          <cell r="H2150" t="str">
            <v>EXPENDITURE</v>
          </cell>
          <cell r="I2150" t="str">
            <v>GENERAL AND ADMINISTRATION EXPENSES</v>
          </cell>
          <cell r="J2150" t="str">
            <v>BUSINESS PROMOTION</v>
          </cell>
        </row>
        <row r="2151">
          <cell r="A2151" t="str">
            <v>X512001</v>
          </cell>
          <cell r="B2151" t="str">
            <v>Communication Exp. Post &amp; Tele</v>
          </cell>
          <cell r="C2151" t="str">
            <v>INR</v>
          </cell>
          <cell r="D2151" t="str">
            <v>EXPENSES</v>
          </cell>
          <cell r="E2151" t="str">
            <v>INCOME STATEMENT</v>
          </cell>
          <cell r="F2151" t="str">
            <v/>
          </cell>
          <cell r="G2151" t="str">
            <v/>
          </cell>
          <cell r="H2151" t="str">
            <v>EXPENDITURE</v>
          </cell>
          <cell r="I2151" t="str">
            <v>GENERAL AND ADMINISTRATION EXPENSES</v>
          </cell>
          <cell r="J2151" t="str">
            <v>COMMUNICATION EXPENSES</v>
          </cell>
        </row>
        <row r="2152">
          <cell r="A2152" t="str">
            <v>X512002</v>
          </cell>
          <cell r="B2152" t="str">
            <v>Communication Exp. Courier</v>
          </cell>
          <cell r="C2152" t="str">
            <v>INR</v>
          </cell>
          <cell r="D2152" t="str">
            <v>EXPENSES</v>
          </cell>
          <cell r="E2152" t="str">
            <v>INCOME STATEMENT</v>
          </cell>
          <cell r="F2152" t="str">
            <v/>
          </cell>
          <cell r="G2152" t="str">
            <v/>
          </cell>
          <cell r="H2152" t="str">
            <v>EXPENDITURE</v>
          </cell>
          <cell r="I2152" t="str">
            <v>GENERAL AND ADMINISTRATION EXPENSES</v>
          </cell>
          <cell r="J2152" t="str">
            <v>COMMUNICATION EXPENSES</v>
          </cell>
        </row>
        <row r="2153">
          <cell r="A2153" t="str">
            <v>X512003</v>
          </cell>
          <cell r="B2153" t="str">
            <v>Communication Exp.Telep</v>
          </cell>
          <cell r="C2153" t="str">
            <v>INR</v>
          </cell>
          <cell r="D2153" t="str">
            <v>EXPENSES</v>
          </cell>
          <cell r="E2153" t="str">
            <v>INCOME STATEMENT</v>
          </cell>
          <cell r="F2153" t="str">
            <v/>
          </cell>
          <cell r="G2153" t="str">
            <v/>
          </cell>
          <cell r="H2153" t="str">
            <v>EXPENDITURE</v>
          </cell>
          <cell r="I2153" t="str">
            <v>GENERAL AND ADMINISTRATION EXPENSES</v>
          </cell>
          <cell r="J2153" t="str">
            <v>COMMUNICATION EXPENSES</v>
          </cell>
        </row>
        <row r="2154">
          <cell r="A2154" t="str">
            <v>X512004</v>
          </cell>
          <cell r="B2154" t="str">
            <v>Communication Exp.Telep- Internet</v>
          </cell>
          <cell r="C2154" t="str">
            <v>INR</v>
          </cell>
          <cell r="D2154" t="str">
            <v>EXPENSES</v>
          </cell>
          <cell r="E2154" t="str">
            <v>INCOME STATEMENT</v>
          </cell>
          <cell r="F2154" t="str">
            <v/>
          </cell>
          <cell r="G2154" t="str">
            <v/>
          </cell>
          <cell r="H2154" t="str">
            <v>EXPENDITURE</v>
          </cell>
          <cell r="I2154" t="str">
            <v>GENERAL AND ADMINISTRATION EXPENSES</v>
          </cell>
          <cell r="J2154" t="str">
            <v>COMMUNICATION EXPENSES</v>
          </cell>
        </row>
        <row r="2155">
          <cell r="A2155" t="str">
            <v>X512005</v>
          </cell>
          <cell r="B2155" t="str">
            <v>Communication Exp.Telep- Internet- Dir</v>
          </cell>
          <cell r="C2155" t="str">
            <v>INR</v>
          </cell>
          <cell r="D2155" t="str">
            <v>EXPENSES</v>
          </cell>
          <cell r="E2155" t="str">
            <v>INCOME STATEMENT</v>
          </cell>
          <cell r="F2155" t="str">
            <v/>
          </cell>
          <cell r="G2155" t="str">
            <v/>
          </cell>
          <cell r="H2155" t="str">
            <v>EXPENDITURE</v>
          </cell>
          <cell r="I2155" t="str">
            <v>GENERAL AND ADMINISTRATION EXPENSES</v>
          </cell>
          <cell r="J2155" t="str">
            <v>COMMUNICATION EXPENSES</v>
          </cell>
        </row>
        <row r="2156">
          <cell r="A2156" t="str">
            <v>X512006</v>
          </cell>
          <cell r="B2156" t="str">
            <v>Communication Exp.-Emp.Mobile &amp;Telephone</v>
          </cell>
          <cell r="C2156" t="str">
            <v>INR</v>
          </cell>
          <cell r="D2156" t="str">
            <v>EXPENSES</v>
          </cell>
          <cell r="E2156" t="str">
            <v>INCOME STATEMENT</v>
          </cell>
          <cell r="F2156" t="str">
            <v/>
          </cell>
          <cell r="G2156" t="str">
            <v/>
          </cell>
          <cell r="H2156" t="str">
            <v>EXPENDITURE</v>
          </cell>
          <cell r="I2156" t="str">
            <v>GENERAL AND ADMINISTRATION EXPENSES</v>
          </cell>
          <cell r="J2156" t="str">
            <v>COMMUNICATION EXPENSES</v>
          </cell>
        </row>
        <row r="2157">
          <cell r="A2157" t="str">
            <v>X513001-001</v>
          </cell>
          <cell r="B2157" t="str">
            <v>Payment to statutory auditors-Audit fees</v>
          </cell>
          <cell r="C2157" t="str">
            <v>INR</v>
          </cell>
          <cell r="D2157" t="str">
            <v>EXPENSES</v>
          </cell>
          <cell r="E2157" t="str">
            <v>INCOME STATEMENT</v>
          </cell>
          <cell r="F2157" t="str">
            <v/>
          </cell>
          <cell r="G2157" t="str">
            <v/>
          </cell>
          <cell r="H2157" t="str">
            <v>EXPENDITURE</v>
          </cell>
          <cell r="I2157" t="str">
            <v>OTHER EXPENSES</v>
          </cell>
          <cell r="J2157" t="str">
            <v>PAYMENT TO AUDITORS</v>
          </cell>
        </row>
        <row r="2158">
          <cell r="A2158" t="str">
            <v>X513001-002</v>
          </cell>
          <cell r="B2158" t="str">
            <v>Payment To Auditors- Certification Fee</v>
          </cell>
          <cell r="C2158" t="str">
            <v>INR</v>
          </cell>
          <cell r="D2158" t="str">
            <v>EXPENSES</v>
          </cell>
          <cell r="E2158" t="str">
            <v>INCOME STATEMENT</v>
          </cell>
          <cell r="F2158" t="str">
            <v/>
          </cell>
          <cell r="G2158" t="str">
            <v/>
          </cell>
          <cell r="H2158" t="str">
            <v>EXPENDITURE</v>
          </cell>
          <cell r="I2158" t="str">
            <v>OTHER EXPENSES</v>
          </cell>
          <cell r="J2158" t="str">
            <v>PAYMENT TO AUDITORS</v>
          </cell>
        </row>
        <row r="2159">
          <cell r="A2159" t="str">
            <v>X513001-003</v>
          </cell>
          <cell r="B2159" t="str">
            <v>Payment to auditors- Tax Audit</v>
          </cell>
          <cell r="C2159" t="str">
            <v>INR</v>
          </cell>
          <cell r="D2159" t="str">
            <v>EXPENSES</v>
          </cell>
          <cell r="E2159" t="str">
            <v>INCOME STATEMENT</v>
          </cell>
          <cell r="F2159" t="str">
            <v/>
          </cell>
          <cell r="G2159" t="str">
            <v/>
          </cell>
          <cell r="H2159" t="str">
            <v>EXPENDITURE</v>
          </cell>
          <cell r="I2159" t="str">
            <v>OTHER EXPENSES</v>
          </cell>
          <cell r="J2159" t="str">
            <v>PAYMENT TO AUDITORS</v>
          </cell>
        </row>
        <row r="2160">
          <cell r="A2160" t="str">
            <v>X513001-004</v>
          </cell>
          <cell r="B2160" t="str">
            <v>Payment to auditors- Internal Audit Fees</v>
          </cell>
          <cell r="C2160" t="str">
            <v>INR</v>
          </cell>
          <cell r="D2160" t="str">
            <v>EXPENSES</v>
          </cell>
          <cell r="E2160" t="str">
            <v>INCOME STATEMENT</v>
          </cell>
          <cell r="F2160" t="str">
            <v/>
          </cell>
          <cell r="G2160" t="str">
            <v/>
          </cell>
          <cell r="H2160" t="str">
            <v>EXPENDITURE</v>
          </cell>
          <cell r="I2160" t="str">
            <v>OTHER EXPENSES</v>
          </cell>
          <cell r="J2160" t="str">
            <v>PAYMENT TO AUDITORS</v>
          </cell>
        </row>
        <row r="2161">
          <cell r="A2161" t="str">
            <v>X513001-005</v>
          </cell>
          <cell r="B2161" t="str">
            <v>Payment To Auditors- Others</v>
          </cell>
          <cell r="C2161" t="str">
            <v>INR</v>
          </cell>
          <cell r="D2161" t="str">
            <v>EXPENSES</v>
          </cell>
          <cell r="E2161" t="str">
            <v>INCOME STATEMENT</v>
          </cell>
          <cell r="F2161" t="str">
            <v/>
          </cell>
          <cell r="G2161" t="str">
            <v/>
          </cell>
          <cell r="H2161" t="str">
            <v>EXPENDITURE</v>
          </cell>
          <cell r="I2161" t="str">
            <v>OTHER EXPENSES</v>
          </cell>
          <cell r="J2161" t="str">
            <v>PAYMENT TO AUDITORS</v>
          </cell>
        </row>
        <row r="2162">
          <cell r="A2162" t="str">
            <v>X514001-001</v>
          </cell>
          <cell r="B2162" t="str">
            <v>Legal and professional</v>
          </cell>
          <cell r="C2162" t="str">
            <v>INR</v>
          </cell>
          <cell r="D2162" t="str">
            <v>EXPENSES</v>
          </cell>
          <cell r="E2162" t="str">
            <v>INCOME STATEMENT</v>
          </cell>
          <cell r="F2162" t="str">
            <v/>
          </cell>
          <cell r="G2162" t="str">
            <v/>
          </cell>
          <cell r="H2162" t="str">
            <v>EXPENDITURE</v>
          </cell>
          <cell r="I2162" t="str">
            <v>OTHER EXPENSES</v>
          </cell>
          <cell r="J2162" t="str">
            <v>LEGAL AND PROFESSIONAL</v>
          </cell>
        </row>
        <row r="2163">
          <cell r="A2163" t="str">
            <v>X514001-002</v>
          </cell>
          <cell r="B2163" t="str">
            <v>Legal And Professional- Archi/Consl Chrg</v>
          </cell>
          <cell r="C2163" t="str">
            <v>INR</v>
          </cell>
          <cell r="D2163" t="str">
            <v>EXPENSES</v>
          </cell>
          <cell r="E2163" t="str">
            <v>INCOME STATEMENT</v>
          </cell>
          <cell r="F2163" t="str">
            <v/>
          </cell>
          <cell r="G2163" t="str">
            <v/>
          </cell>
          <cell r="H2163" t="str">
            <v>EXPENDITURE</v>
          </cell>
          <cell r="I2163" t="str">
            <v>OTHER EXPENSES</v>
          </cell>
          <cell r="J2163" t="str">
            <v>LEGAL AND PROFESSIONAL</v>
          </cell>
        </row>
        <row r="2164">
          <cell r="A2164" t="str">
            <v>X514001-003</v>
          </cell>
          <cell r="B2164" t="str">
            <v>Legal And Professional- Internal Audit</v>
          </cell>
          <cell r="C2164" t="str">
            <v>INR</v>
          </cell>
          <cell r="D2164" t="str">
            <v>EXPENSES</v>
          </cell>
          <cell r="E2164" t="str">
            <v>INCOME STATEMENT</v>
          </cell>
          <cell r="F2164" t="str">
            <v/>
          </cell>
          <cell r="G2164" t="str">
            <v/>
          </cell>
          <cell r="H2164" t="str">
            <v>EXPENDITURE</v>
          </cell>
          <cell r="I2164" t="str">
            <v>OTHER EXPENSES</v>
          </cell>
          <cell r="J2164" t="str">
            <v>LEGAL AND PROFESSIONAL</v>
          </cell>
        </row>
        <row r="2165">
          <cell r="A2165" t="str">
            <v>X514001-004</v>
          </cell>
          <cell r="B2165" t="str">
            <v>Legal And Professional- Retainer Expns</v>
          </cell>
          <cell r="C2165" t="str">
            <v>INR</v>
          </cell>
          <cell r="D2165" t="str">
            <v>EXPENSES</v>
          </cell>
          <cell r="E2165" t="str">
            <v>INCOME STATEMENT</v>
          </cell>
          <cell r="F2165" t="str">
            <v/>
          </cell>
          <cell r="G2165" t="str">
            <v/>
          </cell>
          <cell r="H2165" t="str">
            <v>EXPENDITURE</v>
          </cell>
          <cell r="I2165" t="str">
            <v>OTHER EXPENSES</v>
          </cell>
          <cell r="J2165" t="str">
            <v>LEGAL AND PROFESSIONAL</v>
          </cell>
        </row>
        <row r="2166">
          <cell r="A2166" t="str">
            <v>X514001-005</v>
          </cell>
          <cell r="B2166" t="str">
            <v>Legal And Professional- Reimbursement</v>
          </cell>
          <cell r="C2166" t="str">
            <v>INR</v>
          </cell>
          <cell r="D2166" t="str">
            <v>EXPENSES</v>
          </cell>
          <cell r="E2166" t="str">
            <v>INCOME STATEMENT</v>
          </cell>
          <cell r="F2166" t="str">
            <v/>
          </cell>
          <cell r="G2166" t="str">
            <v/>
          </cell>
          <cell r="H2166" t="str">
            <v>EXPENDITURE</v>
          </cell>
          <cell r="I2166" t="str">
            <v>OTHER EXPENSES</v>
          </cell>
          <cell r="J2166" t="str">
            <v>LEGAL AND PROFESSIONAL</v>
          </cell>
        </row>
        <row r="2167">
          <cell r="A2167" t="str">
            <v>X514001-006</v>
          </cell>
          <cell r="B2167" t="str">
            <v>Legal And Professional- Lawyers Chgs</v>
          </cell>
          <cell r="C2167" t="str">
            <v>INR</v>
          </cell>
          <cell r="D2167" t="str">
            <v>EXPENSES</v>
          </cell>
          <cell r="E2167" t="str">
            <v>INCOME STATEMENT</v>
          </cell>
          <cell r="F2167" t="str">
            <v/>
          </cell>
          <cell r="G2167" t="str">
            <v/>
          </cell>
          <cell r="H2167" t="str">
            <v>EXPENDITURE</v>
          </cell>
          <cell r="I2167" t="str">
            <v>OTHER EXPENSES</v>
          </cell>
          <cell r="J2167" t="str">
            <v>LEGAL AND PROFESSIONAL</v>
          </cell>
        </row>
        <row r="2168">
          <cell r="A2168" t="str">
            <v>X514001-007</v>
          </cell>
          <cell r="B2168" t="str">
            <v>Legal And Professional- Certification Et</v>
          </cell>
          <cell r="C2168" t="str">
            <v>INR</v>
          </cell>
          <cell r="D2168" t="str">
            <v>EXPENSES</v>
          </cell>
          <cell r="E2168" t="str">
            <v>INCOME STATEMENT</v>
          </cell>
          <cell r="F2168" t="str">
            <v/>
          </cell>
          <cell r="G2168" t="str">
            <v/>
          </cell>
          <cell r="H2168" t="str">
            <v>EXPENDITURE</v>
          </cell>
          <cell r="I2168" t="str">
            <v>OTHER EXPENSES</v>
          </cell>
          <cell r="J2168" t="str">
            <v>LEGAL AND PROFESSIONAL</v>
          </cell>
        </row>
        <row r="2169">
          <cell r="A2169" t="str">
            <v>X514001-008</v>
          </cell>
          <cell r="B2169" t="str">
            <v>Legal And Professional- Technical Knwhow</v>
          </cell>
          <cell r="C2169" t="str">
            <v>INR</v>
          </cell>
          <cell r="D2169" t="str">
            <v>EXPENSES</v>
          </cell>
          <cell r="E2169" t="str">
            <v>INCOME STATEMENT</v>
          </cell>
          <cell r="F2169" t="str">
            <v/>
          </cell>
          <cell r="G2169" t="str">
            <v/>
          </cell>
          <cell r="H2169" t="str">
            <v>EXPENDITURE</v>
          </cell>
          <cell r="I2169" t="str">
            <v>OTHER EXPENSES</v>
          </cell>
          <cell r="J2169" t="str">
            <v>LEGAL AND PROFESSIONAL</v>
          </cell>
        </row>
        <row r="2170">
          <cell r="A2170" t="str">
            <v>X514001-009</v>
          </cell>
          <cell r="B2170" t="str">
            <v>Legal And Professional- Co. Law Matter</v>
          </cell>
          <cell r="C2170" t="str">
            <v>INR</v>
          </cell>
          <cell r="D2170" t="str">
            <v>EXPENSES</v>
          </cell>
          <cell r="E2170" t="str">
            <v>INCOME STATEMENT</v>
          </cell>
          <cell r="F2170" t="str">
            <v/>
          </cell>
          <cell r="G2170" t="str">
            <v/>
          </cell>
          <cell r="H2170" t="str">
            <v>EXPENDITURE</v>
          </cell>
          <cell r="I2170" t="str">
            <v>OTHER EXPENSES</v>
          </cell>
          <cell r="J2170" t="str">
            <v>LEGAL AND PROFESSIONAL</v>
          </cell>
        </row>
        <row r="2171">
          <cell r="A2171" t="str">
            <v>X514001-010</v>
          </cell>
          <cell r="B2171" t="str">
            <v>Legal And Professional- Management Servi</v>
          </cell>
          <cell r="C2171" t="str">
            <v>INR</v>
          </cell>
          <cell r="D2171" t="str">
            <v>EXPENSES</v>
          </cell>
          <cell r="E2171" t="str">
            <v>INCOME STATEMENT</v>
          </cell>
          <cell r="F2171" t="str">
            <v/>
          </cell>
          <cell r="G2171" t="str">
            <v/>
          </cell>
          <cell r="H2171" t="str">
            <v>EXPENDITURE</v>
          </cell>
          <cell r="I2171" t="str">
            <v>OTHER EXPENSES</v>
          </cell>
          <cell r="J2171" t="str">
            <v>LEGAL AND PROFESSIONAL</v>
          </cell>
        </row>
        <row r="2172">
          <cell r="A2172" t="str">
            <v>X514001-011</v>
          </cell>
          <cell r="B2172" t="str">
            <v>Legal And Professional- Engg. Services</v>
          </cell>
          <cell r="C2172" t="str">
            <v>INR</v>
          </cell>
          <cell r="D2172" t="str">
            <v>EXPENSES</v>
          </cell>
          <cell r="E2172" t="str">
            <v>INCOME STATEMENT</v>
          </cell>
          <cell r="F2172" t="str">
            <v/>
          </cell>
          <cell r="G2172" t="str">
            <v/>
          </cell>
          <cell r="H2172" t="str">
            <v>EXPENDITURE</v>
          </cell>
          <cell r="I2172" t="str">
            <v>OTHER EXPENSES</v>
          </cell>
          <cell r="J2172" t="str">
            <v>LEGAL AND PROFESSIONAL</v>
          </cell>
        </row>
        <row r="2173">
          <cell r="A2173" t="str">
            <v>X514001-012</v>
          </cell>
          <cell r="B2173" t="str">
            <v>Legal And Professional- Others</v>
          </cell>
          <cell r="C2173" t="str">
            <v>INR</v>
          </cell>
          <cell r="D2173" t="str">
            <v>EXPENSES</v>
          </cell>
          <cell r="E2173" t="str">
            <v>INCOME STATEMENT</v>
          </cell>
          <cell r="F2173" t="str">
            <v/>
          </cell>
          <cell r="G2173" t="str">
            <v/>
          </cell>
          <cell r="H2173" t="str">
            <v>EXPENDITURE</v>
          </cell>
          <cell r="I2173" t="str">
            <v>OTHER EXPENSES</v>
          </cell>
          <cell r="J2173" t="str">
            <v>LEGAL AND PROFESSIONAL</v>
          </cell>
        </row>
        <row r="2174">
          <cell r="A2174" t="str">
            <v>X515001</v>
          </cell>
          <cell r="B2174" t="str">
            <v>Donation and Charity</v>
          </cell>
          <cell r="C2174" t="str">
            <v>INR</v>
          </cell>
          <cell r="D2174" t="str">
            <v>EXPENSES</v>
          </cell>
          <cell r="E2174" t="str">
            <v>INCOME STATEMENT</v>
          </cell>
          <cell r="F2174" t="str">
            <v/>
          </cell>
          <cell r="G2174" t="str">
            <v/>
          </cell>
          <cell r="H2174" t="str">
            <v>EXPENDITURE</v>
          </cell>
          <cell r="I2174" t="str">
            <v>OTHER EXPENSES</v>
          </cell>
          <cell r="J2174" t="str">
            <v>DONATION</v>
          </cell>
        </row>
        <row r="2175">
          <cell r="A2175" t="str">
            <v>X516001</v>
          </cell>
          <cell r="B2175" t="str">
            <v>Claims paid</v>
          </cell>
          <cell r="C2175" t="str">
            <v>INR</v>
          </cell>
          <cell r="D2175" t="str">
            <v>EXPENSES</v>
          </cell>
          <cell r="E2175" t="str">
            <v>INCOME STATEMENT</v>
          </cell>
          <cell r="F2175" t="str">
            <v/>
          </cell>
          <cell r="G2175" t="str">
            <v/>
          </cell>
          <cell r="H2175" t="str">
            <v>EXPENDITURE</v>
          </cell>
          <cell r="I2175" t="str">
            <v>OTHER EXPENSES</v>
          </cell>
          <cell r="J2175" t="str">
            <v>CLAIMS</v>
          </cell>
        </row>
        <row r="2176">
          <cell r="A2176" t="str">
            <v>X517001</v>
          </cell>
          <cell r="B2176" t="str">
            <v>Compensation Paid A/C</v>
          </cell>
          <cell r="C2176" t="str">
            <v>INR</v>
          </cell>
          <cell r="D2176" t="str">
            <v>EXPENSES</v>
          </cell>
          <cell r="E2176" t="str">
            <v>INCOME STATEMENT</v>
          </cell>
          <cell r="F2176" t="str">
            <v/>
          </cell>
          <cell r="G2176" t="str">
            <v/>
          </cell>
          <cell r="H2176" t="str">
            <v>EXPENDITURE</v>
          </cell>
          <cell r="I2176" t="str">
            <v>OTHER EXPENSES</v>
          </cell>
          <cell r="J2176" t="str">
            <v>COMPENSATION</v>
          </cell>
        </row>
        <row r="2177">
          <cell r="A2177" t="str">
            <v>X518001-001</v>
          </cell>
          <cell r="B2177" t="str">
            <v>Expenses London Off</v>
          </cell>
          <cell r="C2177" t="str">
            <v>INR</v>
          </cell>
          <cell r="D2177" t="str">
            <v>EXPENSES</v>
          </cell>
          <cell r="E2177" t="str">
            <v>INCOME STATEMENT</v>
          </cell>
          <cell r="F2177" t="str">
            <v/>
          </cell>
          <cell r="G2177" t="str">
            <v/>
          </cell>
          <cell r="H2177" t="str">
            <v>EXPENDITURE</v>
          </cell>
          <cell r="I2177" t="str">
            <v>OTHER EXPENSES</v>
          </cell>
          <cell r="J2177" t="str">
            <v>EXPENSES AT FOREIGN LIASON OFFICE</v>
          </cell>
        </row>
        <row r="2178">
          <cell r="A2178" t="str">
            <v>X518001-002</v>
          </cell>
          <cell r="B2178" t="str">
            <v>Expenses London Off- Electricity</v>
          </cell>
          <cell r="C2178" t="str">
            <v>INR</v>
          </cell>
          <cell r="D2178" t="str">
            <v>EXPENSES</v>
          </cell>
          <cell r="E2178" t="str">
            <v>INCOME STATEMENT</v>
          </cell>
          <cell r="F2178" t="str">
            <v/>
          </cell>
          <cell r="G2178" t="str">
            <v/>
          </cell>
          <cell r="H2178" t="str">
            <v>EXPENDITURE</v>
          </cell>
          <cell r="I2178" t="str">
            <v>OTHER EXPENSES</v>
          </cell>
          <cell r="J2178" t="str">
            <v>EXPENSES AT FOREIGN LIASON OFFICE</v>
          </cell>
        </row>
        <row r="2179">
          <cell r="A2179" t="str">
            <v>X518001-003</v>
          </cell>
          <cell r="B2179" t="str">
            <v>Expenses London Off- Telephone</v>
          </cell>
          <cell r="C2179" t="str">
            <v>INR</v>
          </cell>
          <cell r="D2179" t="str">
            <v>EXPENSES</v>
          </cell>
          <cell r="E2179" t="str">
            <v>INCOME STATEMENT</v>
          </cell>
          <cell r="F2179" t="str">
            <v/>
          </cell>
          <cell r="G2179" t="str">
            <v/>
          </cell>
          <cell r="H2179" t="str">
            <v>EXPENDITURE</v>
          </cell>
          <cell r="I2179" t="str">
            <v>OTHER EXPENSES</v>
          </cell>
          <cell r="J2179" t="str">
            <v>EXPENSES AT FOREIGN LIASON OFFICE</v>
          </cell>
        </row>
        <row r="2180">
          <cell r="A2180" t="str">
            <v>X518001-004</v>
          </cell>
          <cell r="B2180" t="str">
            <v>Expenses London Off- Bank Charges</v>
          </cell>
          <cell r="C2180" t="str">
            <v>INR</v>
          </cell>
          <cell r="D2180" t="str">
            <v>EXPENSES</v>
          </cell>
          <cell r="E2180" t="str">
            <v>INCOME STATEMENT</v>
          </cell>
          <cell r="F2180" t="str">
            <v/>
          </cell>
          <cell r="G2180" t="str">
            <v/>
          </cell>
          <cell r="H2180" t="str">
            <v>EXPENDITURE</v>
          </cell>
          <cell r="I2180" t="str">
            <v>OTHER EXPENSES</v>
          </cell>
          <cell r="J2180" t="str">
            <v>EXPENSES AT FOREIGN LIASON OFFICE</v>
          </cell>
        </row>
        <row r="2181">
          <cell r="A2181" t="str">
            <v>X518001-005</v>
          </cell>
          <cell r="B2181" t="str">
            <v>Expenses London Off- Vehicle Maint</v>
          </cell>
          <cell r="C2181" t="str">
            <v>INR</v>
          </cell>
          <cell r="D2181" t="str">
            <v>EXPENSES</v>
          </cell>
          <cell r="E2181" t="str">
            <v>INCOME STATEMENT</v>
          </cell>
          <cell r="F2181" t="str">
            <v/>
          </cell>
          <cell r="G2181" t="str">
            <v/>
          </cell>
          <cell r="H2181" t="str">
            <v>EXPENDITURE</v>
          </cell>
          <cell r="I2181" t="str">
            <v>OTHER EXPENSES</v>
          </cell>
          <cell r="J2181" t="str">
            <v>EXPENSES AT FOREIGN LIASON OFFICE</v>
          </cell>
        </row>
        <row r="2182">
          <cell r="A2182" t="str">
            <v>X518001-006</v>
          </cell>
          <cell r="B2182" t="str">
            <v>Expenses London Off- Postage</v>
          </cell>
          <cell r="C2182" t="str">
            <v>INR</v>
          </cell>
          <cell r="D2182" t="str">
            <v>EXPENSES</v>
          </cell>
          <cell r="E2182" t="str">
            <v>INCOME STATEMENT</v>
          </cell>
          <cell r="F2182" t="str">
            <v/>
          </cell>
          <cell r="G2182" t="str">
            <v/>
          </cell>
          <cell r="H2182" t="str">
            <v>EXPENDITURE</v>
          </cell>
          <cell r="I2182" t="str">
            <v>OTHER EXPENSES</v>
          </cell>
          <cell r="J2182" t="str">
            <v>EXPENSES AT FOREIGN LIASON OFFICE</v>
          </cell>
        </row>
        <row r="2183">
          <cell r="A2183" t="str">
            <v>X518001-007</v>
          </cell>
          <cell r="B2183" t="str">
            <v>Expenses London Off- Books And Periodica</v>
          </cell>
          <cell r="C2183" t="str">
            <v>INR</v>
          </cell>
          <cell r="D2183" t="str">
            <v>EXPENSES</v>
          </cell>
          <cell r="E2183" t="str">
            <v>INCOME STATEMENT</v>
          </cell>
          <cell r="F2183" t="str">
            <v/>
          </cell>
          <cell r="G2183" t="str">
            <v/>
          </cell>
          <cell r="H2183" t="str">
            <v>EXPENDITURE</v>
          </cell>
          <cell r="I2183" t="str">
            <v>OTHER EXPENSES</v>
          </cell>
          <cell r="J2183" t="str">
            <v>EXPENSES AT FOREIGN LIASON OFFICE</v>
          </cell>
        </row>
        <row r="2184">
          <cell r="A2184" t="str">
            <v>X518001-008</v>
          </cell>
          <cell r="B2184" t="str">
            <v>Expenses London Off- Comp Repair &amp; Main</v>
          </cell>
          <cell r="C2184" t="str">
            <v>INR</v>
          </cell>
          <cell r="D2184" t="str">
            <v>EXPENSES</v>
          </cell>
          <cell r="E2184" t="str">
            <v>INCOME STATEMENT</v>
          </cell>
          <cell r="F2184" t="str">
            <v/>
          </cell>
          <cell r="G2184" t="str">
            <v/>
          </cell>
          <cell r="H2184" t="str">
            <v>EXPENDITURE</v>
          </cell>
          <cell r="I2184" t="str">
            <v>OTHER EXPENSES</v>
          </cell>
          <cell r="J2184" t="str">
            <v>EXPENSES AT FOREIGN LIASON OFFICE</v>
          </cell>
        </row>
        <row r="2185">
          <cell r="A2185" t="str">
            <v>X518001-009</v>
          </cell>
          <cell r="B2185" t="str">
            <v>Expenses London Off- Vehicle Insurance</v>
          </cell>
          <cell r="C2185" t="str">
            <v>INR</v>
          </cell>
          <cell r="D2185" t="str">
            <v>EXPENSES</v>
          </cell>
          <cell r="E2185" t="str">
            <v>INCOME STATEMENT</v>
          </cell>
          <cell r="F2185" t="str">
            <v/>
          </cell>
          <cell r="G2185" t="str">
            <v/>
          </cell>
          <cell r="H2185" t="str">
            <v>EXPENDITURE</v>
          </cell>
          <cell r="I2185" t="str">
            <v>OTHER EXPENSES</v>
          </cell>
          <cell r="J2185" t="str">
            <v>EXPENSES AT FOREIGN LIASON OFFICE</v>
          </cell>
        </row>
        <row r="2186">
          <cell r="A2186" t="str">
            <v>X518001-010</v>
          </cell>
          <cell r="B2186" t="str">
            <v>Expenses London Off- Others</v>
          </cell>
          <cell r="C2186" t="str">
            <v>INR</v>
          </cell>
          <cell r="D2186" t="str">
            <v>EXPENSES</v>
          </cell>
          <cell r="E2186" t="str">
            <v>INCOME STATEMENT</v>
          </cell>
          <cell r="F2186" t="str">
            <v/>
          </cell>
          <cell r="G2186" t="str">
            <v/>
          </cell>
          <cell r="H2186" t="str">
            <v>EXPENDITURE</v>
          </cell>
          <cell r="I2186" t="str">
            <v>OTHER EXPENSES</v>
          </cell>
          <cell r="J2186" t="str">
            <v>EXPENSES AT FOREIGN LIASON OFFICE</v>
          </cell>
        </row>
        <row r="2187">
          <cell r="A2187" t="str">
            <v>X518001-011</v>
          </cell>
          <cell r="B2187" t="str">
            <v>Expenses London Off- Stationery</v>
          </cell>
          <cell r="C2187" t="str">
            <v>INR</v>
          </cell>
          <cell r="D2187" t="str">
            <v>EXPENSES</v>
          </cell>
          <cell r="E2187" t="str">
            <v>INCOME STATEMENT</v>
          </cell>
          <cell r="F2187" t="str">
            <v/>
          </cell>
          <cell r="G2187" t="str">
            <v/>
          </cell>
          <cell r="H2187" t="str">
            <v>EXPENDITURE</v>
          </cell>
          <cell r="I2187" t="str">
            <v>OTHER EXPENSES</v>
          </cell>
          <cell r="J2187" t="str">
            <v>EXPENSES AT FOREIGN LIASON OFFICE</v>
          </cell>
        </row>
        <row r="2188">
          <cell r="A2188" t="str">
            <v>X518001-012</v>
          </cell>
          <cell r="B2188" t="str">
            <v>Expenses London Off- Property Tax</v>
          </cell>
          <cell r="C2188" t="str">
            <v>INR</v>
          </cell>
          <cell r="D2188" t="str">
            <v>EXPENSES</v>
          </cell>
          <cell r="E2188" t="str">
            <v>INCOME STATEMENT</v>
          </cell>
          <cell r="F2188" t="str">
            <v/>
          </cell>
          <cell r="G2188" t="str">
            <v/>
          </cell>
          <cell r="H2188" t="str">
            <v>EXPENDITURE</v>
          </cell>
          <cell r="I2188" t="str">
            <v>OTHER EXPENSES</v>
          </cell>
          <cell r="J2188" t="str">
            <v>EXPENSES AT FOREIGN LIASON OFFICE</v>
          </cell>
        </row>
        <row r="2189">
          <cell r="A2189" t="str">
            <v>X518001-013</v>
          </cell>
          <cell r="B2189" t="str">
            <v>Expenses London Off- Business Promotion</v>
          </cell>
          <cell r="C2189" t="str">
            <v>INR</v>
          </cell>
          <cell r="D2189" t="str">
            <v>EXPENSES</v>
          </cell>
          <cell r="E2189" t="str">
            <v>INCOME STATEMENT</v>
          </cell>
          <cell r="F2189" t="str">
            <v/>
          </cell>
          <cell r="G2189" t="str">
            <v/>
          </cell>
          <cell r="H2189" t="str">
            <v>EXPENDITURE</v>
          </cell>
          <cell r="I2189" t="str">
            <v>OTHER EXPENSES</v>
          </cell>
          <cell r="J2189" t="str">
            <v>EXPENSES AT FOREIGN LIASON OFFICE</v>
          </cell>
        </row>
        <row r="2190">
          <cell r="A2190" t="str">
            <v>X518001-014</v>
          </cell>
          <cell r="B2190" t="str">
            <v>Expenses London Off- Building Repair</v>
          </cell>
          <cell r="C2190" t="str">
            <v>INR</v>
          </cell>
          <cell r="D2190" t="str">
            <v>EXPENSES</v>
          </cell>
          <cell r="E2190" t="str">
            <v>INCOME STATEMENT</v>
          </cell>
          <cell r="F2190" t="str">
            <v/>
          </cell>
          <cell r="G2190" t="str">
            <v/>
          </cell>
          <cell r="H2190" t="str">
            <v>EXPENDITURE</v>
          </cell>
          <cell r="I2190" t="str">
            <v>OTHER EXPENSES</v>
          </cell>
          <cell r="J2190" t="str">
            <v>EXPENSES AT FOREIGN LIASON OFFICE</v>
          </cell>
        </row>
        <row r="2191">
          <cell r="A2191" t="str">
            <v>X518001-015</v>
          </cell>
          <cell r="B2191" t="str">
            <v>Expenses London Off- Air Condition Repai</v>
          </cell>
          <cell r="C2191" t="str">
            <v>INR</v>
          </cell>
          <cell r="D2191" t="str">
            <v>EXPENSES</v>
          </cell>
          <cell r="E2191" t="str">
            <v>INCOME STATEMENT</v>
          </cell>
          <cell r="F2191" t="str">
            <v/>
          </cell>
          <cell r="G2191" t="str">
            <v/>
          </cell>
          <cell r="H2191" t="str">
            <v>EXPENDITURE</v>
          </cell>
          <cell r="I2191" t="str">
            <v>OTHER EXPENSES</v>
          </cell>
          <cell r="J2191" t="str">
            <v>EXPENSES AT FOREIGN LIASON OFFICE</v>
          </cell>
        </row>
        <row r="2192">
          <cell r="A2192" t="str">
            <v>X518001-016</v>
          </cell>
          <cell r="B2192" t="str">
            <v>Expenses London Off- A M C</v>
          </cell>
          <cell r="C2192" t="str">
            <v>INR</v>
          </cell>
          <cell r="D2192" t="str">
            <v>EXPENSES</v>
          </cell>
          <cell r="E2192" t="str">
            <v>INCOME STATEMENT</v>
          </cell>
          <cell r="F2192" t="str">
            <v/>
          </cell>
          <cell r="G2192" t="str">
            <v/>
          </cell>
          <cell r="H2192" t="str">
            <v>EXPENDITURE</v>
          </cell>
          <cell r="I2192" t="str">
            <v>OTHER EXPENSES</v>
          </cell>
          <cell r="J2192" t="str">
            <v>EXPENSES AT FOREIGN LIASON OFFICE</v>
          </cell>
        </row>
        <row r="2193">
          <cell r="A2193" t="str">
            <v>X518001-017</v>
          </cell>
          <cell r="B2193" t="str">
            <v>Expenses London Off- Building Insurance</v>
          </cell>
          <cell r="C2193" t="str">
            <v>INR</v>
          </cell>
          <cell r="D2193" t="str">
            <v>EXPENSES</v>
          </cell>
          <cell r="E2193" t="str">
            <v>INCOME STATEMENT</v>
          </cell>
          <cell r="F2193" t="str">
            <v/>
          </cell>
          <cell r="G2193" t="str">
            <v/>
          </cell>
          <cell r="H2193" t="str">
            <v>EXPENDITURE</v>
          </cell>
          <cell r="I2193" t="str">
            <v>OTHER EXPENSES</v>
          </cell>
          <cell r="J2193" t="str">
            <v>EXPENSES AT FOREIGN LIASON OFFICE</v>
          </cell>
        </row>
        <row r="2194">
          <cell r="A2194" t="str">
            <v>X518001-018</v>
          </cell>
          <cell r="B2194" t="str">
            <v>Expenses London Off- Professional Fee</v>
          </cell>
          <cell r="C2194" t="str">
            <v>INR</v>
          </cell>
          <cell r="D2194" t="str">
            <v>EXPENSES</v>
          </cell>
          <cell r="E2194" t="str">
            <v>INCOME STATEMENT</v>
          </cell>
          <cell r="F2194" t="str">
            <v/>
          </cell>
          <cell r="G2194" t="str">
            <v/>
          </cell>
          <cell r="H2194" t="str">
            <v>EXPENDITURE</v>
          </cell>
          <cell r="I2194" t="str">
            <v>OTHER EXPENSES</v>
          </cell>
          <cell r="J2194" t="str">
            <v>EXPENSES AT FOREIGN LIASON OFFICE</v>
          </cell>
        </row>
        <row r="2195">
          <cell r="A2195" t="str">
            <v>X519001-001</v>
          </cell>
          <cell r="B2195" t="str">
            <v>Recruitment &amp; Training</v>
          </cell>
          <cell r="C2195" t="str">
            <v>INR</v>
          </cell>
          <cell r="D2195" t="str">
            <v>EXPENSES</v>
          </cell>
          <cell r="E2195" t="str">
            <v>INCOME STATEMENT</v>
          </cell>
          <cell r="F2195" t="str">
            <v/>
          </cell>
          <cell r="G2195" t="str">
            <v/>
          </cell>
          <cell r="H2195" t="str">
            <v>EXPENDITURE</v>
          </cell>
          <cell r="I2195" t="str">
            <v>OTHER EXPENSES</v>
          </cell>
          <cell r="J2195" t="str">
            <v>RECRUITMENT &amp; TRAINING</v>
          </cell>
        </row>
        <row r="2196">
          <cell r="A2196" t="str">
            <v>X519001-002</v>
          </cell>
          <cell r="B2196" t="str">
            <v>Recruitment &amp; Training- Recruitment Exp</v>
          </cell>
          <cell r="C2196" t="str">
            <v>INR</v>
          </cell>
          <cell r="D2196" t="str">
            <v>EXPENSES</v>
          </cell>
          <cell r="E2196" t="str">
            <v>INCOME STATEMENT</v>
          </cell>
          <cell r="F2196" t="str">
            <v/>
          </cell>
          <cell r="G2196" t="str">
            <v/>
          </cell>
          <cell r="H2196" t="str">
            <v>EXPENDITURE</v>
          </cell>
          <cell r="I2196" t="str">
            <v>OTHER EXPENSES</v>
          </cell>
          <cell r="J2196" t="str">
            <v>RECRUITMENT &amp; TRAINING</v>
          </cell>
        </row>
        <row r="2197">
          <cell r="A2197" t="str">
            <v>X519001-003</v>
          </cell>
          <cell r="B2197" t="str">
            <v>Recruitment &amp; Training- Training  Exp</v>
          </cell>
          <cell r="C2197" t="str">
            <v>INR</v>
          </cell>
          <cell r="D2197" t="str">
            <v>EXPENSES</v>
          </cell>
          <cell r="E2197" t="str">
            <v>INCOME STATEMENT</v>
          </cell>
          <cell r="F2197" t="str">
            <v/>
          </cell>
          <cell r="G2197" t="str">
            <v/>
          </cell>
          <cell r="H2197" t="str">
            <v>EXPENDITURE</v>
          </cell>
          <cell r="I2197" t="str">
            <v>OTHER EXPENSES</v>
          </cell>
          <cell r="J2197" t="str">
            <v>RECRUITMENT &amp; TRAINING</v>
          </cell>
        </row>
        <row r="2198">
          <cell r="A2198" t="str">
            <v>X519001-004</v>
          </cell>
          <cell r="B2198" t="str">
            <v>Recruitment &amp; Training- Hospitality Exp</v>
          </cell>
          <cell r="C2198" t="str">
            <v>INR</v>
          </cell>
          <cell r="D2198" t="str">
            <v>EXPENSES</v>
          </cell>
          <cell r="E2198" t="str">
            <v>INCOME STATEMENT</v>
          </cell>
          <cell r="F2198" t="str">
            <v/>
          </cell>
          <cell r="G2198" t="str">
            <v/>
          </cell>
          <cell r="H2198" t="str">
            <v>EXPENDITURE</v>
          </cell>
          <cell r="I2198" t="str">
            <v>OTHER EXPENSES</v>
          </cell>
          <cell r="J2198" t="str">
            <v>RECRUITMENT &amp; TRAINING</v>
          </cell>
        </row>
        <row r="2199">
          <cell r="A2199" t="str">
            <v>X519001-005</v>
          </cell>
          <cell r="B2199" t="str">
            <v>Recruitment &amp; Training- Participation Fe</v>
          </cell>
          <cell r="C2199" t="str">
            <v>INR</v>
          </cell>
          <cell r="D2199" t="str">
            <v>EXPENSES</v>
          </cell>
          <cell r="E2199" t="str">
            <v>INCOME STATEMENT</v>
          </cell>
          <cell r="F2199" t="str">
            <v/>
          </cell>
          <cell r="G2199" t="str">
            <v/>
          </cell>
          <cell r="H2199" t="str">
            <v>EXPENDITURE</v>
          </cell>
          <cell r="I2199" t="str">
            <v>OTHER EXPENSES</v>
          </cell>
          <cell r="J2199" t="str">
            <v>RECRUITMENT &amp; TRAINING</v>
          </cell>
        </row>
        <row r="2200">
          <cell r="A2200" t="str">
            <v>X519101</v>
          </cell>
          <cell r="B2200" t="str">
            <v>Meetings &amp; Seminars</v>
          </cell>
          <cell r="C2200" t="str">
            <v>INR</v>
          </cell>
          <cell r="D2200" t="str">
            <v>EXPENSES</v>
          </cell>
          <cell r="E2200" t="str">
            <v>INCOME STATEMENT</v>
          </cell>
          <cell r="F2200" t="str">
            <v/>
          </cell>
          <cell r="G2200" t="str">
            <v/>
          </cell>
          <cell r="H2200" t="str">
            <v>EXPENDITURE</v>
          </cell>
          <cell r="I2200" t="str">
            <v>OTHER EXPENSES</v>
          </cell>
          <cell r="J2200" t="str">
            <v>RECRUITMENT &amp; TRAINING</v>
          </cell>
        </row>
        <row r="2201">
          <cell r="A2201" t="str">
            <v>X520001</v>
          </cell>
          <cell r="B2201" t="str">
            <v>Prior period expenses</v>
          </cell>
          <cell r="C2201" t="str">
            <v>INR</v>
          </cell>
          <cell r="D2201" t="str">
            <v>EXPENSES</v>
          </cell>
          <cell r="E2201" t="str">
            <v>INCOME STATEMENT</v>
          </cell>
          <cell r="F2201" t="str">
            <v/>
          </cell>
          <cell r="G2201" t="str">
            <v/>
          </cell>
          <cell r="H2201" t="str">
            <v>EXPENDITURE</v>
          </cell>
          <cell r="I2201" t="str">
            <v>OTHER EXPENSES</v>
          </cell>
          <cell r="J2201" t="str">
            <v>PRIOR PERIOD EXPENSES</v>
          </cell>
        </row>
        <row r="2202">
          <cell r="A2202" t="str">
            <v>X520101</v>
          </cell>
          <cell r="B2202" t="str">
            <v>Loss on disposal of fixed assets</v>
          </cell>
          <cell r="C2202" t="str">
            <v>INR</v>
          </cell>
          <cell r="D2202" t="str">
            <v>EXPENSES</v>
          </cell>
          <cell r="E2202" t="str">
            <v>INCOME STATEMENT</v>
          </cell>
          <cell r="F2202" t="str">
            <v/>
          </cell>
          <cell r="G2202" t="str">
            <v/>
          </cell>
          <cell r="H2202" t="str">
            <v>EXPENDITURE</v>
          </cell>
          <cell r="I2202" t="str">
            <v>OTHER EXPENSES</v>
          </cell>
          <cell r="J2202" t="str">
            <v>LOSS ON SALE OF ASSET</v>
          </cell>
        </row>
        <row r="2203">
          <cell r="A2203" t="str">
            <v>X520102</v>
          </cell>
          <cell r="B2203" t="str">
            <v>Loss on disposal of investments(Lng trm)</v>
          </cell>
          <cell r="C2203" t="str">
            <v>INR</v>
          </cell>
          <cell r="D2203" t="str">
            <v>EXPENSES</v>
          </cell>
          <cell r="E2203" t="str">
            <v>INCOME STATEMENT</v>
          </cell>
          <cell r="F2203" t="str">
            <v/>
          </cell>
          <cell r="G2203" t="str">
            <v/>
          </cell>
          <cell r="H2203" t="str">
            <v>EXPENDITURE</v>
          </cell>
          <cell r="I2203" t="str">
            <v>OTHER EXPENSES</v>
          </cell>
          <cell r="J2203" t="str">
            <v>LOSS ON SALE OF INVESTMENT</v>
          </cell>
        </row>
        <row r="2204">
          <cell r="A2204" t="str">
            <v>X520103</v>
          </cell>
          <cell r="B2204" t="str">
            <v>Loss on disposal of inv.(Shrt trm)</v>
          </cell>
          <cell r="C2204" t="str">
            <v>INR</v>
          </cell>
          <cell r="D2204" t="str">
            <v>EXPENSES</v>
          </cell>
          <cell r="E2204" t="str">
            <v>INCOME STATEMENT</v>
          </cell>
          <cell r="F2204" t="str">
            <v/>
          </cell>
          <cell r="G2204" t="str">
            <v/>
          </cell>
          <cell r="H2204" t="str">
            <v>EXPENDITURE</v>
          </cell>
          <cell r="I2204" t="str">
            <v>OTHER EXPENSES</v>
          </cell>
          <cell r="J2204" t="str">
            <v>LOSS ON SALE OF INVESTMENT</v>
          </cell>
        </row>
        <row r="2205">
          <cell r="A2205" t="str">
            <v>X520201</v>
          </cell>
          <cell r="B2205" t="str">
            <v>Assets written off</v>
          </cell>
          <cell r="C2205" t="str">
            <v>INR</v>
          </cell>
          <cell r="D2205" t="str">
            <v>EXPENSES</v>
          </cell>
          <cell r="E2205" t="str">
            <v>INCOME STATEMENT</v>
          </cell>
          <cell r="F2205" t="str">
            <v/>
          </cell>
          <cell r="G2205" t="str">
            <v/>
          </cell>
          <cell r="H2205" t="str">
            <v>EXPENDITURE</v>
          </cell>
          <cell r="I2205" t="str">
            <v>OTHER EXPENSES</v>
          </cell>
          <cell r="J2205" t="str">
            <v>MISCELLANEOUS EXPENDITURE WRITTEN OFF</v>
          </cell>
        </row>
        <row r="2206">
          <cell r="A2206" t="str">
            <v>X520202</v>
          </cell>
          <cell r="B2206" t="str">
            <v>Amount written off</v>
          </cell>
          <cell r="C2206" t="str">
            <v>INR</v>
          </cell>
          <cell r="D2206" t="str">
            <v>EXPENSES</v>
          </cell>
          <cell r="E2206" t="str">
            <v>INCOME STATEMENT</v>
          </cell>
          <cell r="F2206" t="str">
            <v/>
          </cell>
          <cell r="G2206" t="str">
            <v/>
          </cell>
          <cell r="H2206" t="str">
            <v>EXPENDITURE</v>
          </cell>
          <cell r="I2206" t="str">
            <v>OTHER EXPENSES</v>
          </cell>
          <cell r="J2206" t="str">
            <v>MISCELLANEOUS EXPENDITURE WRITTEN OFF</v>
          </cell>
        </row>
        <row r="2207">
          <cell r="A2207" t="str">
            <v>X520203</v>
          </cell>
          <cell r="B2207" t="str">
            <v>Bad Debts Written Off</v>
          </cell>
          <cell r="C2207" t="str">
            <v>INR</v>
          </cell>
          <cell r="D2207" t="str">
            <v>EXPENSES</v>
          </cell>
          <cell r="E2207" t="str">
            <v>INCOME STATEMENT</v>
          </cell>
          <cell r="F2207" t="str">
            <v/>
          </cell>
          <cell r="G2207" t="str">
            <v/>
          </cell>
          <cell r="H2207" t="str">
            <v>EXPENDITURE</v>
          </cell>
          <cell r="I2207" t="str">
            <v>OTHER EXPENSES</v>
          </cell>
          <cell r="J2207" t="str">
            <v>MISCELLANEOUS EXPENDITURE WRITTEN OFF</v>
          </cell>
        </row>
        <row r="2208">
          <cell r="A2208" t="str">
            <v>X520301</v>
          </cell>
          <cell r="B2208" t="str">
            <v>Deferred Revenue Exp. W/Off</v>
          </cell>
          <cell r="C2208" t="str">
            <v>INR</v>
          </cell>
          <cell r="D2208" t="str">
            <v>EXPENSES</v>
          </cell>
          <cell r="E2208" t="str">
            <v>INCOME STATEMENT</v>
          </cell>
          <cell r="F2208" t="str">
            <v/>
          </cell>
          <cell r="G2208" t="str">
            <v/>
          </cell>
          <cell r="H2208" t="str">
            <v>EXPENDITURE</v>
          </cell>
          <cell r="I2208" t="str">
            <v>OTHER EXPENSES</v>
          </cell>
          <cell r="J2208" t="str">
            <v>MISCELLANEOUS EXPENDITURE WRITTEN OFF</v>
          </cell>
        </row>
        <row r="2209">
          <cell r="A2209" t="str">
            <v>X520401</v>
          </cell>
          <cell r="B2209" t="str">
            <v>Obsolete Material Unuseable Written Off</v>
          </cell>
          <cell r="C2209" t="str">
            <v>INR</v>
          </cell>
          <cell r="D2209" t="str">
            <v>EXPENSES</v>
          </cell>
          <cell r="E2209" t="str">
            <v>INCOME STATEMENT</v>
          </cell>
          <cell r="F2209" t="str">
            <v/>
          </cell>
          <cell r="G2209" t="str">
            <v/>
          </cell>
          <cell r="H2209" t="str">
            <v>EXPENDITURE</v>
          </cell>
          <cell r="I2209" t="str">
            <v>OTHER EXPENSES</v>
          </cell>
          <cell r="J2209" t="str">
            <v>MISCELLANEOUS EXPENDITURE WRITTEN OFF</v>
          </cell>
        </row>
        <row r="2210">
          <cell r="A2210" t="str">
            <v>X520402</v>
          </cell>
          <cell r="B2210" t="str">
            <v>Project Abandoned Expenses Written Off</v>
          </cell>
          <cell r="C2210" t="str">
            <v>INR</v>
          </cell>
          <cell r="D2210" t="str">
            <v>EXPENSES</v>
          </cell>
          <cell r="E2210" t="str">
            <v>INCOME STATEMENT</v>
          </cell>
          <cell r="F2210" t="str">
            <v/>
          </cell>
          <cell r="G2210" t="str">
            <v/>
          </cell>
          <cell r="H2210" t="str">
            <v>EXPENDITURE</v>
          </cell>
          <cell r="I2210" t="str">
            <v>OTHER EXPENSES</v>
          </cell>
          <cell r="J2210" t="str">
            <v>MISCELLANEOUS EXPENDITURE WRITTEN OFF</v>
          </cell>
        </row>
        <row r="2211">
          <cell r="A2211" t="str">
            <v>X520501</v>
          </cell>
          <cell r="B2211" t="str">
            <v>Preliminary Expenses w/off</v>
          </cell>
          <cell r="C2211" t="str">
            <v>INR</v>
          </cell>
          <cell r="D2211" t="str">
            <v>EXPENSES</v>
          </cell>
          <cell r="E2211" t="str">
            <v>INCOME STATEMENT</v>
          </cell>
          <cell r="F2211" t="str">
            <v/>
          </cell>
          <cell r="G2211" t="str">
            <v/>
          </cell>
          <cell r="H2211" t="str">
            <v>EXPENDITURE</v>
          </cell>
          <cell r="I2211" t="str">
            <v>OTHER EXPENSES</v>
          </cell>
          <cell r="J2211" t="str">
            <v>MISCELLANEOUS EXPENDITURE WRITTEN OFF</v>
          </cell>
        </row>
        <row r="2212">
          <cell r="A2212" t="str">
            <v>X520502</v>
          </cell>
          <cell r="B2212" t="str">
            <v>Pre-Operative Expenses W/Off</v>
          </cell>
          <cell r="C2212" t="str">
            <v>INR</v>
          </cell>
          <cell r="D2212" t="str">
            <v>EXPENSES</v>
          </cell>
          <cell r="E2212" t="str">
            <v>INCOME STATEMENT</v>
          </cell>
          <cell r="F2212" t="str">
            <v/>
          </cell>
          <cell r="G2212" t="str">
            <v/>
          </cell>
          <cell r="H2212" t="str">
            <v>EXPENDITURE</v>
          </cell>
          <cell r="I2212" t="str">
            <v>OTHER EXPENSES</v>
          </cell>
          <cell r="J2212" t="str">
            <v>MISCELLANEOUS EXPENDITURE WRITTEN OFF</v>
          </cell>
        </row>
        <row r="2213">
          <cell r="A2213" t="str">
            <v>X520503</v>
          </cell>
          <cell r="B2213" t="str">
            <v>Capital Arrangement Fees W/Off</v>
          </cell>
          <cell r="C2213" t="str">
            <v>INR</v>
          </cell>
          <cell r="D2213" t="str">
            <v>EXPENSES</v>
          </cell>
          <cell r="E2213" t="str">
            <v>INCOME STATEMENT</v>
          </cell>
          <cell r="F2213" t="str">
            <v/>
          </cell>
          <cell r="G2213" t="str">
            <v/>
          </cell>
          <cell r="H2213" t="str">
            <v>EXPENDITURE</v>
          </cell>
          <cell r="I2213" t="str">
            <v>OTHER EXPENSES</v>
          </cell>
          <cell r="J2213" t="str">
            <v>MISCELLANEOUS EXPENDITURE WRITTEN OFF</v>
          </cell>
        </row>
        <row r="2214">
          <cell r="A2214" t="str">
            <v>X520601</v>
          </cell>
          <cell r="B2214" t="str">
            <v>Other Amortisation</v>
          </cell>
          <cell r="C2214" t="str">
            <v>INR</v>
          </cell>
          <cell r="D2214" t="str">
            <v>EXPENSES</v>
          </cell>
          <cell r="E2214" t="str">
            <v>INCOME STATEMENT</v>
          </cell>
          <cell r="F2214" t="str">
            <v/>
          </cell>
          <cell r="G2214" t="str">
            <v/>
          </cell>
          <cell r="H2214" t="str">
            <v>EXPENDITURE</v>
          </cell>
          <cell r="I2214" t="str">
            <v>OTHER EXPENSES</v>
          </cell>
          <cell r="J2214" t="str">
            <v>MISCELLANEOUS EXPENDITURE WRITTEN OFF</v>
          </cell>
        </row>
        <row r="2215">
          <cell r="A2215" t="str">
            <v>X520701</v>
          </cell>
          <cell r="B2215" t="str">
            <v>Research &amp; Development W/Off</v>
          </cell>
          <cell r="C2215" t="str">
            <v>INR</v>
          </cell>
          <cell r="D2215" t="str">
            <v>EXPENSES</v>
          </cell>
          <cell r="E2215" t="str">
            <v>INCOME STATEMENT</v>
          </cell>
          <cell r="F2215" t="str">
            <v/>
          </cell>
          <cell r="G2215" t="str">
            <v/>
          </cell>
          <cell r="H2215" t="str">
            <v>EXPENDITURE</v>
          </cell>
          <cell r="I2215" t="str">
            <v>OTHER EXPENSES</v>
          </cell>
          <cell r="J2215" t="str">
            <v>MISCELLANEOUS EXPENDITURE WRITTEN OFF</v>
          </cell>
        </row>
        <row r="2216">
          <cell r="A2216" t="str">
            <v>X521001</v>
          </cell>
          <cell r="B2216" t="str">
            <v>Miscellaneous expenses</v>
          </cell>
          <cell r="C2216" t="str">
            <v>INR</v>
          </cell>
          <cell r="D2216" t="str">
            <v>EXPENSES</v>
          </cell>
          <cell r="E2216" t="str">
            <v>INCOME STATEMENT</v>
          </cell>
          <cell r="F2216" t="str">
            <v/>
          </cell>
          <cell r="G2216" t="str">
            <v/>
          </cell>
          <cell r="H2216" t="str">
            <v>EXPENDITURE</v>
          </cell>
          <cell r="I2216" t="str">
            <v>OTHER EXPENSES</v>
          </cell>
          <cell r="J2216" t="str">
            <v>MISCELLANEOUS EXPENSES</v>
          </cell>
        </row>
        <row r="2217">
          <cell r="A2217" t="str">
            <v>X521002</v>
          </cell>
          <cell r="B2217" t="str">
            <v>Farm Expenses</v>
          </cell>
          <cell r="C2217" t="str">
            <v>INR</v>
          </cell>
          <cell r="D2217" t="str">
            <v>EXPENSES</v>
          </cell>
          <cell r="E2217" t="str">
            <v>INCOME STATEMENT</v>
          </cell>
          <cell r="F2217" t="str">
            <v/>
          </cell>
          <cell r="G2217" t="str">
            <v/>
          </cell>
          <cell r="H2217" t="str">
            <v>EXPENDITURE</v>
          </cell>
          <cell r="I2217" t="str">
            <v>OTHER EXPENSES</v>
          </cell>
          <cell r="J2217" t="str">
            <v>MISCELLANEOUS EXPENSES</v>
          </cell>
        </row>
        <row r="2218">
          <cell r="A2218" t="str">
            <v>X521003</v>
          </cell>
          <cell r="B2218" t="str">
            <v>Farm Development Exp(Mussoorie)</v>
          </cell>
          <cell r="C2218" t="str">
            <v>INR</v>
          </cell>
          <cell r="D2218" t="str">
            <v>EXPENSES</v>
          </cell>
          <cell r="E2218" t="str">
            <v>INCOME STATEMENT</v>
          </cell>
          <cell r="F2218" t="str">
            <v/>
          </cell>
          <cell r="G2218" t="str">
            <v/>
          </cell>
          <cell r="H2218" t="str">
            <v>EXPENDITURE</v>
          </cell>
          <cell r="I2218" t="str">
            <v>OTHER EXPENSES</v>
          </cell>
          <cell r="J2218" t="str">
            <v>MISCELLANEOUS EXPENSES</v>
          </cell>
        </row>
        <row r="2219">
          <cell r="A2219" t="str">
            <v>X521004</v>
          </cell>
          <cell r="B2219" t="str">
            <v>Farm Exps (Mussoorie)</v>
          </cell>
          <cell r="C2219" t="str">
            <v>INR</v>
          </cell>
          <cell r="D2219" t="str">
            <v>EXPENSES</v>
          </cell>
          <cell r="E2219" t="str">
            <v>INCOME STATEMENT</v>
          </cell>
          <cell r="F2219" t="str">
            <v/>
          </cell>
          <cell r="G2219" t="str">
            <v/>
          </cell>
          <cell r="H2219" t="str">
            <v>EXPENDITURE</v>
          </cell>
          <cell r="I2219" t="str">
            <v>OTHER EXPENSES</v>
          </cell>
          <cell r="J2219" t="str">
            <v>MISCELLANEOUS EXPENSES</v>
          </cell>
        </row>
        <row r="2220">
          <cell r="A2220" t="str">
            <v>X521005</v>
          </cell>
          <cell r="B2220" t="str">
            <v>General Charges</v>
          </cell>
          <cell r="C2220" t="str">
            <v>INR</v>
          </cell>
          <cell r="D2220" t="str">
            <v>EXPENSES</v>
          </cell>
          <cell r="E2220" t="str">
            <v>INCOME STATEMENT</v>
          </cell>
          <cell r="F2220" t="str">
            <v/>
          </cell>
          <cell r="G2220" t="str">
            <v/>
          </cell>
          <cell r="H2220" t="str">
            <v>EXPENDITURE</v>
          </cell>
          <cell r="I2220" t="str">
            <v>OTHER EXPENSES</v>
          </cell>
          <cell r="J2220" t="str">
            <v>MISCELLANEOUS EXPENSES</v>
          </cell>
        </row>
        <row r="2221">
          <cell r="A2221" t="str">
            <v>X521006</v>
          </cell>
          <cell r="B2221" t="str">
            <v>Lawns &amp; Garden</v>
          </cell>
          <cell r="C2221" t="str">
            <v>INR</v>
          </cell>
          <cell r="D2221" t="str">
            <v>EXPENSES</v>
          </cell>
          <cell r="E2221" t="str">
            <v>INCOME STATEMENT</v>
          </cell>
          <cell r="F2221" t="str">
            <v/>
          </cell>
          <cell r="G2221" t="str">
            <v/>
          </cell>
          <cell r="H2221" t="str">
            <v>EXPENDITURE</v>
          </cell>
          <cell r="I2221" t="str">
            <v>OTHER EXPENSES</v>
          </cell>
          <cell r="J2221" t="str">
            <v>MISCELLANEOUS EXPENSES</v>
          </cell>
        </row>
        <row r="2222">
          <cell r="A2222" t="str">
            <v>X521007</v>
          </cell>
          <cell r="B2222" t="str">
            <v>Books &amp; Periodicals</v>
          </cell>
          <cell r="C2222" t="str">
            <v>INR</v>
          </cell>
          <cell r="D2222" t="str">
            <v>EXPENSES</v>
          </cell>
          <cell r="E2222" t="str">
            <v>INCOME STATEMENT</v>
          </cell>
          <cell r="F2222" t="str">
            <v/>
          </cell>
          <cell r="G2222" t="str">
            <v/>
          </cell>
          <cell r="H2222" t="str">
            <v>EXPENDITURE</v>
          </cell>
          <cell r="I2222" t="str">
            <v>OTHER EXPENSES</v>
          </cell>
          <cell r="J2222" t="str">
            <v>MISCELLANEOUS EXPENSES</v>
          </cell>
        </row>
        <row r="2223">
          <cell r="A2223" t="str">
            <v>X521008</v>
          </cell>
          <cell r="B2223" t="str">
            <v>Software/ License Exp fee</v>
          </cell>
          <cell r="C2223" t="str">
            <v>INR</v>
          </cell>
          <cell r="D2223" t="str">
            <v>EXPENSES</v>
          </cell>
          <cell r="E2223" t="str">
            <v>INCOME STATEMENT</v>
          </cell>
          <cell r="F2223" t="str">
            <v/>
          </cell>
          <cell r="G2223" t="str">
            <v/>
          </cell>
          <cell r="H2223" t="str">
            <v>EXPENDITURE</v>
          </cell>
          <cell r="I2223" t="str">
            <v>OTHER EXPENSES</v>
          </cell>
          <cell r="J2223" t="str">
            <v>MISCELLANEOUS EXPENSES</v>
          </cell>
        </row>
        <row r="2224">
          <cell r="A2224" t="str">
            <v>X521009</v>
          </cell>
          <cell r="B2224" t="str">
            <v>Sanitation Expenses</v>
          </cell>
          <cell r="C2224" t="str">
            <v>INR</v>
          </cell>
          <cell r="D2224" t="str">
            <v>EXPENSES</v>
          </cell>
          <cell r="E2224" t="str">
            <v>INCOME STATEMENT</v>
          </cell>
          <cell r="F2224" t="str">
            <v/>
          </cell>
          <cell r="G2224" t="str">
            <v/>
          </cell>
          <cell r="H2224" t="str">
            <v>EXPENDITURE</v>
          </cell>
          <cell r="I2224" t="str">
            <v>OTHER EXPENSES</v>
          </cell>
          <cell r="J2224" t="str">
            <v>MISCELLANEOUS EXPENSES</v>
          </cell>
        </row>
        <row r="2225">
          <cell r="A2225" t="str">
            <v>X521010</v>
          </cell>
          <cell r="B2225" t="str">
            <v>Crockery Replacement</v>
          </cell>
          <cell r="C2225" t="str">
            <v>INR</v>
          </cell>
          <cell r="D2225" t="str">
            <v>EXPENSES</v>
          </cell>
          <cell r="E2225" t="str">
            <v>INCOME STATEMENT</v>
          </cell>
          <cell r="F2225" t="str">
            <v/>
          </cell>
          <cell r="G2225" t="str">
            <v/>
          </cell>
          <cell r="H2225" t="str">
            <v>EXPENDITURE</v>
          </cell>
          <cell r="I2225" t="str">
            <v>OTHER EXPENSES</v>
          </cell>
          <cell r="J2225" t="str">
            <v>MISCELLANEOUS EXPENSES</v>
          </cell>
        </row>
        <row r="2226">
          <cell r="A2226" t="str">
            <v>X521011</v>
          </cell>
          <cell r="B2226" t="str">
            <v>Subscription Fee</v>
          </cell>
          <cell r="C2226" t="str">
            <v>INR</v>
          </cell>
          <cell r="D2226" t="str">
            <v>EXPENSES</v>
          </cell>
          <cell r="E2226" t="str">
            <v>INCOME STATEMENT</v>
          </cell>
          <cell r="F2226" t="str">
            <v/>
          </cell>
          <cell r="G2226" t="str">
            <v/>
          </cell>
          <cell r="H2226" t="str">
            <v>EXPENDITURE</v>
          </cell>
          <cell r="I2226" t="str">
            <v>OTHER EXPENSES</v>
          </cell>
          <cell r="J2226" t="str">
            <v>MISCELLANEOUS EXPENSES</v>
          </cell>
        </row>
        <row r="2227">
          <cell r="A2227" t="str">
            <v>X521012</v>
          </cell>
          <cell r="B2227" t="str">
            <v>Subscription Fee- Directors</v>
          </cell>
          <cell r="C2227" t="str">
            <v>INR</v>
          </cell>
          <cell r="D2227" t="str">
            <v>EXPENSES</v>
          </cell>
          <cell r="E2227" t="str">
            <v>INCOME STATEMENT</v>
          </cell>
          <cell r="F2227" t="str">
            <v/>
          </cell>
          <cell r="G2227" t="str">
            <v/>
          </cell>
          <cell r="H2227" t="str">
            <v>EXPENDITURE</v>
          </cell>
          <cell r="I2227" t="str">
            <v>OTHER EXPENSES</v>
          </cell>
          <cell r="J2227" t="str">
            <v>MISCELLANEOUS EXPENSES</v>
          </cell>
        </row>
        <row r="2228">
          <cell r="A2228" t="str">
            <v>X521013</v>
          </cell>
          <cell r="B2228" t="str">
            <v>Tender Fee</v>
          </cell>
          <cell r="C2228" t="str">
            <v>INR</v>
          </cell>
          <cell r="D2228" t="str">
            <v>EXPENSES</v>
          </cell>
          <cell r="E2228" t="str">
            <v>INCOME STATEMENT</v>
          </cell>
          <cell r="F2228" t="str">
            <v/>
          </cell>
          <cell r="G2228" t="str">
            <v/>
          </cell>
          <cell r="H2228" t="str">
            <v>EXPENDITURE</v>
          </cell>
          <cell r="I2228" t="str">
            <v>OTHER EXPENSES</v>
          </cell>
          <cell r="J2228" t="str">
            <v>MISCELLANEOUS EXPENSES</v>
          </cell>
        </row>
        <row r="2229">
          <cell r="A2229" t="str">
            <v>X521014</v>
          </cell>
          <cell r="B2229" t="str">
            <v>Laundry and linen</v>
          </cell>
          <cell r="C2229" t="str">
            <v>INR</v>
          </cell>
          <cell r="D2229" t="str">
            <v>EXPENSES</v>
          </cell>
          <cell r="E2229" t="str">
            <v>INCOME STATEMENT</v>
          </cell>
          <cell r="F2229" t="str">
            <v/>
          </cell>
          <cell r="G2229" t="str">
            <v/>
          </cell>
          <cell r="H2229" t="str">
            <v>EXPENDITURE</v>
          </cell>
          <cell r="I2229" t="str">
            <v>OTHER EXPENSES</v>
          </cell>
          <cell r="J2229" t="str">
            <v>MISCELLANEOUS EXPENSES</v>
          </cell>
        </row>
        <row r="2230">
          <cell r="A2230" t="str">
            <v>X521015</v>
          </cell>
          <cell r="B2230" t="str">
            <v>Orchestra and other hire charges</v>
          </cell>
          <cell r="C2230" t="str">
            <v>INR</v>
          </cell>
          <cell r="D2230" t="str">
            <v>EXPENSES</v>
          </cell>
          <cell r="E2230" t="str">
            <v>INCOME STATEMENT</v>
          </cell>
          <cell r="F2230" t="str">
            <v/>
          </cell>
          <cell r="G2230" t="str">
            <v/>
          </cell>
          <cell r="H2230" t="str">
            <v>EXPENDITURE</v>
          </cell>
          <cell r="I2230" t="str">
            <v>OTHER EXPENSES</v>
          </cell>
          <cell r="J2230" t="str">
            <v>MISCELLANEOUS EXPENSES</v>
          </cell>
        </row>
        <row r="2231">
          <cell r="A2231" t="str">
            <v>X521016</v>
          </cell>
          <cell r="B2231" t="str">
            <v>Golf course horticulture expenses</v>
          </cell>
          <cell r="C2231" t="str">
            <v>INR</v>
          </cell>
          <cell r="D2231" t="str">
            <v>EXPENSES</v>
          </cell>
          <cell r="E2231" t="str">
            <v>INCOME STATEMENT</v>
          </cell>
          <cell r="F2231" t="str">
            <v/>
          </cell>
          <cell r="G2231" t="str">
            <v/>
          </cell>
          <cell r="H2231" t="str">
            <v>EXPENDITURE</v>
          </cell>
          <cell r="I2231" t="str">
            <v>OTHER EXPENSES</v>
          </cell>
          <cell r="J2231" t="str">
            <v>MISCELLANEOUS EXPENSES</v>
          </cell>
        </row>
        <row r="2232">
          <cell r="A2232" t="str">
            <v>X521017</v>
          </cell>
          <cell r="B2232" t="str">
            <v>Revenue Stamps</v>
          </cell>
          <cell r="C2232" t="str">
            <v>INR</v>
          </cell>
          <cell r="D2232" t="str">
            <v>EXPENSES</v>
          </cell>
          <cell r="E2232" t="str">
            <v>INCOME STATEMENT</v>
          </cell>
          <cell r="F2232" t="str">
            <v/>
          </cell>
          <cell r="G2232" t="str">
            <v/>
          </cell>
          <cell r="H2232" t="str">
            <v>EXPENDITURE</v>
          </cell>
          <cell r="I2232" t="str">
            <v>OTHER EXPENSES</v>
          </cell>
          <cell r="J2232" t="str">
            <v>MISCELLANEOUS EXPENSES</v>
          </cell>
        </row>
        <row r="2233">
          <cell r="A2233" t="str">
            <v>X521018</v>
          </cell>
          <cell r="B2233" t="str">
            <v>Carriage Handling</v>
          </cell>
          <cell r="C2233" t="str">
            <v>INR</v>
          </cell>
          <cell r="D2233" t="str">
            <v>EXPENSES</v>
          </cell>
          <cell r="E2233" t="str">
            <v>INCOME STATEMENT</v>
          </cell>
          <cell r="F2233" t="str">
            <v/>
          </cell>
          <cell r="G2233" t="str">
            <v/>
          </cell>
          <cell r="H2233" t="str">
            <v>EXPENDITURE</v>
          </cell>
          <cell r="I2233" t="str">
            <v>OTHER EXPENSES</v>
          </cell>
          <cell r="J2233" t="str">
            <v>MISCELLANEOUS EXPENSES</v>
          </cell>
        </row>
        <row r="2234">
          <cell r="A2234" t="str">
            <v>X521019</v>
          </cell>
          <cell r="B2234" t="str">
            <v>Annual General Meeting/EGM Exps</v>
          </cell>
          <cell r="C2234" t="str">
            <v>INR</v>
          </cell>
          <cell r="D2234" t="str">
            <v>EXPENSES</v>
          </cell>
          <cell r="E2234" t="str">
            <v>INCOME STATEMENT</v>
          </cell>
          <cell r="F2234" t="str">
            <v/>
          </cell>
          <cell r="G2234" t="str">
            <v/>
          </cell>
          <cell r="H2234" t="str">
            <v>EXPENDITURE</v>
          </cell>
          <cell r="I2234" t="str">
            <v>OTHER EXPENSES</v>
          </cell>
          <cell r="J2234" t="str">
            <v>MISCELLANEOUS EXPENSES</v>
          </cell>
        </row>
        <row r="2235">
          <cell r="A2235" t="str">
            <v>X521020</v>
          </cell>
          <cell r="B2235" t="str">
            <v>Director's Sitting Fees</v>
          </cell>
          <cell r="C2235" t="str">
            <v>INR</v>
          </cell>
          <cell r="D2235" t="str">
            <v>EXPENSES</v>
          </cell>
          <cell r="E2235" t="str">
            <v>INCOME STATEMENT</v>
          </cell>
          <cell r="F2235" t="str">
            <v/>
          </cell>
          <cell r="G2235" t="str">
            <v/>
          </cell>
          <cell r="H2235" t="str">
            <v>EXPENDITURE</v>
          </cell>
          <cell r="I2235" t="str">
            <v>OTHER EXPENSES</v>
          </cell>
          <cell r="J2235" t="str">
            <v>MISCELLANEOUS EXPENSES</v>
          </cell>
        </row>
        <row r="2236">
          <cell r="A2236" t="str">
            <v>X521021</v>
          </cell>
          <cell r="B2236" t="str">
            <v>Administration Charges-Others</v>
          </cell>
          <cell r="C2236" t="str">
            <v>INR</v>
          </cell>
          <cell r="D2236" t="str">
            <v>EXPENSES</v>
          </cell>
          <cell r="E2236" t="str">
            <v>INCOME STATEMENT</v>
          </cell>
          <cell r="F2236" t="str">
            <v/>
          </cell>
          <cell r="G2236" t="str">
            <v/>
          </cell>
          <cell r="H2236" t="str">
            <v>EXPENDITURE</v>
          </cell>
          <cell r="I2236" t="str">
            <v>OTHER EXPENSES</v>
          </cell>
          <cell r="J2236" t="str">
            <v>MISCELLANEOUS EXPENSES</v>
          </cell>
        </row>
        <row r="2237">
          <cell r="A2237" t="str">
            <v>X521022</v>
          </cell>
          <cell r="B2237" t="str">
            <v>Testing Charges</v>
          </cell>
          <cell r="C2237" t="str">
            <v>INR</v>
          </cell>
          <cell r="D2237" t="str">
            <v>EXPENSES</v>
          </cell>
          <cell r="E2237" t="str">
            <v>INCOME STATEMENT</v>
          </cell>
          <cell r="F2237" t="str">
            <v/>
          </cell>
          <cell r="G2237" t="str">
            <v/>
          </cell>
          <cell r="H2237" t="str">
            <v>EXPENDITURE</v>
          </cell>
          <cell r="I2237" t="str">
            <v>OTHER EXPENSES</v>
          </cell>
          <cell r="J2237" t="str">
            <v>MISCELLANEOUS EXPENSES</v>
          </cell>
        </row>
        <row r="2238">
          <cell r="A2238" t="str">
            <v>X521023</v>
          </cell>
          <cell r="B2238" t="str">
            <v>Hire Chgs Of Machinery</v>
          </cell>
          <cell r="C2238" t="str">
            <v>INR</v>
          </cell>
          <cell r="D2238" t="str">
            <v>EXPENSES</v>
          </cell>
          <cell r="E2238" t="str">
            <v>INCOME STATEMENT</v>
          </cell>
          <cell r="F2238" t="str">
            <v/>
          </cell>
          <cell r="G2238" t="str">
            <v/>
          </cell>
          <cell r="H2238" t="str">
            <v>EXPENDITURE</v>
          </cell>
          <cell r="I2238" t="str">
            <v>OTHER EXPENSES</v>
          </cell>
          <cell r="J2238" t="str">
            <v>MISCELLANEOUS EXPENSES</v>
          </cell>
        </row>
        <row r="2239">
          <cell r="A2239" t="str">
            <v>X521024</v>
          </cell>
          <cell r="B2239" t="str">
            <v>Hire Charges-Others</v>
          </cell>
          <cell r="C2239" t="str">
            <v>INR</v>
          </cell>
          <cell r="D2239" t="str">
            <v>EXPENSES</v>
          </cell>
          <cell r="E2239" t="str">
            <v>INCOME STATEMENT</v>
          </cell>
          <cell r="F2239" t="str">
            <v/>
          </cell>
          <cell r="G2239" t="str">
            <v/>
          </cell>
          <cell r="H2239" t="str">
            <v>EXPENDITURE</v>
          </cell>
          <cell r="I2239" t="str">
            <v>OTHER EXPENSES</v>
          </cell>
          <cell r="J2239" t="str">
            <v>MISCELLANEOUS EXPENSES</v>
          </cell>
        </row>
        <row r="2240">
          <cell r="A2240" t="str">
            <v>X521025</v>
          </cell>
          <cell r="B2240" t="str">
            <v>Hire Charges-Central Equp.Pool</v>
          </cell>
          <cell r="C2240" t="str">
            <v>INR</v>
          </cell>
          <cell r="D2240" t="str">
            <v>EXPENSES</v>
          </cell>
          <cell r="E2240" t="str">
            <v>INCOME STATEMENT</v>
          </cell>
          <cell r="F2240" t="str">
            <v/>
          </cell>
          <cell r="G2240" t="str">
            <v/>
          </cell>
          <cell r="H2240" t="str">
            <v>EXPENDITURE</v>
          </cell>
          <cell r="I2240" t="str">
            <v>OTHER EXPENSES</v>
          </cell>
          <cell r="J2240" t="str">
            <v>MISCELLANEOUS EXPENSES</v>
          </cell>
        </row>
        <row r="2241">
          <cell r="A2241" t="str">
            <v>X521026</v>
          </cell>
          <cell r="B2241" t="str">
            <v>Freight &amp; Cartage-Others</v>
          </cell>
          <cell r="C2241" t="str">
            <v>INR</v>
          </cell>
          <cell r="D2241" t="str">
            <v>EXPENSES</v>
          </cell>
          <cell r="E2241" t="str">
            <v>INCOME STATEMENT</v>
          </cell>
          <cell r="F2241" t="str">
            <v/>
          </cell>
          <cell r="G2241" t="str">
            <v/>
          </cell>
          <cell r="H2241" t="str">
            <v>EXPENDITURE</v>
          </cell>
          <cell r="I2241" t="str">
            <v>OTHER EXPENSES</v>
          </cell>
          <cell r="J2241" t="str">
            <v>MISCELLANEOUS EXPENSES</v>
          </cell>
        </row>
        <row r="2242">
          <cell r="A2242" t="str">
            <v>X521027</v>
          </cell>
          <cell r="B2242" t="str">
            <v>Security Services (Watch/Guard) Expenses</v>
          </cell>
          <cell r="C2242" t="str">
            <v>INR</v>
          </cell>
          <cell r="D2242" t="str">
            <v>EXPENSES</v>
          </cell>
          <cell r="E2242" t="str">
            <v>INCOME STATEMENT</v>
          </cell>
          <cell r="F2242" t="str">
            <v/>
          </cell>
          <cell r="G2242" t="str">
            <v/>
          </cell>
          <cell r="H2242" t="str">
            <v>EXPENDITURE</v>
          </cell>
          <cell r="I2242" t="str">
            <v>OTHER EXPENSES</v>
          </cell>
          <cell r="J2242" t="str">
            <v>MISCELLANEOUS EXPENSES</v>
          </cell>
        </row>
        <row r="2243">
          <cell r="A2243" t="str">
            <v>X521028</v>
          </cell>
          <cell r="B2243" t="str">
            <v>Demarcation PH-I,II,II,III,IV,GV</v>
          </cell>
          <cell r="C2243" t="str">
            <v>INR</v>
          </cell>
          <cell r="D2243" t="str">
            <v>EXPENSES</v>
          </cell>
          <cell r="E2243" t="str">
            <v>INCOME STATEMENT</v>
          </cell>
          <cell r="F2243" t="str">
            <v/>
          </cell>
          <cell r="G2243" t="str">
            <v/>
          </cell>
          <cell r="H2243" t="str">
            <v>EXPENDITURE</v>
          </cell>
          <cell r="I2243" t="str">
            <v>OTHER EXPENSES</v>
          </cell>
          <cell r="J2243" t="str">
            <v>MISCELLANEOUS EXPENSES</v>
          </cell>
        </row>
        <row r="2244">
          <cell r="A2244" t="str">
            <v>X521029</v>
          </cell>
          <cell r="B2244" t="str">
            <v>Town Services Charges</v>
          </cell>
          <cell r="C2244" t="str">
            <v>INR</v>
          </cell>
          <cell r="D2244" t="str">
            <v>EXPENSES</v>
          </cell>
          <cell r="E2244" t="str">
            <v>INCOME STATEMENT</v>
          </cell>
          <cell r="F2244" t="str">
            <v/>
          </cell>
          <cell r="G2244" t="str">
            <v/>
          </cell>
          <cell r="H2244" t="str">
            <v>EXPENDITURE</v>
          </cell>
          <cell r="I2244" t="str">
            <v>OTHER EXPENSES</v>
          </cell>
          <cell r="J2244" t="str">
            <v>MISCELLANEOUS EXPENSES</v>
          </cell>
        </row>
        <row r="2245">
          <cell r="A2245" t="str">
            <v>X521030</v>
          </cell>
          <cell r="B2245" t="str">
            <v>Software Development Expenses</v>
          </cell>
          <cell r="C2245" t="str">
            <v>INR</v>
          </cell>
          <cell r="D2245" t="str">
            <v>EXPENSES</v>
          </cell>
          <cell r="E2245" t="str">
            <v>INCOME STATEMENT</v>
          </cell>
          <cell r="F2245" t="str">
            <v/>
          </cell>
          <cell r="G2245" t="str">
            <v/>
          </cell>
          <cell r="H2245" t="str">
            <v>EXPENDITURE</v>
          </cell>
          <cell r="I2245" t="str">
            <v>OTHER EXPENSES</v>
          </cell>
          <cell r="J2245" t="str">
            <v>MISCELLANEOUS EXPENSES</v>
          </cell>
        </row>
        <row r="2246">
          <cell r="A2246" t="str">
            <v>X521031</v>
          </cell>
          <cell r="B2246" t="str">
            <v>M/O Lawn &amp; Garden Ph-I,II,III</v>
          </cell>
          <cell r="C2246" t="str">
            <v>INR</v>
          </cell>
          <cell r="D2246" t="str">
            <v>EXPENSES</v>
          </cell>
          <cell r="E2246" t="str">
            <v>INCOME STATEMENT</v>
          </cell>
          <cell r="F2246" t="str">
            <v/>
          </cell>
          <cell r="G2246" t="str">
            <v/>
          </cell>
          <cell r="H2246" t="str">
            <v>EXPENDITURE</v>
          </cell>
          <cell r="I2246" t="str">
            <v>OTHER EXPENSES</v>
          </cell>
          <cell r="J2246" t="str">
            <v>MISCELLANEOUS EXPENSES</v>
          </cell>
        </row>
        <row r="2247">
          <cell r="A2247" t="str">
            <v>X521032</v>
          </cell>
          <cell r="B2247" t="str">
            <v>M/O Lawn &amp; Garden Ph-IV</v>
          </cell>
          <cell r="C2247" t="str">
            <v>INR</v>
          </cell>
          <cell r="D2247" t="str">
            <v>EXPENSES</v>
          </cell>
          <cell r="E2247" t="str">
            <v>INCOME STATEMENT</v>
          </cell>
          <cell r="F2247" t="str">
            <v/>
          </cell>
          <cell r="G2247" t="str">
            <v/>
          </cell>
          <cell r="H2247" t="str">
            <v>EXPENDITURE</v>
          </cell>
          <cell r="I2247" t="str">
            <v>OTHER EXPENSES</v>
          </cell>
          <cell r="J2247" t="str">
            <v>MISCELLANEOUS EXPENSES</v>
          </cell>
        </row>
        <row r="2248">
          <cell r="A2248" t="str">
            <v>X521033</v>
          </cell>
          <cell r="B2248" t="str">
            <v>Consumption of consumables and stores</v>
          </cell>
          <cell r="C2248" t="str">
            <v>INR</v>
          </cell>
          <cell r="D2248" t="str">
            <v>EXPENSES</v>
          </cell>
          <cell r="E2248" t="str">
            <v>INCOME STATEMENT</v>
          </cell>
          <cell r="F2248" t="str">
            <v/>
          </cell>
          <cell r="G2248" t="str">
            <v/>
          </cell>
          <cell r="H2248" t="str">
            <v>EXPENDITURE</v>
          </cell>
          <cell r="I2248" t="str">
            <v>OTHER EXPENSES</v>
          </cell>
          <cell r="J2248" t="str">
            <v>MISCELLANEOUS EXPENSES</v>
          </cell>
        </row>
        <row r="2249">
          <cell r="A2249" t="str">
            <v>X521034</v>
          </cell>
          <cell r="B2249" t="str">
            <v>Uniform Charges A/C</v>
          </cell>
          <cell r="C2249" t="str">
            <v>INR</v>
          </cell>
          <cell r="D2249" t="str">
            <v>EXPENSES</v>
          </cell>
          <cell r="E2249" t="str">
            <v>INCOME STATEMENT</v>
          </cell>
          <cell r="F2249" t="str">
            <v/>
          </cell>
          <cell r="G2249" t="str">
            <v/>
          </cell>
          <cell r="H2249" t="str">
            <v>EXPENDITURE</v>
          </cell>
          <cell r="I2249" t="str">
            <v>OTHER EXPENSES</v>
          </cell>
          <cell r="J2249" t="str">
            <v>MISCELLANEOUS EXPENSES</v>
          </cell>
        </row>
        <row r="2250">
          <cell r="A2250" t="str">
            <v>X521035</v>
          </cell>
          <cell r="B2250" t="str">
            <v>Guest House Expenses</v>
          </cell>
          <cell r="C2250" t="str">
            <v>INR</v>
          </cell>
          <cell r="D2250" t="str">
            <v>EXPENSES</v>
          </cell>
          <cell r="E2250" t="str">
            <v>INCOME STATEMENT</v>
          </cell>
          <cell r="F2250" t="str">
            <v/>
          </cell>
          <cell r="G2250" t="str">
            <v/>
          </cell>
          <cell r="H2250" t="str">
            <v>EXPENDITURE</v>
          </cell>
          <cell r="I2250" t="str">
            <v>OTHER EXPENSES</v>
          </cell>
          <cell r="J2250" t="str">
            <v>MISCELLANEOUS EXPENSES</v>
          </cell>
        </row>
        <row r="2251">
          <cell r="A2251" t="str">
            <v>X521036</v>
          </cell>
          <cell r="B2251" t="str">
            <v>Common Pool/ Inter Unit Expenses</v>
          </cell>
          <cell r="C2251" t="str">
            <v>INR</v>
          </cell>
          <cell r="D2251" t="str">
            <v>EXPENSES</v>
          </cell>
          <cell r="E2251" t="str">
            <v>INCOME STATEMENT</v>
          </cell>
          <cell r="F2251" t="str">
            <v/>
          </cell>
          <cell r="G2251" t="str">
            <v/>
          </cell>
          <cell r="H2251" t="str">
            <v>EXPENDITURE</v>
          </cell>
          <cell r="I2251" t="str">
            <v>OTHER EXPENSES</v>
          </cell>
          <cell r="J2251" t="str">
            <v>MISCELLANEOUS EXPENSES</v>
          </cell>
        </row>
        <row r="2252">
          <cell r="A2252" t="str">
            <v>X521037</v>
          </cell>
          <cell r="B2252" t="str">
            <v>Rebate</v>
          </cell>
          <cell r="C2252" t="str">
            <v>INR</v>
          </cell>
          <cell r="D2252" t="str">
            <v>EXPENSES</v>
          </cell>
          <cell r="E2252" t="str">
            <v>INCOME STATEMENT</v>
          </cell>
          <cell r="F2252" t="str">
            <v/>
          </cell>
          <cell r="G2252" t="str">
            <v/>
          </cell>
          <cell r="H2252" t="str">
            <v>EXPENDITURE</v>
          </cell>
          <cell r="I2252" t="str">
            <v>OTHER EXPENSES</v>
          </cell>
          <cell r="J2252" t="str">
            <v>MISCELLANEOUS EXPENSES</v>
          </cell>
        </row>
        <row r="2253">
          <cell r="A2253" t="str">
            <v>X521038</v>
          </cell>
          <cell r="B2253" t="str">
            <v>Power Back Up Expenses</v>
          </cell>
          <cell r="C2253" t="str">
            <v>INR</v>
          </cell>
          <cell r="D2253" t="str">
            <v>EXPENSES</v>
          </cell>
          <cell r="E2253" t="str">
            <v>INCOME STATEMENT</v>
          </cell>
          <cell r="F2253" t="str">
            <v/>
          </cell>
          <cell r="G2253" t="str">
            <v/>
          </cell>
          <cell r="H2253" t="str">
            <v>EXPENDITURE</v>
          </cell>
          <cell r="I2253" t="str">
            <v>OTHER EXPENSES</v>
          </cell>
          <cell r="J2253" t="str">
            <v>MISCELLANEOUS EXPENSES</v>
          </cell>
        </row>
        <row r="2254">
          <cell r="A2254" t="str">
            <v>X521039</v>
          </cell>
          <cell r="B2254" t="str">
            <v>Sale Tax</v>
          </cell>
          <cell r="C2254" t="str">
            <v>INR</v>
          </cell>
          <cell r="D2254" t="str">
            <v>EXPENSES</v>
          </cell>
          <cell r="E2254" t="str">
            <v>INCOME STATEMENT</v>
          </cell>
          <cell r="F2254" t="str">
            <v/>
          </cell>
          <cell r="G2254" t="str">
            <v/>
          </cell>
          <cell r="H2254" t="str">
            <v>EXPENDITURE</v>
          </cell>
          <cell r="I2254" t="str">
            <v>OTHER EXPENSES</v>
          </cell>
          <cell r="J2254" t="str">
            <v>MISCELLANEOUS EXPENSES</v>
          </cell>
        </row>
        <row r="2255">
          <cell r="A2255" t="str">
            <v>X521040</v>
          </cell>
          <cell r="B2255" t="str">
            <v>Service Tax</v>
          </cell>
          <cell r="C2255" t="str">
            <v>INR</v>
          </cell>
          <cell r="D2255" t="str">
            <v>EXPENSES</v>
          </cell>
          <cell r="E2255" t="str">
            <v>INCOME STATEMENT</v>
          </cell>
          <cell r="F2255" t="str">
            <v/>
          </cell>
          <cell r="G2255" t="str">
            <v/>
          </cell>
          <cell r="H2255" t="str">
            <v>EXPENDITURE</v>
          </cell>
          <cell r="I2255" t="str">
            <v>OTHER EXPENSES</v>
          </cell>
          <cell r="J2255" t="str">
            <v>MISCELLANEOUS EXPENSES</v>
          </cell>
        </row>
        <row r="2256">
          <cell r="A2256" t="str">
            <v>X521041</v>
          </cell>
          <cell r="B2256" t="str">
            <v>Service Tax - Freight</v>
          </cell>
          <cell r="C2256" t="str">
            <v>INR</v>
          </cell>
          <cell r="D2256" t="str">
            <v>EXPENSES</v>
          </cell>
          <cell r="E2256" t="str">
            <v>INCOME STATEMENT</v>
          </cell>
          <cell r="F2256" t="str">
            <v/>
          </cell>
          <cell r="G2256" t="str">
            <v/>
          </cell>
          <cell r="H2256" t="str">
            <v>EXPENDITURE</v>
          </cell>
          <cell r="I2256" t="str">
            <v>OTHER EXPENSES</v>
          </cell>
          <cell r="J2256" t="str">
            <v>MISCELLANEOUS EXPENSES</v>
          </cell>
        </row>
        <row r="2257">
          <cell r="A2257" t="str">
            <v>X521042</v>
          </cell>
          <cell r="B2257" t="str">
            <v>Service Tax - C &amp; F</v>
          </cell>
          <cell r="C2257" t="str">
            <v>INR</v>
          </cell>
          <cell r="D2257" t="str">
            <v>EXPENSES</v>
          </cell>
          <cell r="E2257" t="str">
            <v>INCOME STATEMENT</v>
          </cell>
          <cell r="F2257" t="str">
            <v/>
          </cell>
          <cell r="G2257" t="str">
            <v/>
          </cell>
          <cell r="H2257" t="str">
            <v>EXPENDITURE</v>
          </cell>
          <cell r="I2257" t="str">
            <v>OTHER EXPENSES</v>
          </cell>
          <cell r="J2257" t="str">
            <v>MISCELLANEOUS EXPENSES</v>
          </cell>
        </row>
        <row r="2258">
          <cell r="A2258" t="str">
            <v>X521043</v>
          </cell>
          <cell r="B2258" t="str">
            <v>Transport Tax</v>
          </cell>
          <cell r="C2258" t="str">
            <v>INR</v>
          </cell>
          <cell r="D2258" t="str">
            <v>EXPENSES</v>
          </cell>
          <cell r="E2258" t="str">
            <v>INCOME STATEMENT</v>
          </cell>
          <cell r="F2258" t="str">
            <v/>
          </cell>
          <cell r="G2258" t="str">
            <v/>
          </cell>
          <cell r="H2258" t="str">
            <v>EXPENDITURE</v>
          </cell>
          <cell r="I2258" t="str">
            <v>OTHER EXPENSES</v>
          </cell>
          <cell r="J2258" t="str">
            <v>MISCELLANEOUS EXPENSES</v>
          </cell>
        </row>
        <row r="2259">
          <cell r="A2259" t="str">
            <v>X521044</v>
          </cell>
          <cell r="B2259" t="str">
            <v>Stock Adjustment</v>
          </cell>
          <cell r="C2259" t="str">
            <v>INR</v>
          </cell>
          <cell r="D2259" t="str">
            <v>EXPENSES</v>
          </cell>
          <cell r="E2259" t="str">
            <v>INCOME STATEMENT</v>
          </cell>
          <cell r="F2259" t="str">
            <v/>
          </cell>
          <cell r="G2259" t="str">
            <v/>
          </cell>
          <cell r="H2259" t="str">
            <v>EXPENDITURE</v>
          </cell>
          <cell r="I2259" t="str">
            <v>OTHER EXPENSES</v>
          </cell>
          <cell r="J2259" t="str">
            <v>MISCELLANEOUS EXPENSES</v>
          </cell>
        </row>
        <row r="2260">
          <cell r="A2260" t="str">
            <v>X521045</v>
          </cell>
          <cell r="B2260" t="str">
            <v>Purchase Price Vairance</v>
          </cell>
          <cell r="C2260" t="str">
            <v>INR</v>
          </cell>
          <cell r="D2260" t="str">
            <v>EXPENSES</v>
          </cell>
          <cell r="E2260" t="str">
            <v>INCOME STATEMENT</v>
          </cell>
          <cell r="F2260" t="str">
            <v/>
          </cell>
          <cell r="G2260" t="str">
            <v/>
          </cell>
          <cell r="H2260" t="str">
            <v>EXPENDITURE</v>
          </cell>
          <cell r="I2260" t="str">
            <v>OTHER EXPENSES</v>
          </cell>
          <cell r="J2260" t="str">
            <v>MISCELLANEOUS EXPENSES</v>
          </cell>
        </row>
        <row r="2261">
          <cell r="A2261" t="str">
            <v>X521046</v>
          </cell>
          <cell r="B2261" t="str">
            <v>Hire Charges - Photocopier</v>
          </cell>
          <cell r="C2261" t="str">
            <v>INR</v>
          </cell>
          <cell r="D2261" t="str">
            <v>EXPENSES</v>
          </cell>
          <cell r="E2261" t="str">
            <v>INCOME STATEMENT</v>
          </cell>
          <cell r="F2261" t="str">
            <v/>
          </cell>
          <cell r="G2261" t="str">
            <v/>
          </cell>
          <cell r="H2261" t="str">
            <v>EXPENDITURE</v>
          </cell>
          <cell r="I2261" t="str">
            <v>OTHER EXPENSES</v>
          </cell>
          <cell r="J2261" t="str">
            <v>MISCELLANEOUS EXPENSES</v>
          </cell>
        </row>
        <row r="2262">
          <cell r="A2262" t="str">
            <v>X521047</v>
          </cell>
          <cell r="B2262" t="str">
            <v>Property Tax</v>
          </cell>
          <cell r="C2262" t="str">
            <v>INR</v>
          </cell>
          <cell r="D2262" t="str">
            <v>EXPENSES</v>
          </cell>
          <cell r="E2262" t="str">
            <v>INCOME STATEMENT</v>
          </cell>
          <cell r="F2262" t="str">
            <v/>
          </cell>
          <cell r="G2262" t="str">
            <v/>
          </cell>
          <cell r="H2262" t="str">
            <v>EXPENDITURE</v>
          </cell>
          <cell r="I2262" t="str">
            <v>OTHER EXPENSES</v>
          </cell>
          <cell r="J2262" t="str">
            <v>MISCELLANEOUS EXPENSES</v>
          </cell>
        </row>
        <row r="2263">
          <cell r="A2263" t="str">
            <v>X521048</v>
          </cell>
          <cell r="B2263" t="str">
            <v>Director's Meeting Fees</v>
          </cell>
          <cell r="C2263" t="str">
            <v>INR</v>
          </cell>
          <cell r="D2263" t="str">
            <v>EXPENSES</v>
          </cell>
          <cell r="E2263" t="str">
            <v>INCOME STATEMENT</v>
          </cell>
          <cell r="F2263" t="str">
            <v/>
          </cell>
          <cell r="G2263" t="str">
            <v/>
          </cell>
          <cell r="H2263" t="str">
            <v>EXPENDITURE</v>
          </cell>
          <cell r="I2263" t="str">
            <v>OTHER EXPENSES</v>
          </cell>
          <cell r="J2263" t="str">
            <v>MISCELLANEOUS EXPENSES</v>
          </cell>
        </row>
        <row r="2264">
          <cell r="A2264" t="str">
            <v>X521049</v>
          </cell>
          <cell r="B2264" t="str">
            <v>Reimbursement of Expenses (DCPC)</v>
          </cell>
          <cell r="C2264" t="str">
            <v>INR</v>
          </cell>
          <cell r="D2264" t="str">
            <v>EXPENSES</v>
          </cell>
          <cell r="E2264" t="str">
            <v>INCOME STATEMENT</v>
          </cell>
          <cell r="F2264" t="str">
            <v/>
          </cell>
          <cell r="G2264" t="str">
            <v/>
          </cell>
          <cell r="H2264" t="str">
            <v>EXPENDITURE</v>
          </cell>
          <cell r="I2264" t="str">
            <v>OTHER EXPENSES</v>
          </cell>
          <cell r="J2264" t="str">
            <v>MISCELLANEOUS EXPENSES</v>
          </cell>
        </row>
        <row r="2265">
          <cell r="A2265" t="str">
            <v>X521050</v>
          </cell>
          <cell r="B2265" t="str">
            <v>Hire Charges- Air Conditioners</v>
          </cell>
          <cell r="C2265" t="str">
            <v>INR</v>
          </cell>
          <cell r="D2265" t="str">
            <v>EXPENSES</v>
          </cell>
          <cell r="E2265" t="str">
            <v>INCOME STATEMENT</v>
          </cell>
          <cell r="F2265" t="str">
            <v/>
          </cell>
          <cell r="G2265" t="str">
            <v/>
          </cell>
          <cell r="H2265" t="str">
            <v>EXPENDITURE</v>
          </cell>
          <cell r="I2265" t="str">
            <v>OTHER EXPENSES</v>
          </cell>
          <cell r="J2265" t="str">
            <v>MISCELLANEOUS EXPENSES</v>
          </cell>
        </row>
        <row r="2266">
          <cell r="A2266" t="str">
            <v>X521051</v>
          </cell>
          <cell r="B2266" t="str">
            <v>Office General Expenses</v>
          </cell>
          <cell r="C2266" t="str">
            <v>INR</v>
          </cell>
          <cell r="D2266" t="str">
            <v>EXPENSES</v>
          </cell>
          <cell r="E2266" t="str">
            <v>INCOME STATEMENT</v>
          </cell>
          <cell r="F2266" t="str">
            <v/>
          </cell>
          <cell r="G2266" t="str">
            <v/>
          </cell>
          <cell r="H2266" t="str">
            <v>EXPENDITURE</v>
          </cell>
          <cell r="I2266" t="str">
            <v>OTHER EXPENSES</v>
          </cell>
          <cell r="J2266" t="str">
            <v>MISCELLANEOUS EXPENSES</v>
          </cell>
        </row>
        <row r="2267">
          <cell r="A2267" t="str">
            <v>X521052</v>
          </cell>
          <cell r="B2267" t="str">
            <v>Period Inspection Charges</v>
          </cell>
          <cell r="C2267" t="str">
            <v>INR</v>
          </cell>
          <cell r="D2267" t="str">
            <v>EXPENSES</v>
          </cell>
          <cell r="E2267" t="str">
            <v>INCOME STATEMENT</v>
          </cell>
          <cell r="F2267" t="str">
            <v/>
          </cell>
          <cell r="G2267" t="str">
            <v/>
          </cell>
          <cell r="H2267" t="str">
            <v>EXPENDITURE</v>
          </cell>
          <cell r="I2267" t="str">
            <v>OTHER EXPENSES</v>
          </cell>
          <cell r="J2267" t="str">
            <v>MISCELLANEOUS EXPENSES</v>
          </cell>
        </row>
        <row r="2268">
          <cell r="A2268" t="str">
            <v>X521053</v>
          </cell>
          <cell r="B2268" t="str">
            <v>House Rent Percentage</v>
          </cell>
          <cell r="C2268" t="str">
            <v>INR</v>
          </cell>
          <cell r="D2268" t="str">
            <v>EXPENSES</v>
          </cell>
          <cell r="E2268" t="str">
            <v>INCOME STATEMENT</v>
          </cell>
          <cell r="F2268" t="str">
            <v/>
          </cell>
          <cell r="G2268" t="str">
            <v/>
          </cell>
          <cell r="H2268" t="str">
            <v>EXPENDITURE</v>
          </cell>
          <cell r="I2268" t="str">
            <v>OTHER EXPENSES</v>
          </cell>
          <cell r="J2268" t="str">
            <v>MISCELLANEOUS EXPENSES</v>
          </cell>
        </row>
        <row r="2269">
          <cell r="A2269" t="str">
            <v>X521054</v>
          </cell>
          <cell r="B2269" t="str">
            <v>VPF Percentage</v>
          </cell>
          <cell r="C2269" t="str">
            <v>INR</v>
          </cell>
          <cell r="D2269" t="str">
            <v>EXPENSES</v>
          </cell>
          <cell r="E2269" t="str">
            <v>INCOME STATEMENT</v>
          </cell>
          <cell r="F2269" t="str">
            <v/>
          </cell>
          <cell r="G2269" t="str">
            <v/>
          </cell>
          <cell r="H2269" t="str">
            <v>EXPENDITURE</v>
          </cell>
          <cell r="I2269" t="str">
            <v>OTHER EXPENSES</v>
          </cell>
          <cell r="J2269" t="str">
            <v>MISCELLANEOUS EXPENSES</v>
          </cell>
        </row>
        <row r="2270">
          <cell r="A2270" t="str">
            <v>X521055</v>
          </cell>
          <cell r="B2270" t="str">
            <v>Notice Period Days</v>
          </cell>
          <cell r="C2270" t="str">
            <v>INR</v>
          </cell>
          <cell r="D2270" t="str">
            <v>EXPENSES</v>
          </cell>
          <cell r="E2270" t="str">
            <v>INCOME STATEMENT</v>
          </cell>
          <cell r="F2270" t="str">
            <v/>
          </cell>
          <cell r="G2270" t="str">
            <v/>
          </cell>
          <cell r="H2270" t="str">
            <v>EXPENDITURE</v>
          </cell>
          <cell r="I2270" t="str">
            <v>OTHER EXPENSES</v>
          </cell>
          <cell r="J2270" t="str">
            <v>MISCELLANEOUS EXPENSES</v>
          </cell>
        </row>
        <row r="2271">
          <cell r="A2271" t="str">
            <v>X521056</v>
          </cell>
          <cell r="B2271" t="str">
            <v>Hire Charges- DG Sets</v>
          </cell>
          <cell r="C2271" t="str">
            <v>INR</v>
          </cell>
          <cell r="D2271" t="str">
            <v>EXPENSES</v>
          </cell>
          <cell r="E2271" t="str">
            <v>INCOME STATEMENT</v>
          </cell>
          <cell r="F2271" t="str">
            <v/>
          </cell>
          <cell r="G2271" t="str">
            <v/>
          </cell>
          <cell r="H2271" t="str">
            <v>EXPENDITURE</v>
          </cell>
          <cell r="I2271" t="str">
            <v>OTHER EXPENSES</v>
          </cell>
          <cell r="J2271" t="str">
            <v>MISCELLANEOUS EXPENSES</v>
          </cell>
        </row>
        <row r="2272">
          <cell r="A2272" t="str">
            <v>X521057</v>
          </cell>
          <cell r="B2272" t="str">
            <v>Scrap Expense</v>
          </cell>
          <cell r="C2272" t="str">
            <v>INR</v>
          </cell>
          <cell r="D2272" t="str">
            <v>EXPENSES</v>
          </cell>
          <cell r="E2272" t="str">
            <v>INCOME STATEMENT</v>
          </cell>
          <cell r="F2272" t="str">
            <v/>
          </cell>
          <cell r="G2272" t="str">
            <v>SCRAP</v>
          </cell>
          <cell r="H2272" t="str">
            <v>EXPENDITURE</v>
          </cell>
          <cell r="I2272" t="str">
            <v>OTHER EXPENSES</v>
          </cell>
          <cell r="J2272" t="str">
            <v>MISCELLANEOUS EXPENSES</v>
          </cell>
        </row>
        <row r="2273">
          <cell r="A2273" t="str">
            <v>X521058</v>
          </cell>
          <cell r="B2273" t="str">
            <v>Provision for Doubtful Debts (Expense)</v>
          </cell>
          <cell r="C2273" t="str">
            <v>INR</v>
          </cell>
          <cell r="D2273" t="str">
            <v>EXPENSES</v>
          </cell>
          <cell r="E2273" t="str">
            <v>INCOME STATEMENT</v>
          </cell>
          <cell r="F2273" t="str">
            <v/>
          </cell>
          <cell r="G2273" t="str">
            <v/>
          </cell>
          <cell r="H2273" t="str">
            <v>EXPENDITURE</v>
          </cell>
          <cell r="I2273" t="str">
            <v>OTHER EXPENSES</v>
          </cell>
          <cell r="J2273" t="str">
            <v>MISCELLANEOUS EXPENSES</v>
          </cell>
        </row>
        <row r="2274">
          <cell r="A2274" t="str">
            <v>X521059</v>
          </cell>
          <cell r="B2274" t="str">
            <v>F&amp;B Consumables</v>
          </cell>
          <cell r="C2274" t="str">
            <v>INR</v>
          </cell>
          <cell r="D2274" t="str">
            <v>EXPENSES</v>
          </cell>
          <cell r="E2274" t="str">
            <v>INCOME STATEMENT</v>
          </cell>
          <cell r="F2274" t="str">
            <v/>
          </cell>
          <cell r="G2274" t="str">
            <v/>
          </cell>
          <cell r="H2274" t="str">
            <v>EXPENDITURE</v>
          </cell>
          <cell r="I2274" t="str">
            <v>OTHER EXPENSES</v>
          </cell>
          <cell r="J2274" t="str">
            <v>MISCELLANEOUS EXPENSES</v>
          </cell>
        </row>
        <row r="2275">
          <cell r="A2275" t="str">
            <v>X521060</v>
          </cell>
          <cell r="B2275" t="str">
            <v>Commission for Tenners</v>
          </cell>
          <cell r="C2275" t="str">
            <v>INR</v>
          </cell>
          <cell r="D2275" t="str">
            <v>EXPENSES</v>
          </cell>
          <cell r="E2275" t="str">
            <v>INCOME STATEMENT</v>
          </cell>
          <cell r="F2275" t="str">
            <v/>
          </cell>
          <cell r="G2275" t="str">
            <v/>
          </cell>
          <cell r="H2275" t="str">
            <v>EXPENDITURE</v>
          </cell>
          <cell r="I2275" t="str">
            <v>OTHER EXPENSES</v>
          </cell>
          <cell r="J2275" t="str">
            <v>MISCELLANEOUS EXPENSES</v>
          </cell>
        </row>
        <row r="2276">
          <cell r="A2276" t="str">
            <v>X521061</v>
          </cell>
          <cell r="B2276" t="str">
            <v>F&amp;B Consumables - Agt. C Form</v>
          </cell>
          <cell r="C2276" t="str">
            <v>INR</v>
          </cell>
          <cell r="D2276" t="str">
            <v>EXPENSES</v>
          </cell>
          <cell r="E2276" t="str">
            <v>INCOME STATEMENT</v>
          </cell>
          <cell r="F2276" t="str">
            <v/>
          </cell>
          <cell r="G2276" t="str">
            <v/>
          </cell>
          <cell r="H2276" t="str">
            <v>EXPENDITURE</v>
          </cell>
          <cell r="I2276" t="str">
            <v>OTHER EXPENSES</v>
          </cell>
          <cell r="J2276" t="str">
            <v>MISCELLANEOUS EXPENSES</v>
          </cell>
        </row>
        <row r="2277">
          <cell r="A2277" t="str">
            <v>X521062</v>
          </cell>
          <cell r="B2277" t="str">
            <v>Conference Expenses</v>
          </cell>
          <cell r="C2277" t="str">
            <v>INR</v>
          </cell>
          <cell r="D2277" t="str">
            <v>EXPENSES</v>
          </cell>
          <cell r="E2277" t="str">
            <v>INCOME STATEMENT</v>
          </cell>
          <cell r="F2277" t="str">
            <v/>
          </cell>
          <cell r="G2277" t="str">
            <v/>
          </cell>
          <cell r="H2277" t="str">
            <v>EXPENDITURE</v>
          </cell>
          <cell r="I2277" t="str">
            <v>OTHER EXPENSES</v>
          </cell>
          <cell r="J2277" t="str">
            <v>MISCELLANEOUS EXPENSES</v>
          </cell>
        </row>
        <row r="2278">
          <cell r="A2278" t="str">
            <v>X521063</v>
          </cell>
          <cell r="B2278" t="str">
            <v>Gifts &amp; Presentations</v>
          </cell>
          <cell r="C2278" t="str">
            <v>INR</v>
          </cell>
          <cell r="D2278" t="str">
            <v>EXPENSES</v>
          </cell>
          <cell r="E2278" t="str">
            <v>INCOME STATEMENT</v>
          </cell>
          <cell r="F2278" t="str">
            <v/>
          </cell>
          <cell r="G2278" t="str">
            <v/>
          </cell>
          <cell r="H2278" t="str">
            <v>EXPENDITURE</v>
          </cell>
          <cell r="I2278" t="str">
            <v>OTHER EXPENSES</v>
          </cell>
          <cell r="J2278" t="str">
            <v>MISCELLANEOUS EXPENSES</v>
          </cell>
        </row>
        <row r="2279">
          <cell r="A2279" t="str">
            <v>X521064</v>
          </cell>
          <cell r="B2279" t="str">
            <v>Online Expense (Credit Cards)</v>
          </cell>
          <cell r="C2279" t="str">
            <v>INR</v>
          </cell>
          <cell r="D2279" t="str">
            <v>EXPENSES</v>
          </cell>
          <cell r="E2279" t="str">
            <v>INCOME STATEMENT</v>
          </cell>
          <cell r="F2279" t="str">
            <v/>
          </cell>
          <cell r="G2279" t="str">
            <v/>
          </cell>
          <cell r="H2279" t="str">
            <v>EXPENDITURE</v>
          </cell>
          <cell r="I2279" t="str">
            <v>OTHER EXPENSES</v>
          </cell>
          <cell r="J2279" t="str">
            <v>MISCELLANEOUS EXPENSES</v>
          </cell>
        </row>
        <row r="2280">
          <cell r="A2280" t="str">
            <v>X521065</v>
          </cell>
          <cell r="B2280" t="str">
            <v>Ticketing Cost</v>
          </cell>
          <cell r="C2280" t="str">
            <v>INR</v>
          </cell>
          <cell r="D2280" t="str">
            <v>EXPENSES</v>
          </cell>
          <cell r="E2280" t="str">
            <v>INCOME STATEMENT</v>
          </cell>
          <cell r="F2280" t="str">
            <v/>
          </cell>
          <cell r="G2280" t="str">
            <v/>
          </cell>
          <cell r="H2280" t="str">
            <v>EXPENDITURE</v>
          </cell>
          <cell r="I2280" t="str">
            <v>OTHER EXPENSES</v>
          </cell>
          <cell r="J2280" t="str">
            <v>MISCELLANEOUS EXPENSES</v>
          </cell>
        </row>
        <row r="2281">
          <cell r="A2281" t="str">
            <v>X521066</v>
          </cell>
          <cell r="B2281" t="str">
            <v>Cinema Licence Fee</v>
          </cell>
          <cell r="C2281" t="str">
            <v>INR</v>
          </cell>
          <cell r="D2281" t="str">
            <v>EXPENSES</v>
          </cell>
          <cell r="E2281" t="str">
            <v>INCOME STATEMENT</v>
          </cell>
          <cell r="F2281" t="str">
            <v/>
          </cell>
          <cell r="G2281" t="str">
            <v/>
          </cell>
          <cell r="H2281" t="str">
            <v>EXPENDITURE</v>
          </cell>
          <cell r="I2281" t="str">
            <v>OTHER EXPENSES</v>
          </cell>
          <cell r="J2281" t="str">
            <v>MISCELLANEOUS EXPENSES</v>
          </cell>
        </row>
        <row r="2282">
          <cell r="A2282" t="str">
            <v>X521067</v>
          </cell>
          <cell r="B2282" t="str">
            <v>Dividend - Preference Shares</v>
          </cell>
          <cell r="C2282" t="str">
            <v>INR</v>
          </cell>
          <cell r="D2282" t="str">
            <v>EXPENSES</v>
          </cell>
          <cell r="E2282" t="str">
            <v>INCOME STATEMENT</v>
          </cell>
          <cell r="F2282" t="str">
            <v/>
          </cell>
          <cell r="G2282" t="str">
            <v/>
          </cell>
          <cell r="H2282" t="str">
            <v>EXPENDITURE</v>
          </cell>
          <cell r="I2282" t="str">
            <v>OTHER EXPENSES</v>
          </cell>
          <cell r="J2282" t="str">
            <v>MISCELLANEOUS EXPENSES</v>
          </cell>
        </row>
        <row r="2283">
          <cell r="A2283" t="str">
            <v>X521068</v>
          </cell>
          <cell r="B2283" t="str">
            <v>EXCHANGE FLUCTUATION RESERVE</v>
          </cell>
          <cell r="C2283" t="str">
            <v>INR</v>
          </cell>
          <cell r="D2283" t="str">
            <v>EXPENSES</v>
          </cell>
          <cell r="E2283" t="str">
            <v>INCOME STATEMENT</v>
          </cell>
          <cell r="F2283" t="str">
            <v/>
          </cell>
          <cell r="G2283" t="str">
            <v/>
          </cell>
          <cell r="H2283" t="str">
            <v>EXPENDITURE</v>
          </cell>
          <cell r="I2283" t="str">
            <v>OTHER EXPENSES</v>
          </cell>
          <cell r="J2283" t="str">
            <v>MISCELLANEOUS EXPENSES</v>
          </cell>
        </row>
        <row r="2284">
          <cell r="A2284" t="str">
            <v>X521069</v>
          </cell>
          <cell r="B2284" t="str">
            <v>SOIL TESTING &amp; DESIGN CONSULT.</v>
          </cell>
          <cell r="C2284" t="str">
            <v>INR</v>
          </cell>
          <cell r="D2284" t="str">
            <v>EXPENSES</v>
          </cell>
          <cell r="E2284" t="str">
            <v>INCOME STATEMENT</v>
          </cell>
          <cell r="F2284" t="str">
            <v/>
          </cell>
          <cell r="G2284" t="str">
            <v/>
          </cell>
          <cell r="H2284" t="str">
            <v>EXPENDITURE</v>
          </cell>
          <cell r="I2284" t="str">
            <v>OTHER EXPENSES</v>
          </cell>
          <cell r="J2284" t="str">
            <v>MISCELLANEOUS EXPENSES</v>
          </cell>
        </row>
        <row r="2285">
          <cell r="A2285" t="str">
            <v>X521070</v>
          </cell>
          <cell r="B2285" t="str">
            <v>DIRECTORS EXPENSES</v>
          </cell>
          <cell r="C2285" t="str">
            <v>INR</v>
          </cell>
          <cell r="D2285" t="str">
            <v>EXPENSES</v>
          </cell>
          <cell r="E2285" t="str">
            <v>INCOME STATEMENT</v>
          </cell>
          <cell r="F2285" t="str">
            <v/>
          </cell>
          <cell r="G2285" t="str">
            <v/>
          </cell>
          <cell r="H2285" t="str">
            <v>EXPENDITURE</v>
          </cell>
          <cell r="I2285" t="str">
            <v>OTHER EXPENSES</v>
          </cell>
          <cell r="J2285" t="str">
            <v>MISCELLANEOUS EXPENSES</v>
          </cell>
        </row>
        <row r="2286">
          <cell r="A2286" t="str">
            <v>X521071</v>
          </cell>
          <cell r="B2286" t="str">
            <v>PERFORMANCE PENALTY</v>
          </cell>
          <cell r="C2286" t="str">
            <v>INR</v>
          </cell>
          <cell r="D2286" t="str">
            <v>EXPENSES</v>
          </cell>
          <cell r="E2286" t="str">
            <v>INCOME STATEMENT</v>
          </cell>
          <cell r="F2286" t="str">
            <v/>
          </cell>
          <cell r="G2286" t="str">
            <v/>
          </cell>
          <cell r="H2286" t="str">
            <v>EXPENDITURE</v>
          </cell>
          <cell r="I2286" t="str">
            <v>OTHER EXPENSES</v>
          </cell>
          <cell r="J2286" t="str">
            <v>MISCELLANEOUS EXPENSES</v>
          </cell>
        </row>
        <row r="2287">
          <cell r="A2287" t="str">
            <v>X521072</v>
          </cell>
          <cell r="B2287" t="str">
            <v>INVESTMENT ALLOWANCE</v>
          </cell>
          <cell r="C2287" t="str">
            <v>INR</v>
          </cell>
          <cell r="D2287" t="str">
            <v>EXPENSES</v>
          </cell>
          <cell r="E2287" t="str">
            <v>INCOME STATEMENT</v>
          </cell>
          <cell r="F2287" t="str">
            <v/>
          </cell>
          <cell r="G2287" t="str">
            <v/>
          </cell>
          <cell r="H2287" t="str">
            <v>EXPENDITURE</v>
          </cell>
          <cell r="I2287" t="str">
            <v>OTHER EXPENSES</v>
          </cell>
          <cell r="J2287" t="str">
            <v>MISCELLANEOUS EXPENSES</v>
          </cell>
        </row>
        <row r="2288">
          <cell r="A2288" t="str">
            <v>X521998</v>
          </cell>
          <cell r="B2288" t="str">
            <v>IB-EXPENSE</v>
          </cell>
          <cell r="C2288" t="str">
            <v>INR</v>
          </cell>
          <cell r="D2288" t="str">
            <v>EXPENSES</v>
          </cell>
          <cell r="E2288" t="str">
            <v>INCOME STATEMENT</v>
          </cell>
          <cell r="F2288" t="str">
            <v/>
          </cell>
          <cell r="G2288" t="str">
            <v/>
          </cell>
          <cell r="H2288" t="str">
            <v>EXPENDITURE</v>
          </cell>
          <cell r="I2288" t="str">
            <v>OTHER EXPENSES</v>
          </cell>
          <cell r="J2288" t="str">
            <v>MISCELLANEOUS EXPENSES</v>
          </cell>
        </row>
        <row r="2289">
          <cell r="A2289" t="str">
            <v>X521999</v>
          </cell>
          <cell r="B2289" t="str">
            <v>Round Off Account</v>
          </cell>
          <cell r="C2289" t="str">
            <v>INR</v>
          </cell>
          <cell r="D2289" t="str">
            <v>EXPENSES</v>
          </cell>
          <cell r="E2289" t="str">
            <v>INCOME STATEMENT</v>
          </cell>
          <cell r="F2289" t="str">
            <v/>
          </cell>
          <cell r="G2289" t="str">
            <v>ROUNDING OFF</v>
          </cell>
          <cell r="H2289" t="str">
            <v>EXPENDITURE</v>
          </cell>
          <cell r="I2289" t="str">
            <v>OTHER EXPENSES</v>
          </cell>
          <cell r="J2289" t="str">
            <v>MISCELLANEOUS EXPENSES</v>
          </cell>
        </row>
        <row r="2290">
          <cell r="A2290" t="str">
            <v>X601001</v>
          </cell>
          <cell r="B2290" t="str">
            <v>Provision for Income Tax- Current Period</v>
          </cell>
          <cell r="C2290" t="str">
            <v>INR</v>
          </cell>
          <cell r="D2290" t="str">
            <v>EXPENSES</v>
          </cell>
          <cell r="E2290" t="str">
            <v>INCOME STATEMENT</v>
          </cell>
          <cell r="F2290" t="str">
            <v/>
          </cell>
          <cell r="G2290" t="str">
            <v/>
          </cell>
          <cell r="H2290" t="str">
            <v>EXPENDITURE</v>
          </cell>
          <cell r="I2290" t="str">
            <v>TAXES</v>
          </cell>
          <cell r="J2290" t="str">
            <v>TAXES</v>
          </cell>
        </row>
        <row r="2291">
          <cell r="A2291" t="str">
            <v>X601002</v>
          </cell>
          <cell r="B2291" t="str">
            <v>Provision for Income Tax- Prior Period</v>
          </cell>
          <cell r="C2291" t="str">
            <v>INR</v>
          </cell>
          <cell r="D2291" t="str">
            <v>EXPENSES</v>
          </cell>
          <cell r="E2291" t="str">
            <v>INCOME STATEMENT</v>
          </cell>
          <cell r="F2291" t="str">
            <v/>
          </cell>
          <cell r="G2291" t="str">
            <v/>
          </cell>
          <cell r="H2291" t="str">
            <v>EXPENDITURE</v>
          </cell>
          <cell r="I2291" t="str">
            <v>TAXES</v>
          </cell>
          <cell r="J2291" t="str">
            <v>TAXES</v>
          </cell>
        </row>
        <row r="2292">
          <cell r="A2292" t="str">
            <v>X601003</v>
          </cell>
          <cell r="B2292" t="str">
            <v>Fringe Benefit Tax</v>
          </cell>
          <cell r="C2292" t="str">
            <v>INR</v>
          </cell>
          <cell r="D2292" t="str">
            <v>EXPENSES</v>
          </cell>
          <cell r="E2292" t="str">
            <v>INCOME STATEMENT</v>
          </cell>
          <cell r="F2292" t="str">
            <v/>
          </cell>
          <cell r="G2292" t="str">
            <v/>
          </cell>
          <cell r="H2292" t="str">
            <v>EXPENDITURE</v>
          </cell>
          <cell r="I2292" t="str">
            <v>TAXES</v>
          </cell>
          <cell r="J2292" t="str">
            <v>TAXES</v>
          </cell>
        </row>
        <row r="2293">
          <cell r="A2293" t="str">
            <v>X601004</v>
          </cell>
          <cell r="B2293" t="str">
            <v>Deferred Tax Expenses</v>
          </cell>
          <cell r="C2293" t="str">
            <v>INR</v>
          </cell>
          <cell r="D2293" t="str">
            <v>EXPENSES</v>
          </cell>
          <cell r="E2293" t="str">
            <v>INCOME STATEMENT</v>
          </cell>
          <cell r="F2293" t="str">
            <v/>
          </cell>
          <cell r="G2293" t="str">
            <v/>
          </cell>
          <cell r="H2293" t="str">
            <v>EXPENDITURE</v>
          </cell>
          <cell r="I2293" t="str">
            <v>TAXES</v>
          </cell>
          <cell r="J2293" t="str">
            <v>TAXES</v>
          </cell>
        </row>
        <row r="2294">
          <cell r="A2294" t="str">
            <v>X601005</v>
          </cell>
          <cell r="B2294" t="str">
            <v>Staff Welfare (FBT)</v>
          </cell>
          <cell r="C2294" t="str">
            <v>INR</v>
          </cell>
          <cell r="D2294" t="str">
            <v>EXPENSES</v>
          </cell>
          <cell r="E2294" t="str">
            <v>INCOME STATEMENT</v>
          </cell>
          <cell r="F2294" t="str">
            <v/>
          </cell>
          <cell r="G2294" t="str">
            <v/>
          </cell>
          <cell r="H2294" t="str">
            <v>EXPENDITURE</v>
          </cell>
          <cell r="I2294" t="str">
            <v>TAXES</v>
          </cell>
          <cell r="J2294" t="str">
            <v>TAXES</v>
          </cell>
        </row>
        <row r="2295">
          <cell r="A2295" t="str">
            <v>X601006</v>
          </cell>
          <cell r="B2295" t="str">
            <v>Entertainment Tax</v>
          </cell>
          <cell r="C2295" t="str">
            <v>INR</v>
          </cell>
          <cell r="D2295" t="str">
            <v>EXPENSES</v>
          </cell>
          <cell r="E2295" t="str">
            <v>INCOME STATEMENT</v>
          </cell>
          <cell r="F2295" t="str">
            <v/>
          </cell>
          <cell r="G2295" t="str">
            <v/>
          </cell>
          <cell r="H2295" t="str">
            <v>EXPENDITURE</v>
          </cell>
          <cell r="I2295" t="str">
            <v>TAXES</v>
          </cell>
          <cell r="J2295" t="str">
            <v>TAXES</v>
          </cell>
        </row>
        <row r="2296">
          <cell r="A2296" t="str">
            <v>X601007</v>
          </cell>
          <cell r="B2296" t="str">
            <v>I N R Charges</v>
          </cell>
          <cell r="C2296" t="str">
            <v>INR</v>
          </cell>
          <cell r="D2296" t="str">
            <v>EXPENSES</v>
          </cell>
          <cell r="E2296" t="str">
            <v>INCOME STATEMENT</v>
          </cell>
          <cell r="F2296" t="str">
            <v/>
          </cell>
          <cell r="G2296" t="str">
            <v/>
          </cell>
          <cell r="H2296" t="str">
            <v>EXPENDITURE</v>
          </cell>
          <cell r="I2296" t="str">
            <v>TAXES</v>
          </cell>
          <cell r="J2296" t="str">
            <v>TAXES</v>
          </cell>
        </row>
        <row r="2297">
          <cell r="A2297" t="str">
            <v>X601008</v>
          </cell>
          <cell r="B2297" t="str">
            <v>Dividend Distribution Tax</v>
          </cell>
          <cell r="C2297" t="str">
            <v>INR</v>
          </cell>
          <cell r="D2297" t="str">
            <v>EXPENSES</v>
          </cell>
          <cell r="E2297" t="str">
            <v>INCOME STATEMENT</v>
          </cell>
          <cell r="F2297" t="str">
            <v/>
          </cell>
          <cell r="G2297" t="str">
            <v/>
          </cell>
          <cell r="H2297" t="str">
            <v>EXPENDITURE</v>
          </cell>
          <cell r="I2297" t="str">
            <v>TAXES</v>
          </cell>
          <cell r="J2297" t="str">
            <v>TAXES</v>
          </cell>
        </row>
        <row r="2298">
          <cell r="A2298" t="str">
            <v>X701001</v>
          </cell>
          <cell r="B2298" t="str">
            <v>Amortisation- Land- Lease Hold</v>
          </cell>
          <cell r="C2298" t="str">
            <v>INR</v>
          </cell>
          <cell r="D2298" t="str">
            <v>EXPENSES</v>
          </cell>
          <cell r="E2298" t="str">
            <v>INCOME STATEMENT</v>
          </cell>
          <cell r="F2298" t="str">
            <v/>
          </cell>
          <cell r="G2298" t="str">
            <v/>
          </cell>
          <cell r="H2298" t="str">
            <v>EXPENDITURE</v>
          </cell>
          <cell r="I2298" t="str">
            <v>DEPRECIATION</v>
          </cell>
          <cell r="J2298" t="str">
            <v>DEPRECIATION</v>
          </cell>
        </row>
        <row r="2299">
          <cell r="A2299" t="str">
            <v>X701002</v>
          </cell>
          <cell r="B2299" t="str">
            <v>Depreciation- Buildings</v>
          </cell>
          <cell r="C2299" t="str">
            <v>INR</v>
          </cell>
          <cell r="D2299" t="str">
            <v>EXPENSES</v>
          </cell>
          <cell r="E2299" t="str">
            <v>INCOME STATEMENT</v>
          </cell>
          <cell r="F2299" t="str">
            <v/>
          </cell>
          <cell r="G2299" t="str">
            <v/>
          </cell>
          <cell r="H2299" t="str">
            <v>EXPENDITURE</v>
          </cell>
          <cell r="I2299" t="str">
            <v>DEPRECIATION</v>
          </cell>
          <cell r="J2299" t="str">
            <v>DEPRECIATION</v>
          </cell>
        </row>
        <row r="2300">
          <cell r="A2300" t="str">
            <v>X701003</v>
          </cell>
          <cell r="B2300" t="str">
            <v>Depreciation- Plant &amp; Machinery</v>
          </cell>
          <cell r="C2300" t="str">
            <v>INR</v>
          </cell>
          <cell r="D2300" t="str">
            <v>EXPENSES</v>
          </cell>
          <cell r="E2300" t="str">
            <v>INCOME STATEMENT</v>
          </cell>
          <cell r="F2300" t="str">
            <v>DEPRECIATION A/C</v>
          </cell>
          <cell r="G2300" t="str">
            <v/>
          </cell>
          <cell r="H2300" t="str">
            <v>EXPENDITURE</v>
          </cell>
          <cell r="I2300" t="str">
            <v>DEPRECIATION</v>
          </cell>
          <cell r="J2300" t="str">
            <v>DEPRECIATION</v>
          </cell>
        </row>
        <row r="2301">
          <cell r="A2301" t="str">
            <v>X701004</v>
          </cell>
          <cell r="B2301" t="str">
            <v>Depreciation- Air Conditions</v>
          </cell>
          <cell r="C2301" t="str">
            <v>INR</v>
          </cell>
          <cell r="D2301" t="str">
            <v>EXPENSES</v>
          </cell>
          <cell r="E2301" t="str">
            <v>INCOME STATEMENT</v>
          </cell>
          <cell r="F2301" t="str">
            <v/>
          </cell>
          <cell r="G2301" t="str">
            <v/>
          </cell>
          <cell r="H2301" t="str">
            <v>EXPENDITURE</v>
          </cell>
          <cell r="I2301" t="str">
            <v>DEPRECIATION</v>
          </cell>
          <cell r="J2301" t="str">
            <v>DEPRECIATION</v>
          </cell>
        </row>
        <row r="2302">
          <cell r="A2302" t="str">
            <v>X701005</v>
          </cell>
          <cell r="B2302" t="str">
            <v>Depreciation- Office Equipments</v>
          </cell>
          <cell r="C2302" t="str">
            <v>INR</v>
          </cell>
          <cell r="D2302" t="str">
            <v>EXPENSES</v>
          </cell>
          <cell r="E2302" t="str">
            <v>INCOME STATEMENT</v>
          </cell>
          <cell r="F2302" t="str">
            <v/>
          </cell>
          <cell r="G2302" t="str">
            <v/>
          </cell>
          <cell r="H2302" t="str">
            <v>EXPENDITURE</v>
          </cell>
          <cell r="I2302" t="str">
            <v>DEPRECIATION</v>
          </cell>
          <cell r="J2302" t="str">
            <v>DEPRECIATION</v>
          </cell>
        </row>
        <row r="2303">
          <cell r="A2303" t="str">
            <v>X701006</v>
          </cell>
          <cell r="B2303" t="str">
            <v>Depreciation- Computers &amp; EDP Hardwares</v>
          </cell>
          <cell r="C2303" t="str">
            <v>INR</v>
          </cell>
          <cell r="D2303" t="str">
            <v>EXPENSES</v>
          </cell>
          <cell r="E2303" t="str">
            <v>INCOME STATEMENT</v>
          </cell>
          <cell r="F2303" t="str">
            <v>DEPRECIATION A/C</v>
          </cell>
          <cell r="G2303" t="str">
            <v/>
          </cell>
          <cell r="H2303" t="str">
            <v>EXPENDITURE</v>
          </cell>
          <cell r="I2303" t="str">
            <v>DEPRECIATION</v>
          </cell>
          <cell r="J2303" t="str">
            <v>DEPRECIATION</v>
          </cell>
        </row>
        <row r="2304">
          <cell r="A2304" t="str">
            <v>X701007</v>
          </cell>
          <cell r="B2304" t="str">
            <v>Depreciation- Networking And Wan Setup</v>
          </cell>
          <cell r="C2304" t="str">
            <v>INR</v>
          </cell>
          <cell r="D2304" t="str">
            <v>EXPENSES</v>
          </cell>
          <cell r="E2304" t="str">
            <v>INCOME STATEMENT</v>
          </cell>
          <cell r="F2304" t="str">
            <v/>
          </cell>
          <cell r="G2304" t="str">
            <v/>
          </cell>
          <cell r="H2304" t="str">
            <v>EXPENDITURE</v>
          </cell>
          <cell r="I2304" t="str">
            <v>DEPRECIATION</v>
          </cell>
          <cell r="J2304" t="str">
            <v>DEPRECIATION</v>
          </cell>
        </row>
        <row r="2305">
          <cell r="A2305" t="str">
            <v>X701008</v>
          </cell>
          <cell r="B2305" t="str">
            <v>Depreciation- Software</v>
          </cell>
          <cell r="C2305" t="str">
            <v>INR</v>
          </cell>
          <cell r="D2305" t="str">
            <v>EXPENSES</v>
          </cell>
          <cell r="E2305" t="str">
            <v>INCOME STATEMENT</v>
          </cell>
          <cell r="F2305" t="str">
            <v/>
          </cell>
          <cell r="G2305" t="str">
            <v/>
          </cell>
          <cell r="H2305" t="str">
            <v>EXPENDITURE</v>
          </cell>
          <cell r="I2305" t="str">
            <v>DEPRECIATION</v>
          </cell>
          <cell r="J2305" t="str">
            <v>DEPRECIATION</v>
          </cell>
        </row>
        <row r="2306">
          <cell r="A2306" t="str">
            <v>X701009</v>
          </cell>
          <cell r="B2306" t="str">
            <v>Depreciation- Furniture And Fixtures</v>
          </cell>
          <cell r="C2306" t="str">
            <v>INR</v>
          </cell>
          <cell r="D2306" t="str">
            <v>EXPENSES</v>
          </cell>
          <cell r="E2306" t="str">
            <v>INCOME STATEMENT</v>
          </cell>
          <cell r="F2306" t="str">
            <v>DEPRECIATION A/C</v>
          </cell>
          <cell r="G2306" t="str">
            <v/>
          </cell>
          <cell r="H2306" t="str">
            <v>EXPENDITURE</v>
          </cell>
          <cell r="I2306" t="str">
            <v>DEPRECIATION</v>
          </cell>
          <cell r="J2306" t="str">
            <v>DEPRECIATION</v>
          </cell>
        </row>
        <row r="2307">
          <cell r="A2307" t="str">
            <v>X701010</v>
          </cell>
          <cell r="B2307" t="str">
            <v>Depreciation- Vehicles</v>
          </cell>
          <cell r="C2307" t="str">
            <v>INR</v>
          </cell>
          <cell r="D2307" t="str">
            <v>EXPENSES</v>
          </cell>
          <cell r="E2307" t="str">
            <v>INCOME STATEMENT</v>
          </cell>
          <cell r="F2307" t="str">
            <v>DEPRECIATION A/C</v>
          </cell>
          <cell r="G2307" t="str">
            <v/>
          </cell>
          <cell r="H2307" t="str">
            <v>EXPENDITURE</v>
          </cell>
          <cell r="I2307" t="str">
            <v>DEPRECIATION</v>
          </cell>
          <cell r="J2307" t="str">
            <v>DEPRECIATION</v>
          </cell>
        </row>
        <row r="2308">
          <cell r="A2308" t="str">
            <v>X701011</v>
          </cell>
          <cell r="B2308" t="str">
            <v>Depreciation- Air Craft</v>
          </cell>
          <cell r="C2308" t="str">
            <v>INR</v>
          </cell>
          <cell r="D2308" t="str">
            <v>EXPENSES</v>
          </cell>
          <cell r="E2308" t="str">
            <v>INCOME STATEMENT</v>
          </cell>
          <cell r="F2308" t="str">
            <v/>
          </cell>
          <cell r="G2308" t="str">
            <v/>
          </cell>
          <cell r="H2308" t="str">
            <v>EXPENDITURE</v>
          </cell>
          <cell r="I2308" t="str">
            <v>DEPRECIATION</v>
          </cell>
          <cell r="J2308" t="str">
            <v>DEPRECIATION</v>
          </cell>
        </row>
        <row r="2309">
          <cell r="A2309" t="str">
            <v>X701012</v>
          </cell>
          <cell r="B2309" t="str">
            <v>Depreciation- Stock Properties</v>
          </cell>
          <cell r="C2309" t="str">
            <v>INR</v>
          </cell>
          <cell r="D2309" t="str">
            <v>EXPENSES</v>
          </cell>
          <cell r="E2309" t="str">
            <v>INCOME STATEMENT</v>
          </cell>
          <cell r="F2309" t="str">
            <v/>
          </cell>
          <cell r="G2309" t="str">
            <v/>
          </cell>
          <cell r="H2309" t="str">
            <v>EXPENDITURE</v>
          </cell>
          <cell r="I2309" t="str">
            <v>DEPRECIATION</v>
          </cell>
          <cell r="J2309" t="str">
            <v>DEPRECIATION</v>
          </cell>
        </row>
        <row r="2310">
          <cell r="A2310" t="str">
            <v>X701013</v>
          </cell>
          <cell r="B2310" t="str">
            <v>Depreciation-Others</v>
          </cell>
          <cell r="C2310" t="str">
            <v>INR</v>
          </cell>
          <cell r="D2310" t="str">
            <v>EXPENSES</v>
          </cell>
          <cell r="E2310" t="str">
            <v>INCOME STATEMENT</v>
          </cell>
          <cell r="F2310" t="str">
            <v/>
          </cell>
          <cell r="G2310" t="str">
            <v/>
          </cell>
          <cell r="H2310" t="str">
            <v>EXPENDITURE</v>
          </cell>
          <cell r="I2310" t="str">
            <v>DEPRECIATION</v>
          </cell>
          <cell r="J2310" t="str">
            <v>DEPRECIATION</v>
          </cell>
        </row>
      </sheetData>
      <sheetData sheetId="2" refreshError="1"/>
      <sheetData sheetId="3" refreshError="1"/>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GL-ACCOUNT CODE MAPPING - 8FEB"/>
      <sheetName val="RAMCO COA 8-FEB-2008"/>
      <sheetName val="GL-SL-ACC CODE MAPPING 8FEB"/>
      <sheetName val="Trial - City"/>
      <sheetName val="Trial - Space"/>
      <sheetName val="Trial - VL"/>
      <sheetName val="Sheet1"/>
    </sheetNames>
    <sheetDataSet>
      <sheetData sheetId="0" refreshError="1"/>
      <sheetData sheetId="1" refreshError="1">
        <row r="2">
          <cell r="A2" t="str">
            <v>A101001</v>
          </cell>
          <cell r="B2" t="str">
            <v>Land- Free Hold</v>
          </cell>
          <cell r="C2" t="str">
            <v>INR</v>
          </cell>
          <cell r="D2" t="str">
            <v>ASSET</v>
          </cell>
          <cell r="E2" t="str">
            <v>BALANCE SHEET</v>
          </cell>
          <cell r="F2" t="str">
            <v>ASSET A/C</v>
          </cell>
          <cell r="G2" t="str">
            <v/>
          </cell>
          <cell r="H2" t="str">
            <v>FIXED ASSETS</v>
          </cell>
          <cell r="I2" t="str">
            <v>GROSS BLOCK</v>
          </cell>
          <cell r="J2" t="str">
            <v>LAND</v>
          </cell>
        </row>
        <row r="3">
          <cell r="A3" t="str">
            <v>A101002</v>
          </cell>
          <cell r="B3" t="str">
            <v>Land -Lease Hold</v>
          </cell>
          <cell r="C3" t="str">
            <v>INR</v>
          </cell>
          <cell r="D3" t="str">
            <v>ASSET</v>
          </cell>
          <cell r="E3" t="str">
            <v>BALANCE SHEET</v>
          </cell>
          <cell r="F3" t="str">
            <v>ASSET A/C</v>
          </cell>
          <cell r="G3" t="str">
            <v/>
          </cell>
          <cell r="H3" t="str">
            <v>FIXED ASSETS</v>
          </cell>
          <cell r="I3" t="str">
            <v>GROSS BLOCK</v>
          </cell>
          <cell r="J3" t="str">
            <v>LAND</v>
          </cell>
        </row>
        <row r="4">
          <cell r="A4" t="str">
            <v>A101101</v>
          </cell>
          <cell r="B4" t="str">
            <v>Buildings-Main</v>
          </cell>
          <cell r="C4" t="str">
            <v>INR</v>
          </cell>
          <cell r="D4" t="str">
            <v>ASSET</v>
          </cell>
          <cell r="E4" t="str">
            <v>BALANCE SHEET</v>
          </cell>
          <cell r="F4" t="str">
            <v>ASSET A/C</v>
          </cell>
          <cell r="G4" t="str">
            <v/>
          </cell>
          <cell r="H4" t="str">
            <v>FIXED ASSETS</v>
          </cell>
          <cell r="I4" t="str">
            <v>GROSS BLOCK</v>
          </cell>
          <cell r="J4" t="str">
            <v>BUILDINGS</v>
          </cell>
        </row>
        <row r="5">
          <cell r="A5" t="str">
            <v>A101102</v>
          </cell>
          <cell r="B5" t="str">
            <v>Buildings-Office</v>
          </cell>
          <cell r="C5" t="str">
            <v>INR</v>
          </cell>
          <cell r="D5" t="str">
            <v>ASSET</v>
          </cell>
          <cell r="E5" t="str">
            <v>BALANCE SHEET</v>
          </cell>
          <cell r="F5" t="str">
            <v>ASSET A/C</v>
          </cell>
          <cell r="G5" t="str">
            <v/>
          </cell>
          <cell r="H5" t="str">
            <v>FIXED ASSETS</v>
          </cell>
          <cell r="I5" t="str">
            <v>GROSS BLOCK</v>
          </cell>
          <cell r="J5" t="str">
            <v>BUILDINGS</v>
          </cell>
        </row>
        <row r="6">
          <cell r="A6" t="str">
            <v>A101103</v>
          </cell>
          <cell r="B6" t="str">
            <v>Buildings-Residential</v>
          </cell>
          <cell r="C6" t="str">
            <v>INR</v>
          </cell>
          <cell r="D6" t="str">
            <v>ASSET</v>
          </cell>
          <cell r="E6" t="str">
            <v>BALANCE SHEET</v>
          </cell>
          <cell r="F6" t="str">
            <v>ASSET A/C</v>
          </cell>
          <cell r="G6" t="str">
            <v/>
          </cell>
          <cell r="H6" t="str">
            <v>FIXED ASSETS</v>
          </cell>
          <cell r="I6" t="str">
            <v>GROSS BLOCK</v>
          </cell>
          <cell r="J6" t="str">
            <v>BUILDINGS</v>
          </cell>
        </row>
        <row r="7">
          <cell r="A7" t="str">
            <v>A101104</v>
          </cell>
          <cell r="B7" t="str">
            <v>Buildings-Temporary</v>
          </cell>
          <cell r="C7" t="str">
            <v>INR</v>
          </cell>
          <cell r="D7" t="str">
            <v>ASSET</v>
          </cell>
          <cell r="E7" t="str">
            <v>BALANCE SHEET</v>
          </cell>
          <cell r="F7" t="str">
            <v>ASSET A/C</v>
          </cell>
          <cell r="G7" t="str">
            <v/>
          </cell>
          <cell r="H7" t="str">
            <v>FIXED ASSETS</v>
          </cell>
          <cell r="I7" t="str">
            <v>GROSS BLOCK</v>
          </cell>
          <cell r="J7" t="str">
            <v>BUILDINGS</v>
          </cell>
        </row>
        <row r="8">
          <cell r="A8" t="str">
            <v>A101105</v>
          </cell>
          <cell r="B8" t="str">
            <v>Buildings-Roads</v>
          </cell>
          <cell r="C8" t="str">
            <v>INR</v>
          </cell>
          <cell r="D8" t="str">
            <v>ASSET</v>
          </cell>
          <cell r="E8" t="str">
            <v>BALANCE SHEET</v>
          </cell>
          <cell r="F8" t="str">
            <v>ASSET A/C</v>
          </cell>
          <cell r="G8" t="str">
            <v/>
          </cell>
          <cell r="H8" t="str">
            <v>FIXED ASSETS</v>
          </cell>
          <cell r="I8" t="str">
            <v>GROSS BLOCK</v>
          </cell>
          <cell r="J8" t="str">
            <v>BUILDINGS</v>
          </cell>
        </row>
        <row r="9">
          <cell r="A9" t="str">
            <v>A101106</v>
          </cell>
          <cell r="B9" t="str">
            <v>Buildings-Tubewells</v>
          </cell>
          <cell r="C9" t="str">
            <v>INR</v>
          </cell>
          <cell r="D9" t="str">
            <v>ASSET</v>
          </cell>
          <cell r="E9" t="str">
            <v>BALANCE SHEET</v>
          </cell>
          <cell r="F9" t="str">
            <v>ASSET A/C</v>
          </cell>
          <cell r="G9" t="str">
            <v/>
          </cell>
          <cell r="H9" t="str">
            <v>FIXED ASSETS</v>
          </cell>
          <cell r="I9" t="str">
            <v>GROSS BLOCK</v>
          </cell>
          <cell r="J9" t="str">
            <v>BUILDINGS</v>
          </cell>
        </row>
        <row r="10">
          <cell r="A10" t="str">
            <v>A101107</v>
          </cell>
          <cell r="B10" t="str">
            <v>BUILDINGS</v>
          </cell>
          <cell r="C10" t="str">
            <v>INR</v>
          </cell>
          <cell r="D10" t="str">
            <v>ASSET</v>
          </cell>
          <cell r="E10" t="str">
            <v>BALANCE SHEET</v>
          </cell>
          <cell r="F10" t="str">
            <v/>
          </cell>
          <cell r="G10" t="str">
            <v/>
          </cell>
          <cell r="H10" t="str">
            <v>FIXED ASSETS</v>
          </cell>
          <cell r="I10" t="str">
            <v>GROSS BLOCK</v>
          </cell>
          <cell r="J10" t="str">
            <v>BUILDINGS</v>
          </cell>
        </row>
        <row r="11">
          <cell r="A11" t="str">
            <v>A101201</v>
          </cell>
          <cell r="B11" t="str">
            <v>Plant &amp; Machinery- Other Plant &amp; Mach.</v>
          </cell>
          <cell r="C11" t="str">
            <v>INR</v>
          </cell>
          <cell r="D11" t="str">
            <v>ASSET</v>
          </cell>
          <cell r="E11" t="str">
            <v>BALANCE SHEET</v>
          </cell>
          <cell r="F11" t="str">
            <v>ASSET A/C</v>
          </cell>
          <cell r="G11" t="str">
            <v/>
          </cell>
          <cell r="H11" t="str">
            <v>FIXED ASSETS</v>
          </cell>
          <cell r="I11" t="str">
            <v>GROSS BLOCK</v>
          </cell>
          <cell r="J11" t="str">
            <v>PLANT AND MACHINERY</v>
          </cell>
        </row>
        <row r="12">
          <cell r="A12" t="str">
            <v>A101202</v>
          </cell>
          <cell r="B12" t="str">
            <v>Plant &amp; Machinery- Generators</v>
          </cell>
          <cell r="C12" t="str">
            <v>INR</v>
          </cell>
          <cell r="D12" t="str">
            <v>ASSET</v>
          </cell>
          <cell r="E12" t="str">
            <v>BALANCE SHEET</v>
          </cell>
          <cell r="F12" t="str">
            <v>ASSET A/C</v>
          </cell>
          <cell r="G12" t="str">
            <v/>
          </cell>
          <cell r="H12" t="str">
            <v>FIXED ASSETS</v>
          </cell>
          <cell r="I12" t="str">
            <v>GROSS BLOCK</v>
          </cell>
          <cell r="J12" t="str">
            <v>PLANT AND MACHINERY</v>
          </cell>
        </row>
        <row r="13">
          <cell r="A13" t="str">
            <v>A101203</v>
          </cell>
          <cell r="B13" t="str">
            <v>Plant &amp; Machinery- Cranes</v>
          </cell>
          <cell r="C13" t="str">
            <v>INR</v>
          </cell>
          <cell r="D13" t="str">
            <v>ASSET</v>
          </cell>
          <cell r="E13" t="str">
            <v>BALANCE SHEET</v>
          </cell>
          <cell r="F13" t="str">
            <v>ASSET A/C</v>
          </cell>
          <cell r="G13" t="str">
            <v/>
          </cell>
          <cell r="H13" t="str">
            <v>FIXED ASSETS</v>
          </cell>
          <cell r="I13" t="str">
            <v>GROSS BLOCK</v>
          </cell>
          <cell r="J13" t="str">
            <v>PLANT AND MACHINERY</v>
          </cell>
        </row>
        <row r="14">
          <cell r="A14" t="str">
            <v>A101204</v>
          </cell>
          <cell r="B14" t="str">
            <v>Plant &amp; Machinery- Excavators</v>
          </cell>
          <cell r="C14" t="str">
            <v>INR</v>
          </cell>
          <cell r="D14" t="str">
            <v>ASSET</v>
          </cell>
          <cell r="E14" t="str">
            <v>BALANCE SHEET</v>
          </cell>
          <cell r="F14" t="str">
            <v>ASSET A/C</v>
          </cell>
          <cell r="G14" t="str">
            <v/>
          </cell>
          <cell r="H14" t="str">
            <v>FIXED ASSETS</v>
          </cell>
          <cell r="I14" t="str">
            <v>GROSS BLOCK</v>
          </cell>
          <cell r="J14" t="str">
            <v>PLANT AND MACHINERY</v>
          </cell>
        </row>
        <row r="15">
          <cell r="A15" t="str">
            <v>A101205</v>
          </cell>
          <cell r="B15" t="str">
            <v>Plant &amp; Machinery- Batching Plant</v>
          </cell>
          <cell r="C15" t="str">
            <v>INR</v>
          </cell>
          <cell r="D15" t="str">
            <v>ASSET</v>
          </cell>
          <cell r="E15" t="str">
            <v>BALANCE SHEET</v>
          </cell>
          <cell r="F15" t="str">
            <v>ASSET A/C</v>
          </cell>
          <cell r="G15" t="str">
            <v/>
          </cell>
          <cell r="H15" t="str">
            <v>FIXED ASSETS</v>
          </cell>
          <cell r="I15" t="str">
            <v>GROSS BLOCK</v>
          </cell>
          <cell r="J15" t="str">
            <v>PLANT AND MACHINERY</v>
          </cell>
        </row>
        <row r="16">
          <cell r="A16" t="str">
            <v>A101206</v>
          </cell>
          <cell r="B16" t="str">
            <v>Plant &amp; Machinery- Tippers &amp; Transit Mix</v>
          </cell>
          <cell r="C16" t="str">
            <v>INR</v>
          </cell>
          <cell r="D16" t="str">
            <v>ASSET</v>
          </cell>
          <cell r="E16" t="str">
            <v>BALANCE SHEET</v>
          </cell>
          <cell r="F16" t="str">
            <v>ASSET A/C</v>
          </cell>
          <cell r="G16" t="str">
            <v/>
          </cell>
          <cell r="H16" t="str">
            <v>FIXED ASSETS</v>
          </cell>
          <cell r="I16" t="str">
            <v>GROSS BLOCK</v>
          </cell>
          <cell r="J16" t="str">
            <v>PLANT AND MACHINERY</v>
          </cell>
        </row>
        <row r="17">
          <cell r="A17" t="str">
            <v>A101207</v>
          </cell>
          <cell r="B17" t="str">
            <v>Plant &amp; Machinery- Tractors &amp; Trailors</v>
          </cell>
          <cell r="C17" t="str">
            <v>INR</v>
          </cell>
          <cell r="D17" t="str">
            <v>ASSET</v>
          </cell>
          <cell r="E17" t="str">
            <v>BALANCE SHEET</v>
          </cell>
          <cell r="F17" t="str">
            <v>ASSET A/C</v>
          </cell>
          <cell r="G17" t="str">
            <v/>
          </cell>
          <cell r="H17" t="str">
            <v>FIXED ASSETS</v>
          </cell>
          <cell r="I17" t="str">
            <v>GROSS BLOCK</v>
          </cell>
          <cell r="J17" t="str">
            <v>PLANT AND MACHINERY</v>
          </cell>
        </row>
        <row r="18">
          <cell r="A18" t="str">
            <v>A101208</v>
          </cell>
          <cell r="B18" t="str">
            <v>Plant &amp; Machinery- Steel Shuttering</v>
          </cell>
          <cell r="C18" t="str">
            <v>INR</v>
          </cell>
          <cell r="D18" t="str">
            <v>ASSET</v>
          </cell>
          <cell r="E18" t="str">
            <v>BALANCE SHEET</v>
          </cell>
          <cell r="F18" t="str">
            <v>ASSET A/C</v>
          </cell>
          <cell r="G18" t="str">
            <v/>
          </cell>
          <cell r="H18" t="str">
            <v>FIXED ASSETS</v>
          </cell>
          <cell r="I18" t="str">
            <v>GROSS BLOCK</v>
          </cell>
          <cell r="J18" t="str">
            <v>PLANT AND MACHINERY</v>
          </cell>
        </row>
        <row r="19">
          <cell r="A19" t="str">
            <v>A101209</v>
          </cell>
          <cell r="B19" t="str">
            <v>Plant &amp; Machinery- Other Const. Equipmnt</v>
          </cell>
          <cell r="C19" t="str">
            <v>INR</v>
          </cell>
          <cell r="D19" t="str">
            <v>ASSET</v>
          </cell>
          <cell r="E19" t="str">
            <v>BALANCE SHEET</v>
          </cell>
          <cell r="F19" t="str">
            <v>ASSET A/C</v>
          </cell>
          <cell r="G19" t="str">
            <v/>
          </cell>
          <cell r="H19" t="str">
            <v>FIXED ASSETS</v>
          </cell>
          <cell r="I19" t="str">
            <v>GROSS BLOCK</v>
          </cell>
          <cell r="J19" t="str">
            <v>PLANT AND MACHINERY</v>
          </cell>
        </row>
        <row r="20">
          <cell r="A20" t="str">
            <v>A101210</v>
          </cell>
          <cell r="B20" t="str">
            <v>Plant &amp; Machinery- Wooden Shuttering</v>
          </cell>
          <cell r="C20" t="str">
            <v>INR</v>
          </cell>
          <cell r="D20" t="str">
            <v>ASSET</v>
          </cell>
          <cell r="E20" t="str">
            <v>BALANCE SHEET</v>
          </cell>
          <cell r="F20" t="str">
            <v>ASSET A/C</v>
          </cell>
          <cell r="G20" t="str">
            <v/>
          </cell>
          <cell r="H20" t="str">
            <v>FIXED ASSETS</v>
          </cell>
          <cell r="I20" t="str">
            <v>GROSS BLOCK</v>
          </cell>
          <cell r="J20" t="str">
            <v>PLANT AND MACHINERY</v>
          </cell>
        </row>
        <row r="21">
          <cell r="A21" t="str">
            <v>A101211</v>
          </cell>
          <cell r="B21" t="str">
            <v>Plant &amp; Machinery- Tools &amp; Equipments</v>
          </cell>
          <cell r="C21" t="str">
            <v>INR</v>
          </cell>
          <cell r="D21" t="str">
            <v>ASSET</v>
          </cell>
          <cell r="E21" t="str">
            <v>BALANCE SHEET</v>
          </cell>
          <cell r="F21" t="str">
            <v>ASSET A/C</v>
          </cell>
          <cell r="G21" t="str">
            <v/>
          </cell>
          <cell r="H21" t="str">
            <v>FIXED ASSETS</v>
          </cell>
          <cell r="I21" t="str">
            <v>GROSS BLOCK</v>
          </cell>
          <cell r="J21" t="str">
            <v>PLANT AND MACHINERY</v>
          </cell>
        </row>
        <row r="22">
          <cell r="A22" t="str">
            <v>A101212</v>
          </cell>
          <cell r="B22" t="str">
            <v>Plant &amp; Machinery</v>
          </cell>
          <cell r="C22" t="str">
            <v>INR</v>
          </cell>
          <cell r="D22" t="str">
            <v>ASSET</v>
          </cell>
          <cell r="E22" t="str">
            <v>BALANCE SHEET</v>
          </cell>
          <cell r="F22" t="str">
            <v/>
          </cell>
          <cell r="G22" t="str">
            <v/>
          </cell>
          <cell r="H22" t="str">
            <v>FIXED ASSETS</v>
          </cell>
          <cell r="I22" t="str">
            <v>GROSS BLOCK</v>
          </cell>
          <cell r="J22" t="str">
            <v>PLANT AND MACHINERY</v>
          </cell>
        </row>
        <row r="23">
          <cell r="A23" t="str">
            <v>A101213</v>
          </cell>
          <cell r="B23" t="str">
            <v>Concession Equipment</v>
          </cell>
          <cell r="C23" t="str">
            <v>INR</v>
          </cell>
          <cell r="D23" t="str">
            <v>ASSET</v>
          </cell>
          <cell r="E23" t="str">
            <v>BALANCE SHEET</v>
          </cell>
          <cell r="F23" t="str">
            <v/>
          </cell>
          <cell r="G23" t="str">
            <v/>
          </cell>
          <cell r="H23" t="str">
            <v>FIXED ASSETS</v>
          </cell>
          <cell r="I23" t="str">
            <v>GROSS BLOCK</v>
          </cell>
          <cell r="J23" t="str">
            <v>PLANT AND MACHINERY</v>
          </cell>
        </row>
        <row r="24">
          <cell r="A24" t="str">
            <v>A101214</v>
          </cell>
          <cell r="B24" t="str">
            <v>Projection System</v>
          </cell>
          <cell r="C24" t="str">
            <v>INR</v>
          </cell>
          <cell r="D24" t="str">
            <v>ASSET</v>
          </cell>
          <cell r="E24" t="str">
            <v>BALANCE SHEET</v>
          </cell>
          <cell r="F24" t="str">
            <v/>
          </cell>
          <cell r="G24" t="str">
            <v/>
          </cell>
          <cell r="H24" t="str">
            <v>FIXED ASSETS</v>
          </cell>
          <cell r="I24" t="str">
            <v>GROSS BLOCK</v>
          </cell>
          <cell r="J24" t="str">
            <v>PLANT AND MACHINERY</v>
          </cell>
        </row>
        <row r="25">
          <cell r="A25" t="str">
            <v>A101301</v>
          </cell>
          <cell r="B25" t="str">
            <v>Air Conditions</v>
          </cell>
          <cell r="C25" t="str">
            <v>INR</v>
          </cell>
          <cell r="D25" t="str">
            <v>ASSET</v>
          </cell>
          <cell r="E25" t="str">
            <v>BALANCE SHEET</v>
          </cell>
          <cell r="F25" t="str">
            <v>ASSET A/C</v>
          </cell>
          <cell r="G25" t="str">
            <v/>
          </cell>
          <cell r="H25" t="str">
            <v>FIXED ASSETS</v>
          </cell>
          <cell r="I25" t="str">
            <v>GROSS BLOCK</v>
          </cell>
          <cell r="J25" t="str">
            <v>AIR CONDITIONS</v>
          </cell>
        </row>
        <row r="26">
          <cell r="A26" t="str">
            <v>A101302</v>
          </cell>
          <cell r="B26" t="str">
            <v>Air Conditions</v>
          </cell>
          <cell r="C26" t="str">
            <v>INR</v>
          </cell>
          <cell r="D26" t="str">
            <v>ASSET</v>
          </cell>
          <cell r="E26" t="str">
            <v>BALANCE SHEET</v>
          </cell>
          <cell r="F26" t="str">
            <v/>
          </cell>
          <cell r="G26" t="str">
            <v/>
          </cell>
          <cell r="H26" t="str">
            <v>FIXED ASSETS</v>
          </cell>
          <cell r="I26" t="str">
            <v>GROSS BLOCK</v>
          </cell>
          <cell r="J26" t="str">
            <v>AIR CONDITIONS</v>
          </cell>
        </row>
        <row r="27">
          <cell r="A27" t="str">
            <v>A101401</v>
          </cell>
          <cell r="B27" t="str">
            <v>Office Equipments</v>
          </cell>
          <cell r="C27" t="str">
            <v>INR</v>
          </cell>
          <cell r="D27" t="str">
            <v>ASSET</v>
          </cell>
          <cell r="E27" t="str">
            <v>BALANCE SHEET</v>
          </cell>
          <cell r="F27" t="str">
            <v>ASSET A/C</v>
          </cell>
          <cell r="G27" t="str">
            <v/>
          </cell>
          <cell r="H27" t="str">
            <v>FIXED ASSETS</v>
          </cell>
          <cell r="I27" t="str">
            <v>GROSS BLOCK</v>
          </cell>
          <cell r="J27" t="str">
            <v>OFFICE EQUIPMENTS</v>
          </cell>
        </row>
        <row r="28">
          <cell r="A28" t="str">
            <v>A101402</v>
          </cell>
          <cell r="B28" t="str">
            <v>TELEPHONE - MOBILES</v>
          </cell>
          <cell r="C28" t="str">
            <v>INR</v>
          </cell>
          <cell r="D28" t="str">
            <v>ASSET</v>
          </cell>
          <cell r="E28" t="str">
            <v>BALANCE SHEET</v>
          </cell>
          <cell r="F28" t="str">
            <v/>
          </cell>
          <cell r="G28" t="str">
            <v/>
          </cell>
          <cell r="H28" t="str">
            <v>FIXED ASSETS</v>
          </cell>
          <cell r="I28" t="str">
            <v>GROSS BLOCK</v>
          </cell>
          <cell r="J28" t="str">
            <v>OFFICE EQUIPMENTS</v>
          </cell>
        </row>
        <row r="29">
          <cell r="A29" t="str">
            <v>A101403</v>
          </cell>
          <cell r="B29" t="str">
            <v>OFFICE EQUIPMENTS</v>
          </cell>
          <cell r="C29" t="str">
            <v>INR</v>
          </cell>
          <cell r="D29" t="str">
            <v>ASSET</v>
          </cell>
          <cell r="E29" t="str">
            <v>BALANCE SHEET</v>
          </cell>
          <cell r="F29" t="str">
            <v/>
          </cell>
          <cell r="G29" t="str">
            <v/>
          </cell>
          <cell r="H29" t="str">
            <v>FIXED ASSETS</v>
          </cell>
          <cell r="I29" t="str">
            <v>GROSS BLOCK</v>
          </cell>
          <cell r="J29" t="str">
            <v>OFFICE EQUIPMENTS</v>
          </cell>
        </row>
        <row r="30">
          <cell r="A30" t="str">
            <v>A101501</v>
          </cell>
          <cell r="B30" t="str">
            <v>Computers and EDP Hardwares</v>
          </cell>
          <cell r="C30" t="str">
            <v>INR</v>
          </cell>
          <cell r="D30" t="str">
            <v>ASSET</v>
          </cell>
          <cell r="E30" t="str">
            <v>BALANCE SHEET</v>
          </cell>
          <cell r="F30" t="str">
            <v>ASSET A/C</v>
          </cell>
          <cell r="G30" t="str">
            <v/>
          </cell>
          <cell r="H30" t="str">
            <v>FIXED ASSETS</v>
          </cell>
          <cell r="I30" t="str">
            <v>GROSS BLOCK</v>
          </cell>
          <cell r="J30" t="str">
            <v>COMPUTERS</v>
          </cell>
        </row>
        <row r="31">
          <cell r="A31" t="str">
            <v>A101502</v>
          </cell>
          <cell r="B31" t="str">
            <v>Networking and WAN Setup</v>
          </cell>
          <cell r="C31" t="str">
            <v>INR</v>
          </cell>
          <cell r="D31" t="str">
            <v>ASSET</v>
          </cell>
          <cell r="E31" t="str">
            <v>BALANCE SHEET</v>
          </cell>
          <cell r="F31" t="str">
            <v>ASSET A/C</v>
          </cell>
          <cell r="G31" t="str">
            <v/>
          </cell>
          <cell r="H31" t="str">
            <v>FIXED ASSETS</v>
          </cell>
          <cell r="I31" t="str">
            <v>GROSS BLOCK</v>
          </cell>
          <cell r="J31" t="str">
            <v>COMPUTERS</v>
          </cell>
        </row>
        <row r="32">
          <cell r="A32" t="str">
            <v>A101503</v>
          </cell>
          <cell r="B32" t="str">
            <v>Software</v>
          </cell>
          <cell r="C32" t="str">
            <v>INR</v>
          </cell>
          <cell r="D32" t="str">
            <v>ASSET</v>
          </cell>
          <cell r="E32" t="str">
            <v>BALANCE SHEET</v>
          </cell>
          <cell r="F32" t="str">
            <v>ASSET A/C</v>
          </cell>
          <cell r="G32" t="str">
            <v/>
          </cell>
          <cell r="H32" t="str">
            <v>FIXED ASSETS</v>
          </cell>
          <cell r="I32" t="str">
            <v>GROSS BLOCK</v>
          </cell>
          <cell r="J32" t="str">
            <v>COMPUTERS</v>
          </cell>
        </row>
        <row r="33">
          <cell r="A33" t="str">
            <v>A101504</v>
          </cell>
          <cell r="B33" t="str">
            <v>Computer &amp; EDP Hardware</v>
          </cell>
          <cell r="C33" t="str">
            <v>INR</v>
          </cell>
          <cell r="D33" t="str">
            <v>ASSET</v>
          </cell>
          <cell r="E33" t="str">
            <v>BALANCE SHEET</v>
          </cell>
          <cell r="F33" t="str">
            <v/>
          </cell>
          <cell r="G33" t="str">
            <v/>
          </cell>
          <cell r="H33" t="str">
            <v>FIXED ASSETS</v>
          </cell>
          <cell r="I33" t="str">
            <v>GROSS BLOCK</v>
          </cell>
          <cell r="J33" t="str">
            <v>COMPUTERS</v>
          </cell>
        </row>
        <row r="34">
          <cell r="A34" t="str">
            <v>A101505</v>
          </cell>
          <cell r="B34" t="str">
            <v>Printers</v>
          </cell>
          <cell r="C34" t="str">
            <v>INR</v>
          </cell>
          <cell r="D34" t="str">
            <v>ASSET</v>
          </cell>
          <cell r="E34" t="str">
            <v>BALANCE SHEET</v>
          </cell>
          <cell r="F34" t="str">
            <v/>
          </cell>
          <cell r="G34" t="str">
            <v/>
          </cell>
          <cell r="H34" t="str">
            <v>FIXED ASSETS</v>
          </cell>
          <cell r="I34" t="str">
            <v>GROSS BLOCK</v>
          </cell>
          <cell r="J34" t="str">
            <v>COMPUTERS</v>
          </cell>
        </row>
        <row r="35">
          <cell r="A35" t="str">
            <v>A101506</v>
          </cell>
          <cell r="B35" t="str">
            <v>SOFTWARE</v>
          </cell>
          <cell r="C35" t="str">
            <v>INR</v>
          </cell>
          <cell r="D35" t="str">
            <v>ASSET</v>
          </cell>
          <cell r="E35" t="str">
            <v>BALANCE SHEET</v>
          </cell>
          <cell r="F35" t="str">
            <v/>
          </cell>
          <cell r="G35" t="str">
            <v/>
          </cell>
          <cell r="H35" t="str">
            <v>FIXED ASSETS</v>
          </cell>
          <cell r="I35" t="str">
            <v>GROSS BLOCK</v>
          </cell>
          <cell r="J35" t="str">
            <v>COMPUTERS</v>
          </cell>
        </row>
        <row r="36">
          <cell r="A36" t="str">
            <v>A101601</v>
          </cell>
          <cell r="B36" t="str">
            <v>Furniture and Fixtures</v>
          </cell>
          <cell r="C36" t="str">
            <v>INR</v>
          </cell>
          <cell r="D36" t="str">
            <v>ASSET</v>
          </cell>
          <cell r="E36" t="str">
            <v>BALANCE SHEET</v>
          </cell>
          <cell r="F36" t="str">
            <v>ASSET A/C</v>
          </cell>
          <cell r="G36" t="str">
            <v/>
          </cell>
          <cell r="H36" t="str">
            <v>FIXED ASSETS</v>
          </cell>
          <cell r="I36" t="str">
            <v>GROSS BLOCK</v>
          </cell>
          <cell r="J36" t="str">
            <v>FURNITURE AND FITTINGS</v>
          </cell>
        </row>
        <row r="37">
          <cell r="A37" t="str">
            <v>A101602</v>
          </cell>
          <cell r="B37" t="str">
            <v>FURNITURE AND FITTINGS</v>
          </cell>
          <cell r="C37" t="str">
            <v>INR</v>
          </cell>
          <cell r="D37" t="str">
            <v>ASSET</v>
          </cell>
          <cell r="E37" t="str">
            <v>BALANCE SHEET</v>
          </cell>
          <cell r="F37" t="str">
            <v/>
          </cell>
          <cell r="G37" t="str">
            <v/>
          </cell>
          <cell r="H37" t="str">
            <v>FIXED ASSETS</v>
          </cell>
          <cell r="I37" t="str">
            <v>GROSS BLOCK</v>
          </cell>
          <cell r="J37" t="str">
            <v>FURNITURE AND FITTINGS</v>
          </cell>
        </row>
        <row r="38">
          <cell r="A38" t="str">
            <v>A101701</v>
          </cell>
          <cell r="B38" t="str">
            <v>Vehicles- Car</v>
          </cell>
          <cell r="C38" t="str">
            <v>INR</v>
          </cell>
          <cell r="D38" t="str">
            <v>ASSET</v>
          </cell>
          <cell r="E38" t="str">
            <v>BALANCE SHEET</v>
          </cell>
          <cell r="F38" t="str">
            <v>ASSET A/C</v>
          </cell>
          <cell r="G38" t="str">
            <v/>
          </cell>
          <cell r="H38" t="str">
            <v>FIXED ASSETS</v>
          </cell>
          <cell r="I38" t="str">
            <v>GROSS BLOCK</v>
          </cell>
          <cell r="J38" t="str">
            <v>VEHICLES</v>
          </cell>
        </row>
        <row r="39">
          <cell r="A39" t="str">
            <v>A101702</v>
          </cell>
          <cell r="B39" t="str">
            <v>Vehicles- Motor Cycles/ Scooters/ Mopeds</v>
          </cell>
          <cell r="C39" t="str">
            <v>INR</v>
          </cell>
          <cell r="D39" t="str">
            <v>ASSET</v>
          </cell>
          <cell r="E39" t="str">
            <v>BALANCE SHEET</v>
          </cell>
          <cell r="F39" t="str">
            <v>ASSET A/C</v>
          </cell>
          <cell r="G39" t="str">
            <v/>
          </cell>
          <cell r="H39" t="str">
            <v>FIXED ASSETS</v>
          </cell>
          <cell r="I39" t="str">
            <v>GROSS BLOCK</v>
          </cell>
          <cell r="J39" t="str">
            <v>VEHICLES</v>
          </cell>
        </row>
        <row r="40">
          <cell r="A40" t="str">
            <v>A101703</v>
          </cell>
          <cell r="B40" t="str">
            <v>Vehicles- Cycles</v>
          </cell>
          <cell r="C40" t="str">
            <v>INR</v>
          </cell>
          <cell r="D40" t="str">
            <v>ASSET</v>
          </cell>
          <cell r="E40" t="str">
            <v>BALANCE SHEET</v>
          </cell>
          <cell r="F40" t="str">
            <v>ASSET A/C</v>
          </cell>
          <cell r="G40" t="str">
            <v/>
          </cell>
          <cell r="H40" t="str">
            <v>FIXED ASSETS</v>
          </cell>
          <cell r="I40" t="str">
            <v>GROSS BLOCK</v>
          </cell>
          <cell r="J40" t="str">
            <v>VEHICLES</v>
          </cell>
        </row>
        <row r="41">
          <cell r="A41" t="str">
            <v>A101704</v>
          </cell>
          <cell r="B41" t="str">
            <v>Vehicles- Motor Buses/ Lorries</v>
          </cell>
          <cell r="C41" t="str">
            <v>INR</v>
          </cell>
          <cell r="D41" t="str">
            <v>ASSET</v>
          </cell>
          <cell r="E41" t="str">
            <v>BALANCE SHEET</v>
          </cell>
          <cell r="F41" t="str">
            <v>ASSET A/C</v>
          </cell>
          <cell r="G41" t="str">
            <v/>
          </cell>
          <cell r="H41" t="str">
            <v>FIXED ASSETS</v>
          </cell>
          <cell r="I41" t="str">
            <v>GROSS BLOCK</v>
          </cell>
          <cell r="J41" t="str">
            <v>VEHICLES</v>
          </cell>
        </row>
        <row r="42">
          <cell r="A42" t="str">
            <v>A101705</v>
          </cell>
          <cell r="B42" t="str">
            <v>Vehicles-Others</v>
          </cell>
          <cell r="C42" t="str">
            <v>INR</v>
          </cell>
          <cell r="D42" t="str">
            <v>ASSET</v>
          </cell>
          <cell r="E42" t="str">
            <v>BALANCE SHEET</v>
          </cell>
          <cell r="F42" t="str">
            <v>ASSET A/C</v>
          </cell>
          <cell r="G42" t="str">
            <v/>
          </cell>
          <cell r="H42" t="str">
            <v>FIXED ASSETS</v>
          </cell>
          <cell r="I42" t="str">
            <v>GROSS BLOCK</v>
          </cell>
          <cell r="J42" t="str">
            <v>VEHICLES</v>
          </cell>
        </row>
        <row r="43">
          <cell r="A43" t="str">
            <v>A101706</v>
          </cell>
          <cell r="B43" t="str">
            <v>VEHICLES</v>
          </cell>
          <cell r="C43" t="str">
            <v>INR</v>
          </cell>
          <cell r="D43" t="str">
            <v>ASSET</v>
          </cell>
          <cell r="E43" t="str">
            <v>BALANCE SHEET</v>
          </cell>
          <cell r="F43" t="str">
            <v/>
          </cell>
          <cell r="G43" t="str">
            <v/>
          </cell>
          <cell r="H43" t="str">
            <v>FIXED ASSETS</v>
          </cell>
          <cell r="I43" t="str">
            <v>GROSS BLOCK</v>
          </cell>
          <cell r="J43" t="str">
            <v>VEHICLES</v>
          </cell>
        </row>
        <row r="44">
          <cell r="A44" t="str">
            <v>A101707</v>
          </cell>
          <cell r="B44" t="str">
            <v>Vehicles-Motorcycle</v>
          </cell>
          <cell r="C44" t="str">
            <v>INR</v>
          </cell>
          <cell r="D44" t="str">
            <v>ASSET</v>
          </cell>
          <cell r="E44" t="str">
            <v>BALANCE SHEET</v>
          </cell>
          <cell r="F44" t="str">
            <v/>
          </cell>
          <cell r="G44" t="str">
            <v/>
          </cell>
          <cell r="H44" t="str">
            <v>FIXED ASSETS</v>
          </cell>
          <cell r="I44" t="str">
            <v>GROSS BLOCK</v>
          </cell>
          <cell r="J44" t="str">
            <v>VEHICLES</v>
          </cell>
        </row>
        <row r="45">
          <cell r="A45" t="str">
            <v>A101801</v>
          </cell>
          <cell r="B45" t="str">
            <v>Air Craft</v>
          </cell>
          <cell r="C45" t="str">
            <v>INR</v>
          </cell>
          <cell r="D45" t="str">
            <v>ASSET</v>
          </cell>
          <cell r="E45" t="str">
            <v>BALANCE SHEET</v>
          </cell>
          <cell r="F45" t="str">
            <v>ASSET A/C</v>
          </cell>
          <cell r="G45" t="str">
            <v/>
          </cell>
          <cell r="H45" t="str">
            <v>FIXED ASSETS</v>
          </cell>
          <cell r="I45" t="str">
            <v>GROSS BLOCK</v>
          </cell>
          <cell r="J45" t="str">
            <v>AIR CRAFT</v>
          </cell>
        </row>
        <row r="46">
          <cell r="A46" t="str">
            <v>A102001</v>
          </cell>
          <cell r="B46" t="str">
            <v>Fixed Assets on Lease</v>
          </cell>
          <cell r="C46" t="str">
            <v>INR</v>
          </cell>
          <cell r="D46" t="str">
            <v>ASSET</v>
          </cell>
          <cell r="E46" t="str">
            <v>BALANCE SHEET</v>
          </cell>
          <cell r="F46" t="str">
            <v>ASSET A/C</v>
          </cell>
          <cell r="G46" t="str">
            <v/>
          </cell>
          <cell r="H46" t="str">
            <v>FIXED ASSETS</v>
          </cell>
          <cell r="I46" t="str">
            <v>GROSS BLOCK</v>
          </cell>
          <cell r="J46" t="str">
            <v>FIXED ASSETS ON LEASE</v>
          </cell>
        </row>
        <row r="47">
          <cell r="A47" t="str">
            <v>A103001</v>
          </cell>
          <cell r="B47" t="str">
            <v>Sale Of Assets</v>
          </cell>
          <cell r="C47" t="str">
            <v>INR</v>
          </cell>
          <cell r="D47" t="str">
            <v>ASSET</v>
          </cell>
          <cell r="E47" t="str">
            <v>BALANCE SHEET</v>
          </cell>
          <cell r="F47" t="str">
            <v>ASSET A/C</v>
          </cell>
          <cell r="G47" t="str">
            <v/>
          </cell>
          <cell r="H47" t="str">
            <v>FIXED ASSETS</v>
          </cell>
          <cell r="I47" t="str">
            <v>GROSS BLOCK</v>
          </cell>
          <cell r="J47" t="str">
            <v>SALE OF ASSETS</v>
          </cell>
        </row>
        <row r="48">
          <cell r="A48" t="str">
            <v>A103999</v>
          </cell>
          <cell r="B48" t="str">
            <v>Accumulated Depreciation</v>
          </cell>
          <cell r="C48" t="str">
            <v>INR</v>
          </cell>
          <cell r="D48" t="str">
            <v>ASSET</v>
          </cell>
          <cell r="E48" t="str">
            <v>BALANCE SHEET</v>
          </cell>
          <cell r="F48" t="str">
            <v>ASSET A/C</v>
          </cell>
          <cell r="G48" t="str">
            <v/>
          </cell>
          <cell r="H48" t="str">
            <v>FIXED ASSETS</v>
          </cell>
          <cell r="I48" t="str">
            <v>GROSS BLOCK</v>
          </cell>
          <cell r="J48" t="str">
            <v>SALE OF ASSETS</v>
          </cell>
        </row>
        <row r="49">
          <cell r="A49" t="str">
            <v>A105001</v>
          </cell>
          <cell r="B49" t="str">
            <v>CWIP- Land</v>
          </cell>
          <cell r="C49" t="str">
            <v>INR</v>
          </cell>
          <cell r="D49" t="str">
            <v>ASSET</v>
          </cell>
          <cell r="E49" t="str">
            <v>BALANCE SHEET</v>
          </cell>
          <cell r="F49" t="str">
            <v>CAPITAL WIP A/C</v>
          </cell>
          <cell r="G49" t="str">
            <v/>
          </cell>
          <cell r="H49" t="str">
            <v>FIXED ASSETS</v>
          </cell>
          <cell r="I49" t="str">
            <v>CAPITAL WORK IN PROGRESS</v>
          </cell>
          <cell r="J49" t="str">
            <v>CAPITAL WORK IN PROGRESS</v>
          </cell>
        </row>
        <row r="50">
          <cell r="A50" t="str">
            <v>A105002</v>
          </cell>
          <cell r="B50" t="str">
            <v>CWIP- Development Expenses</v>
          </cell>
          <cell r="C50" t="str">
            <v>INR</v>
          </cell>
          <cell r="D50" t="str">
            <v>ASSET</v>
          </cell>
          <cell r="E50" t="str">
            <v>BALANCE SHEET</v>
          </cell>
          <cell r="F50" t="str">
            <v/>
          </cell>
          <cell r="G50" t="str">
            <v/>
          </cell>
          <cell r="H50" t="str">
            <v>FIXED ASSETS</v>
          </cell>
          <cell r="I50" t="str">
            <v>CAPITAL WORK IN PROGRESS</v>
          </cell>
          <cell r="J50" t="str">
            <v>CAPITAL WORK IN PROGRESS</v>
          </cell>
        </row>
        <row r="51">
          <cell r="A51" t="str">
            <v>A105101</v>
          </cell>
          <cell r="B51" t="str">
            <v>CWIP- Buildings</v>
          </cell>
          <cell r="C51" t="str">
            <v>INR</v>
          </cell>
          <cell r="D51" t="str">
            <v>ASSET</v>
          </cell>
          <cell r="E51" t="str">
            <v>BALANCE SHEET</v>
          </cell>
          <cell r="F51" t="str">
            <v>CAPITAL WIP A/C</v>
          </cell>
          <cell r="G51" t="str">
            <v/>
          </cell>
          <cell r="H51" t="str">
            <v>FIXED ASSETS</v>
          </cell>
          <cell r="I51" t="str">
            <v>CAPITAL WORK IN PROGRESS</v>
          </cell>
          <cell r="J51" t="str">
            <v>CAPITAL WORK IN PROGRESS</v>
          </cell>
        </row>
        <row r="52">
          <cell r="A52" t="str">
            <v>A105102</v>
          </cell>
          <cell r="B52" t="str">
            <v>CWIP- Electricals</v>
          </cell>
          <cell r="C52" t="str">
            <v>INR</v>
          </cell>
          <cell r="D52" t="str">
            <v>ASSET</v>
          </cell>
          <cell r="E52" t="str">
            <v>BALANCE SHEET</v>
          </cell>
          <cell r="F52" t="str">
            <v>CAPITAL WIP A/C</v>
          </cell>
          <cell r="G52" t="str">
            <v/>
          </cell>
          <cell r="H52" t="str">
            <v>FIXED ASSETS</v>
          </cell>
          <cell r="I52" t="str">
            <v>CAPITAL WORK IN PROGRESS</v>
          </cell>
          <cell r="J52" t="str">
            <v>CAPITAL WORK IN PROGRESS</v>
          </cell>
        </row>
        <row r="53">
          <cell r="A53" t="str">
            <v>A105103</v>
          </cell>
          <cell r="B53" t="str">
            <v>CWIP - Civil &amp; Interior Works</v>
          </cell>
          <cell r="C53" t="str">
            <v>INR</v>
          </cell>
          <cell r="D53" t="str">
            <v>ASSET</v>
          </cell>
          <cell r="E53" t="str">
            <v>BALANCE SHEET</v>
          </cell>
          <cell r="F53" t="str">
            <v/>
          </cell>
          <cell r="G53" t="str">
            <v/>
          </cell>
          <cell r="H53" t="str">
            <v>FIXED ASSETS</v>
          </cell>
          <cell r="I53" t="str">
            <v>CAPITAL WORK IN PROGRESS</v>
          </cell>
          <cell r="J53" t="str">
            <v>CAPITAL WORK IN PROGRESS</v>
          </cell>
        </row>
        <row r="54">
          <cell r="A54" t="str">
            <v>A105104</v>
          </cell>
          <cell r="B54" t="str">
            <v>CWIP - Electrical Works</v>
          </cell>
          <cell r="C54" t="str">
            <v>INR</v>
          </cell>
          <cell r="D54" t="str">
            <v>ASSET</v>
          </cell>
          <cell r="E54" t="str">
            <v>BALANCE SHEET</v>
          </cell>
          <cell r="F54" t="str">
            <v/>
          </cell>
          <cell r="G54" t="str">
            <v/>
          </cell>
          <cell r="H54" t="str">
            <v>FIXED ASSETS</v>
          </cell>
          <cell r="I54" t="str">
            <v>CAPITAL WORK IN PROGRESS</v>
          </cell>
          <cell r="J54" t="str">
            <v>CAPITAL WORK IN PROGRESS</v>
          </cell>
        </row>
        <row r="55">
          <cell r="A55" t="str">
            <v>A105105</v>
          </cell>
          <cell r="B55" t="str">
            <v>CWIP - Fire Fighting Works</v>
          </cell>
          <cell r="C55" t="str">
            <v>INR</v>
          </cell>
          <cell r="D55" t="str">
            <v>ASSET</v>
          </cell>
          <cell r="E55" t="str">
            <v>BALANCE SHEET</v>
          </cell>
          <cell r="F55" t="str">
            <v/>
          </cell>
          <cell r="G55" t="str">
            <v/>
          </cell>
          <cell r="H55" t="str">
            <v>FIXED ASSETS</v>
          </cell>
          <cell r="I55" t="str">
            <v>CAPITAL WORK IN PROGRESS</v>
          </cell>
          <cell r="J55" t="str">
            <v>CAPITAL WORK IN PROGRESS</v>
          </cell>
        </row>
        <row r="56">
          <cell r="A56" t="str">
            <v>A105106</v>
          </cell>
          <cell r="B56" t="str">
            <v>CWIP - Distributed Music System Works</v>
          </cell>
          <cell r="C56" t="str">
            <v>INR</v>
          </cell>
          <cell r="D56" t="str">
            <v>ASSET</v>
          </cell>
          <cell r="E56" t="str">
            <v>BALANCE SHEET</v>
          </cell>
          <cell r="F56" t="str">
            <v/>
          </cell>
          <cell r="G56" t="str">
            <v/>
          </cell>
          <cell r="H56" t="str">
            <v>FIXED ASSETS</v>
          </cell>
          <cell r="I56" t="str">
            <v>CAPITAL WORK IN PROGRESS</v>
          </cell>
          <cell r="J56" t="str">
            <v>CAPITAL WORK IN PROGRESS</v>
          </cell>
        </row>
        <row r="57">
          <cell r="A57" t="str">
            <v>A105201</v>
          </cell>
          <cell r="B57" t="str">
            <v>CWIP- Plant &amp; Machinery</v>
          </cell>
          <cell r="C57" t="str">
            <v>INR</v>
          </cell>
          <cell r="D57" t="str">
            <v>ASSET</v>
          </cell>
          <cell r="E57" t="str">
            <v>BALANCE SHEET</v>
          </cell>
          <cell r="F57" t="str">
            <v>CAPITAL WIP A/C</v>
          </cell>
          <cell r="G57" t="str">
            <v/>
          </cell>
          <cell r="H57" t="str">
            <v>FIXED ASSETS</v>
          </cell>
          <cell r="I57" t="str">
            <v>CAPITAL WORK IN PROGRESS</v>
          </cell>
          <cell r="J57" t="str">
            <v>CAPITAL WORK IN PROGRESS</v>
          </cell>
        </row>
        <row r="58">
          <cell r="A58" t="str">
            <v>A105202</v>
          </cell>
          <cell r="B58" t="str">
            <v>CWIP- DG Set</v>
          </cell>
          <cell r="C58" t="str">
            <v>INR</v>
          </cell>
          <cell r="D58" t="str">
            <v>ASSET</v>
          </cell>
          <cell r="E58" t="str">
            <v>BALANCE SHEET</v>
          </cell>
          <cell r="F58" t="str">
            <v>CAPITAL WIP A/C</v>
          </cell>
          <cell r="G58" t="str">
            <v/>
          </cell>
          <cell r="H58" t="str">
            <v>FIXED ASSETS</v>
          </cell>
          <cell r="I58" t="str">
            <v>CAPITAL WORK IN PROGRESS</v>
          </cell>
          <cell r="J58" t="str">
            <v>CAPITAL WORK IN PROGRESS</v>
          </cell>
        </row>
        <row r="59">
          <cell r="A59" t="str">
            <v>A105301</v>
          </cell>
          <cell r="B59" t="str">
            <v>CWIP- AC</v>
          </cell>
          <cell r="C59" t="str">
            <v>INR</v>
          </cell>
          <cell r="D59" t="str">
            <v>ASSET</v>
          </cell>
          <cell r="E59" t="str">
            <v>BALANCE SHEET</v>
          </cell>
          <cell r="F59" t="str">
            <v>CAPITAL WIP A/C</v>
          </cell>
          <cell r="G59" t="str">
            <v/>
          </cell>
          <cell r="H59" t="str">
            <v>FIXED ASSETS</v>
          </cell>
          <cell r="I59" t="str">
            <v>CAPITAL WORK IN PROGRESS</v>
          </cell>
          <cell r="J59" t="str">
            <v>CAPITAL WORK IN PROGRESS</v>
          </cell>
        </row>
        <row r="60">
          <cell r="A60" t="str">
            <v>A105401</v>
          </cell>
          <cell r="B60" t="str">
            <v>CWIP-Furniture &amp; Fittings</v>
          </cell>
          <cell r="C60" t="str">
            <v>INR</v>
          </cell>
          <cell r="D60" t="str">
            <v>ASSET</v>
          </cell>
          <cell r="E60" t="str">
            <v>BALANCE SHEET</v>
          </cell>
          <cell r="F60" t="str">
            <v>CAPITAL WIP A/C</v>
          </cell>
          <cell r="G60" t="str">
            <v/>
          </cell>
          <cell r="H60" t="str">
            <v>FIXED ASSETS</v>
          </cell>
          <cell r="I60" t="str">
            <v>CAPITAL WORK IN PROGRESS</v>
          </cell>
          <cell r="J60" t="str">
            <v>CAPITAL WORK IN PROGRESS</v>
          </cell>
        </row>
        <row r="61">
          <cell r="A61" t="str">
            <v>A105501</v>
          </cell>
          <cell r="B61" t="str">
            <v>CWIP- Computers</v>
          </cell>
          <cell r="C61" t="str">
            <v>INR</v>
          </cell>
          <cell r="D61" t="str">
            <v>ASSET</v>
          </cell>
          <cell r="E61" t="str">
            <v>BALANCE SHEET</v>
          </cell>
          <cell r="F61" t="str">
            <v>CAPITAL WIP A/C</v>
          </cell>
          <cell r="G61" t="str">
            <v/>
          </cell>
          <cell r="H61" t="str">
            <v>FIXED ASSETS</v>
          </cell>
          <cell r="I61" t="str">
            <v>CAPITAL WORK IN PROGRESS</v>
          </cell>
          <cell r="J61" t="str">
            <v>CAPITAL WORK IN PROGRESS</v>
          </cell>
        </row>
        <row r="62">
          <cell r="A62" t="str">
            <v>A105502</v>
          </cell>
          <cell r="B62" t="str">
            <v>CWIP- Networking/WAN Setup</v>
          </cell>
          <cell r="C62" t="str">
            <v>INR</v>
          </cell>
          <cell r="D62" t="str">
            <v>ASSET</v>
          </cell>
          <cell r="E62" t="str">
            <v>BALANCE SHEET</v>
          </cell>
          <cell r="F62" t="str">
            <v>CAPITAL WIP A/C</v>
          </cell>
          <cell r="G62" t="str">
            <v/>
          </cell>
          <cell r="H62" t="str">
            <v>FIXED ASSETS</v>
          </cell>
          <cell r="I62" t="str">
            <v>CAPITAL WORK IN PROGRESS</v>
          </cell>
          <cell r="J62" t="str">
            <v>CAPITAL WORK IN PROGRESS</v>
          </cell>
        </row>
        <row r="63">
          <cell r="A63" t="str">
            <v>A105601</v>
          </cell>
          <cell r="B63" t="str">
            <v>CWIP- Other Items</v>
          </cell>
          <cell r="C63" t="str">
            <v>INR</v>
          </cell>
          <cell r="D63" t="str">
            <v>ASSET</v>
          </cell>
          <cell r="E63" t="str">
            <v>BALANCE SHEET</v>
          </cell>
          <cell r="F63" t="str">
            <v>CAPITAL WIP A/C</v>
          </cell>
          <cell r="G63" t="str">
            <v/>
          </cell>
          <cell r="H63" t="str">
            <v>FIXED ASSETS</v>
          </cell>
          <cell r="I63" t="str">
            <v>CAPITAL WORK IN PROGRESS</v>
          </cell>
          <cell r="J63" t="str">
            <v>CAPITAL WORK IN PROGRESS</v>
          </cell>
        </row>
        <row r="64">
          <cell r="A64" t="str">
            <v>A105602</v>
          </cell>
          <cell r="B64" t="str">
            <v>CWIP- Others</v>
          </cell>
          <cell r="C64" t="str">
            <v>INR</v>
          </cell>
          <cell r="D64" t="str">
            <v>ASSET</v>
          </cell>
          <cell r="E64" t="str">
            <v>BALANCE SHEET</v>
          </cell>
          <cell r="F64" t="str">
            <v/>
          </cell>
          <cell r="G64" t="str">
            <v/>
          </cell>
          <cell r="H64" t="str">
            <v>FIXED ASSETS</v>
          </cell>
          <cell r="I64" t="str">
            <v>CAPITAL WORK IN PROGRESS</v>
          </cell>
          <cell r="J64" t="str">
            <v>CAPITAL WORK IN PROGRESS</v>
          </cell>
        </row>
        <row r="65">
          <cell r="A65" t="str">
            <v>A105701</v>
          </cell>
          <cell r="B65" t="str">
            <v>CWIP- General Admin. Expenses</v>
          </cell>
          <cell r="C65" t="str">
            <v>INR</v>
          </cell>
          <cell r="D65" t="str">
            <v>ASSET</v>
          </cell>
          <cell r="E65" t="str">
            <v>BALANCE SHEET</v>
          </cell>
          <cell r="F65" t="str">
            <v/>
          </cell>
          <cell r="G65" t="str">
            <v/>
          </cell>
          <cell r="H65" t="str">
            <v>FIXED ASSETS</v>
          </cell>
          <cell r="I65" t="str">
            <v>CAPITAL WORK IN PROGRESS</v>
          </cell>
          <cell r="J65" t="str">
            <v>CAPITAL WORK IN PROGRESS</v>
          </cell>
        </row>
        <row r="66">
          <cell r="A66" t="str">
            <v>A105702</v>
          </cell>
          <cell r="B66" t="str">
            <v>Expenses Allocable To Projects</v>
          </cell>
          <cell r="C66" t="str">
            <v>INR</v>
          </cell>
          <cell r="D66" t="str">
            <v>ASSET</v>
          </cell>
          <cell r="E66" t="str">
            <v>BALANCE SHEET</v>
          </cell>
          <cell r="F66" t="str">
            <v/>
          </cell>
          <cell r="G66" t="str">
            <v/>
          </cell>
          <cell r="H66" t="str">
            <v>FIXED ASSETS</v>
          </cell>
          <cell r="I66" t="str">
            <v>CAPITAL WORK IN PROGRESS</v>
          </cell>
          <cell r="J66" t="str">
            <v>CAPITAL WORK IN PROGRESS</v>
          </cell>
        </row>
        <row r="67">
          <cell r="A67" t="str">
            <v>A105703</v>
          </cell>
          <cell r="B67" t="str">
            <v>Incidental Exp. Pending Allocation</v>
          </cell>
          <cell r="C67" t="str">
            <v>INR</v>
          </cell>
          <cell r="D67" t="str">
            <v>ASSET</v>
          </cell>
          <cell r="E67" t="str">
            <v>BALANCE SHEET</v>
          </cell>
          <cell r="F67" t="str">
            <v/>
          </cell>
          <cell r="G67" t="str">
            <v/>
          </cell>
          <cell r="H67" t="str">
            <v>FIXED ASSETS</v>
          </cell>
          <cell r="I67" t="str">
            <v>CAPITAL WORK IN PROGRESS</v>
          </cell>
          <cell r="J67" t="str">
            <v>CAPITAL WORK IN PROGRESS</v>
          </cell>
        </row>
        <row r="68">
          <cell r="A68" t="str">
            <v>A105704</v>
          </cell>
          <cell r="B68" t="str">
            <v>Exps.-Proj. Under Commencement</v>
          </cell>
          <cell r="C68" t="str">
            <v>INR</v>
          </cell>
          <cell r="D68" t="str">
            <v>ASSET</v>
          </cell>
          <cell r="E68" t="str">
            <v>BALANCE SHEET</v>
          </cell>
          <cell r="F68" t="str">
            <v/>
          </cell>
          <cell r="G68" t="str">
            <v/>
          </cell>
          <cell r="H68" t="str">
            <v>FIXED ASSETS</v>
          </cell>
          <cell r="I68" t="str">
            <v>CAPITAL WORK IN PROGRESS</v>
          </cell>
          <cell r="J68" t="str">
            <v>CAPITAL WORK IN PROGRESS</v>
          </cell>
        </row>
        <row r="69">
          <cell r="A69" t="str">
            <v>A105705</v>
          </cell>
          <cell r="B69" t="str">
            <v>Pipe Line Expenses Capitalized</v>
          </cell>
          <cell r="C69" t="str">
            <v>INR</v>
          </cell>
          <cell r="D69" t="str">
            <v>ASSET</v>
          </cell>
          <cell r="E69" t="str">
            <v>BALANCE SHEET</v>
          </cell>
          <cell r="F69" t="str">
            <v/>
          </cell>
          <cell r="G69" t="str">
            <v/>
          </cell>
          <cell r="H69" t="str">
            <v>FIXED ASSETS</v>
          </cell>
          <cell r="I69" t="str">
            <v>CAPITAL WORK IN PROGRESS</v>
          </cell>
          <cell r="J69" t="str">
            <v>CAPITAL WORK IN PROGRESS</v>
          </cell>
        </row>
        <row r="70">
          <cell r="A70" t="str">
            <v>A105706</v>
          </cell>
          <cell r="B70" t="str">
            <v>Capital Exp.On Non-Owned Asset</v>
          </cell>
          <cell r="C70" t="str">
            <v>INR</v>
          </cell>
          <cell r="D70" t="str">
            <v>ASSET</v>
          </cell>
          <cell r="E70" t="str">
            <v>BALANCE SHEET</v>
          </cell>
          <cell r="F70" t="str">
            <v/>
          </cell>
          <cell r="G70" t="str">
            <v/>
          </cell>
          <cell r="H70" t="str">
            <v>FIXED ASSETS</v>
          </cell>
          <cell r="I70" t="str">
            <v>CAPITAL WORK IN PROGRESS</v>
          </cell>
          <cell r="J70" t="str">
            <v>CAPITAL WORK IN PROGRESS</v>
          </cell>
        </row>
        <row r="71">
          <cell r="A71" t="str">
            <v>A105999</v>
          </cell>
          <cell r="B71" t="str">
            <v>Fixed Asset Suspense Account</v>
          </cell>
          <cell r="C71" t="str">
            <v>INR</v>
          </cell>
          <cell r="D71" t="str">
            <v>ASSET</v>
          </cell>
          <cell r="E71" t="str">
            <v>BALANCE SHEET</v>
          </cell>
          <cell r="F71" t="str">
            <v/>
          </cell>
          <cell r="G71" t="str">
            <v>FIXED ASSET SUSPENSE</v>
          </cell>
          <cell r="H71" t="str">
            <v>FIXED ASSETS</v>
          </cell>
          <cell r="I71" t="str">
            <v>CAPITAL WORK IN PROGRESS</v>
          </cell>
          <cell r="J71" t="str">
            <v>CAPITAL WORK IN PROGRESS</v>
          </cell>
        </row>
        <row r="72">
          <cell r="A72" t="str">
            <v>A201001-000</v>
          </cell>
          <cell r="B72" t="str">
            <v>Investments (Subsidiary Companies)</v>
          </cell>
          <cell r="C72" t="str">
            <v>INR</v>
          </cell>
          <cell r="D72" t="str">
            <v>ASSET</v>
          </cell>
          <cell r="E72" t="str">
            <v>BALANCE SHEET</v>
          </cell>
          <cell r="F72" t="str">
            <v/>
          </cell>
          <cell r="G72" t="str">
            <v/>
          </cell>
          <cell r="H72" t="str">
            <v>INVESTMENTS</v>
          </cell>
          <cell r="I72" t="str">
            <v>LONG TERM INVESTMENTS</v>
          </cell>
          <cell r="J72" t="str">
            <v>INVESTMENTS IN SHARES</v>
          </cell>
        </row>
        <row r="73">
          <cell r="A73" t="str">
            <v>A201001-538</v>
          </cell>
          <cell r="B73" t="str">
            <v>Investments (Subsidiary Companies)-DLF G</v>
          </cell>
          <cell r="C73" t="str">
            <v>INR</v>
          </cell>
          <cell r="D73" t="str">
            <v>ASSET</v>
          </cell>
          <cell r="E73" t="str">
            <v>BALANCE SHEET</v>
          </cell>
          <cell r="F73" t="str">
            <v/>
          </cell>
          <cell r="G73" t="str">
            <v/>
          </cell>
          <cell r="H73" t="str">
            <v>INVESTMENTS</v>
          </cell>
          <cell r="I73" t="str">
            <v>LONG TERM INVESTMENTS</v>
          </cell>
          <cell r="J73" t="str">
            <v>INVESTMENTS IN SHARES</v>
          </cell>
        </row>
        <row r="74">
          <cell r="A74" t="str">
            <v>A202001-000</v>
          </cell>
          <cell r="B74" t="str">
            <v>Investment(Oth Co)</v>
          </cell>
          <cell r="C74" t="str">
            <v>INR</v>
          </cell>
          <cell r="D74" t="str">
            <v>ASSET</v>
          </cell>
          <cell r="E74" t="str">
            <v>BALANCE SHEET</v>
          </cell>
          <cell r="F74" t="str">
            <v/>
          </cell>
          <cell r="G74" t="str">
            <v/>
          </cell>
          <cell r="H74" t="str">
            <v>INVESTMENTS</v>
          </cell>
          <cell r="I74" t="str">
            <v>LONG TERM INVESTMENTS</v>
          </cell>
          <cell r="J74" t="str">
            <v>INVESTMENTS IN SHARES</v>
          </cell>
        </row>
        <row r="75">
          <cell r="A75" t="str">
            <v>A202001-265</v>
          </cell>
          <cell r="B75" t="str">
            <v>Investment(Oth Co)-DLF Resi. Developers</v>
          </cell>
          <cell r="C75" t="str">
            <v>INR</v>
          </cell>
          <cell r="D75" t="str">
            <v>ASSET</v>
          </cell>
          <cell r="E75" t="str">
            <v>BALANCE SHEET</v>
          </cell>
          <cell r="F75" t="str">
            <v/>
          </cell>
          <cell r="G75" t="str">
            <v/>
          </cell>
          <cell r="H75" t="str">
            <v>INVESTMENTS</v>
          </cell>
          <cell r="I75" t="str">
            <v>LONG TERM INVESTMENTS</v>
          </cell>
          <cell r="J75" t="str">
            <v>INVESTMENTS IN SHARES</v>
          </cell>
        </row>
        <row r="76">
          <cell r="A76" t="str">
            <v>A202001-280</v>
          </cell>
          <cell r="B76" t="str">
            <v>Investment(Oth Co)-Cee Pee Maint Srv P L</v>
          </cell>
          <cell r="C76" t="str">
            <v>INR</v>
          </cell>
          <cell r="D76" t="str">
            <v>ASSET</v>
          </cell>
          <cell r="E76" t="str">
            <v>BALANCE SHEET</v>
          </cell>
          <cell r="F76" t="str">
            <v/>
          </cell>
          <cell r="G76" t="str">
            <v/>
          </cell>
          <cell r="H76" t="str">
            <v>INVESTMENTS</v>
          </cell>
          <cell r="I76" t="str">
            <v>LONG TERM INVESTMENTS</v>
          </cell>
          <cell r="J76" t="str">
            <v>INVESTMENTS IN SHARES</v>
          </cell>
        </row>
        <row r="77">
          <cell r="A77" t="str">
            <v>A202001-281</v>
          </cell>
          <cell r="B77" t="str">
            <v>Investment(Oth Co)-PEE TEE Prop Mgt Srv</v>
          </cell>
          <cell r="C77" t="str">
            <v>INR</v>
          </cell>
          <cell r="D77" t="str">
            <v>ASSET</v>
          </cell>
          <cell r="E77" t="str">
            <v>BALANCE SHEET</v>
          </cell>
          <cell r="F77" t="str">
            <v/>
          </cell>
          <cell r="G77" t="str">
            <v/>
          </cell>
          <cell r="H77" t="str">
            <v>INVESTMENTS</v>
          </cell>
          <cell r="I77" t="str">
            <v>LONG TERM INVESTMENTS</v>
          </cell>
          <cell r="J77" t="str">
            <v>INVESTMENTS IN SHARES</v>
          </cell>
        </row>
        <row r="78">
          <cell r="A78" t="str">
            <v>A202001-282</v>
          </cell>
          <cell r="B78" t="str">
            <v>Investment(Oth Co)-Silver Oaks Prop Mgt</v>
          </cell>
          <cell r="C78" t="str">
            <v>INR</v>
          </cell>
          <cell r="D78" t="str">
            <v>ASSET</v>
          </cell>
          <cell r="E78" t="str">
            <v>BALANCE SHEET</v>
          </cell>
          <cell r="F78" t="str">
            <v/>
          </cell>
          <cell r="G78" t="str">
            <v/>
          </cell>
          <cell r="H78" t="str">
            <v>INVESTMENTS</v>
          </cell>
          <cell r="I78" t="str">
            <v>LONG TERM INVESTMENTS</v>
          </cell>
          <cell r="J78" t="str">
            <v>INVESTMENTS IN SHARES</v>
          </cell>
        </row>
        <row r="79">
          <cell r="A79" t="str">
            <v>A202001-299</v>
          </cell>
          <cell r="B79" t="str">
            <v>Investment(Oth Co)-DLF CYBER CITY</v>
          </cell>
          <cell r="C79" t="str">
            <v>INR</v>
          </cell>
          <cell r="D79" t="str">
            <v>ASSET</v>
          </cell>
          <cell r="E79" t="str">
            <v>BALANCE SHEET</v>
          </cell>
          <cell r="F79" t="str">
            <v/>
          </cell>
          <cell r="G79" t="str">
            <v/>
          </cell>
          <cell r="H79" t="str">
            <v>INVESTMENTS</v>
          </cell>
          <cell r="I79" t="str">
            <v>LONG TERM INVESTMENTS</v>
          </cell>
          <cell r="J79" t="str">
            <v>INVESTMENTS IN SHARES</v>
          </cell>
        </row>
        <row r="80">
          <cell r="A80" t="str">
            <v>A202001-303</v>
          </cell>
          <cell r="B80" t="str">
            <v>Investment(Oth Co)-HighValue Builder P L</v>
          </cell>
          <cell r="C80" t="str">
            <v>INR</v>
          </cell>
          <cell r="D80" t="str">
            <v>ASSET</v>
          </cell>
          <cell r="E80" t="str">
            <v>BALANCE SHEET</v>
          </cell>
          <cell r="F80" t="str">
            <v/>
          </cell>
          <cell r="G80" t="str">
            <v/>
          </cell>
          <cell r="H80" t="str">
            <v>INVESTMENTS</v>
          </cell>
          <cell r="I80" t="str">
            <v>LONG TERM INVESTMENTS</v>
          </cell>
          <cell r="J80" t="str">
            <v>INVESTMENTS IN SHARES</v>
          </cell>
        </row>
        <row r="81">
          <cell r="A81" t="str">
            <v>A202001-304</v>
          </cell>
          <cell r="B81" t="str">
            <v>Investment(Oth Co)-Sunlight Promoters P</v>
          </cell>
          <cell r="C81" t="str">
            <v>INR</v>
          </cell>
          <cell r="D81" t="str">
            <v>ASSET</v>
          </cell>
          <cell r="E81" t="str">
            <v>BALANCE SHEET</v>
          </cell>
          <cell r="F81" t="str">
            <v/>
          </cell>
          <cell r="G81" t="str">
            <v/>
          </cell>
          <cell r="H81" t="str">
            <v>INVESTMENTS</v>
          </cell>
          <cell r="I81" t="str">
            <v>LONG TERM INVESTMENTS</v>
          </cell>
          <cell r="J81" t="str">
            <v>INVESTMENTS IN SHARES</v>
          </cell>
        </row>
        <row r="82">
          <cell r="A82" t="str">
            <v>A202001-305</v>
          </cell>
          <cell r="B82" t="str">
            <v>Investment(Oth Co)- Prompt Real Est P L</v>
          </cell>
          <cell r="C82" t="str">
            <v>INR</v>
          </cell>
          <cell r="D82" t="str">
            <v>ASSET</v>
          </cell>
          <cell r="E82" t="str">
            <v>BALANCE SHEET</v>
          </cell>
          <cell r="F82" t="str">
            <v/>
          </cell>
          <cell r="G82" t="str">
            <v/>
          </cell>
          <cell r="H82" t="str">
            <v>INVESTMENTS</v>
          </cell>
          <cell r="I82" t="str">
            <v>LONG TERM INVESTMENTS</v>
          </cell>
          <cell r="J82" t="str">
            <v>INVESTMENTS IN SHARES</v>
          </cell>
        </row>
        <row r="83">
          <cell r="A83" t="str">
            <v>A202001-306</v>
          </cell>
          <cell r="B83" t="str">
            <v>Investment(Oth Co)-Comfort Buildcon P L</v>
          </cell>
          <cell r="C83" t="str">
            <v>INR</v>
          </cell>
          <cell r="D83" t="str">
            <v>ASSET</v>
          </cell>
          <cell r="E83" t="str">
            <v>BALANCE SHEET</v>
          </cell>
          <cell r="F83" t="str">
            <v/>
          </cell>
          <cell r="G83" t="str">
            <v/>
          </cell>
          <cell r="H83" t="str">
            <v>INVESTMENTS</v>
          </cell>
          <cell r="I83" t="str">
            <v>LONG TERM INVESTMENTS</v>
          </cell>
          <cell r="J83" t="str">
            <v>INVESTMENTS IN SHARES</v>
          </cell>
        </row>
        <row r="84">
          <cell r="A84" t="str">
            <v>A202001-381</v>
          </cell>
          <cell r="B84" t="str">
            <v>Investment(Oth Co)-DLF Cyber City Dev L</v>
          </cell>
          <cell r="C84" t="str">
            <v>INR</v>
          </cell>
          <cell r="D84" t="str">
            <v>ASSET</v>
          </cell>
          <cell r="E84" t="str">
            <v>BALANCE SHEET</v>
          </cell>
          <cell r="F84" t="str">
            <v/>
          </cell>
          <cell r="G84" t="str">
            <v/>
          </cell>
          <cell r="H84" t="str">
            <v>INVESTMENTS</v>
          </cell>
          <cell r="I84" t="str">
            <v>LONG TERM INVESTMENTS</v>
          </cell>
          <cell r="J84" t="str">
            <v>INVESTMENTS IN SHARES</v>
          </cell>
        </row>
        <row r="85">
          <cell r="A85" t="str">
            <v>A202001-515</v>
          </cell>
          <cell r="B85" t="str">
            <v>Investment(Oth Co)-Nachiketa Real Estate</v>
          </cell>
          <cell r="C85" t="str">
            <v>INR</v>
          </cell>
          <cell r="D85" t="str">
            <v>ASSET</v>
          </cell>
          <cell r="E85" t="str">
            <v>BALANCE SHEET</v>
          </cell>
          <cell r="F85" t="str">
            <v/>
          </cell>
          <cell r="G85" t="str">
            <v/>
          </cell>
          <cell r="H85" t="str">
            <v>INVESTMENTS</v>
          </cell>
          <cell r="I85" t="str">
            <v>LONG TERM INVESTMENTS</v>
          </cell>
          <cell r="J85" t="str">
            <v>INVESTMENTS IN SHARES</v>
          </cell>
        </row>
        <row r="86">
          <cell r="A86" t="str">
            <v>A202001-516</v>
          </cell>
          <cell r="B86" t="str">
            <v>Investment(Oth Co)-Pee Tee Maint Srv</v>
          </cell>
          <cell r="C86" t="str">
            <v>INR</v>
          </cell>
          <cell r="D86" t="str">
            <v>ASSET</v>
          </cell>
          <cell r="E86" t="str">
            <v>BALANCE SHEET</v>
          </cell>
          <cell r="F86" t="str">
            <v/>
          </cell>
          <cell r="G86" t="str">
            <v/>
          </cell>
          <cell r="H86" t="str">
            <v>INVESTMENTS</v>
          </cell>
          <cell r="I86" t="str">
            <v>LONG TERM INVESTMENTS</v>
          </cell>
          <cell r="J86" t="str">
            <v>INVESTMENTS IN SHARES</v>
          </cell>
        </row>
        <row r="87">
          <cell r="A87" t="str">
            <v>A202001-538</v>
          </cell>
          <cell r="B87" t="str">
            <v>Investment(Oth Co)-DLF GK RESIDENCY</v>
          </cell>
          <cell r="C87" t="str">
            <v>INR</v>
          </cell>
          <cell r="D87" t="str">
            <v>ASSET</v>
          </cell>
          <cell r="E87" t="str">
            <v>BALANCE SHEET</v>
          </cell>
          <cell r="F87" t="str">
            <v/>
          </cell>
          <cell r="G87" t="str">
            <v/>
          </cell>
          <cell r="H87" t="str">
            <v>INVESTMENTS</v>
          </cell>
          <cell r="I87" t="str">
            <v>LONG TERM INVESTMENTS</v>
          </cell>
          <cell r="J87" t="str">
            <v>INVESTMENTS IN SHARES</v>
          </cell>
        </row>
        <row r="88">
          <cell r="A88" t="str">
            <v>A202002-001-265</v>
          </cell>
          <cell r="B88" t="str">
            <v>Inv in Sub Co(Eq)-DLF Resi. Developers</v>
          </cell>
          <cell r="C88" t="str">
            <v>INR</v>
          </cell>
          <cell r="D88" t="str">
            <v>ASSET</v>
          </cell>
          <cell r="E88" t="str">
            <v>BALANCE SHEET</v>
          </cell>
          <cell r="F88" t="str">
            <v/>
          </cell>
          <cell r="G88" t="str">
            <v/>
          </cell>
          <cell r="H88" t="str">
            <v>INVESTMENTS</v>
          </cell>
          <cell r="I88" t="str">
            <v>LONG TERM INVESTMENTS</v>
          </cell>
          <cell r="J88" t="str">
            <v>INVESTMENTS IN SHARES</v>
          </cell>
        </row>
        <row r="89">
          <cell r="A89" t="str">
            <v>A202002-001-280</v>
          </cell>
          <cell r="B89" t="str">
            <v>Inv in Sub Co(Eq)-Cee Pee Maint Srv P L</v>
          </cell>
          <cell r="C89" t="str">
            <v>INR</v>
          </cell>
          <cell r="D89" t="str">
            <v>ASSET</v>
          </cell>
          <cell r="E89" t="str">
            <v>BALANCE SHEET</v>
          </cell>
          <cell r="F89" t="str">
            <v/>
          </cell>
          <cell r="G89" t="str">
            <v/>
          </cell>
          <cell r="H89" t="str">
            <v>INVESTMENTS</v>
          </cell>
          <cell r="I89" t="str">
            <v>LONG TERM INVESTMENTS</v>
          </cell>
          <cell r="J89" t="str">
            <v>INVESTMENTS IN SHARES</v>
          </cell>
        </row>
        <row r="90">
          <cell r="A90" t="str">
            <v>A202002-001-281</v>
          </cell>
          <cell r="B90" t="str">
            <v>Inv in Sub Co(Eq)-PEE TEE Prop Mgt Srv</v>
          </cell>
          <cell r="C90" t="str">
            <v>INR</v>
          </cell>
          <cell r="D90" t="str">
            <v>ASSET</v>
          </cell>
          <cell r="E90" t="str">
            <v>BALANCE SHEET</v>
          </cell>
          <cell r="F90" t="str">
            <v/>
          </cell>
          <cell r="G90" t="str">
            <v/>
          </cell>
          <cell r="H90" t="str">
            <v>INVESTMENTS</v>
          </cell>
          <cell r="I90" t="str">
            <v>LONG TERM INVESTMENTS</v>
          </cell>
          <cell r="J90" t="str">
            <v>INVESTMENTS IN SHARES</v>
          </cell>
        </row>
        <row r="91">
          <cell r="A91" t="str">
            <v>A202002-001-282</v>
          </cell>
          <cell r="B91" t="str">
            <v>Inv in Sub Co(Eq)-Silver Oaks Prop Mgt</v>
          </cell>
          <cell r="C91" t="str">
            <v>INR</v>
          </cell>
          <cell r="D91" t="str">
            <v>ASSET</v>
          </cell>
          <cell r="E91" t="str">
            <v>BALANCE SHEET</v>
          </cell>
          <cell r="F91" t="str">
            <v/>
          </cell>
          <cell r="G91" t="str">
            <v/>
          </cell>
          <cell r="H91" t="str">
            <v>INVESTMENTS</v>
          </cell>
          <cell r="I91" t="str">
            <v>LONG TERM INVESTMENTS</v>
          </cell>
          <cell r="J91" t="str">
            <v>INVESTMENTS IN SHARES</v>
          </cell>
        </row>
        <row r="92">
          <cell r="A92" t="str">
            <v>A202002-001-299</v>
          </cell>
          <cell r="B92" t="str">
            <v>Inv in Sub Co(Eq)-DLF CYBER CITY</v>
          </cell>
          <cell r="C92" t="str">
            <v>INR</v>
          </cell>
          <cell r="D92" t="str">
            <v>ASSET</v>
          </cell>
          <cell r="E92" t="str">
            <v>BALANCE SHEET</v>
          </cell>
          <cell r="F92" t="str">
            <v/>
          </cell>
          <cell r="G92" t="str">
            <v/>
          </cell>
          <cell r="H92" t="str">
            <v>INVESTMENTS</v>
          </cell>
          <cell r="I92" t="str">
            <v>LONG TERM INVESTMENTS</v>
          </cell>
          <cell r="J92" t="str">
            <v>INVESTMENTS IN SHARES</v>
          </cell>
        </row>
        <row r="93">
          <cell r="A93" t="str">
            <v>A202002-001-303</v>
          </cell>
          <cell r="B93" t="str">
            <v>Inv in Sub Co(Eq)-HighValue Builder P L</v>
          </cell>
          <cell r="C93" t="str">
            <v>INR</v>
          </cell>
          <cell r="D93" t="str">
            <v>ASSET</v>
          </cell>
          <cell r="E93" t="str">
            <v>BALANCE SHEET</v>
          </cell>
          <cell r="F93" t="str">
            <v/>
          </cell>
          <cell r="G93" t="str">
            <v/>
          </cell>
          <cell r="H93" t="str">
            <v>INVESTMENTS</v>
          </cell>
          <cell r="I93" t="str">
            <v>LONG TERM INVESTMENTS</v>
          </cell>
          <cell r="J93" t="str">
            <v>INVESTMENTS IN SHARES</v>
          </cell>
        </row>
        <row r="94">
          <cell r="A94" t="str">
            <v>A202002-001-304</v>
          </cell>
          <cell r="B94" t="str">
            <v>Inv in Sub Co(Eq)-Sunlight Promoters P</v>
          </cell>
          <cell r="C94" t="str">
            <v>INR</v>
          </cell>
          <cell r="D94" t="str">
            <v>ASSET</v>
          </cell>
          <cell r="E94" t="str">
            <v>BALANCE SHEET</v>
          </cell>
          <cell r="F94" t="str">
            <v/>
          </cell>
          <cell r="G94" t="str">
            <v/>
          </cell>
          <cell r="H94" t="str">
            <v>INVESTMENTS</v>
          </cell>
          <cell r="I94" t="str">
            <v>LONG TERM INVESTMENTS</v>
          </cell>
          <cell r="J94" t="str">
            <v>INVESTMENTS IN SHARES</v>
          </cell>
        </row>
        <row r="95">
          <cell r="A95" t="str">
            <v>A202002-001-305</v>
          </cell>
          <cell r="B95" t="str">
            <v>Inv in Sub Co(Eq)-Prompt Real Est P L</v>
          </cell>
          <cell r="C95" t="str">
            <v>INR</v>
          </cell>
          <cell r="D95" t="str">
            <v>ASSET</v>
          </cell>
          <cell r="E95" t="str">
            <v>BALANCE SHEET</v>
          </cell>
          <cell r="F95" t="str">
            <v/>
          </cell>
          <cell r="G95" t="str">
            <v/>
          </cell>
          <cell r="H95" t="str">
            <v>INVESTMENTS</v>
          </cell>
          <cell r="I95" t="str">
            <v>LONG TERM INVESTMENTS</v>
          </cell>
          <cell r="J95" t="str">
            <v>INVESTMENTS IN SHARES</v>
          </cell>
        </row>
        <row r="96">
          <cell r="A96" t="str">
            <v>A202002-001-306</v>
          </cell>
          <cell r="B96" t="str">
            <v>Inv in Sub Co(Eq)-Comfort Buildcon P L</v>
          </cell>
          <cell r="C96" t="str">
            <v>INR</v>
          </cell>
          <cell r="D96" t="str">
            <v>ASSET</v>
          </cell>
          <cell r="E96" t="str">
            <v>BALANCE SHEET</v>
          </cell>
          <cell r="F96" t="str">
            <v/>
          </cell>
          <cell r="G96" t="str">
            <v/>
          </cell>
          <cell r="H96" t="str">
            <v>INVESTMENTS</v>
          </cell>
          <cell r="I96" t="str">
            <v>LONG TERM INVESTMENTS</v>
          </cell>
          <cell r="J96" t="str">
            <v>INVESTMENTS IN SHARES</v>
          </cell>
        </row>
        <row r="97">
          <cell r="A97" t="str">
            <v>A202002-001-381</v>
          </cell>
          <cell r="B97" t="str">
            <v>Inv in Sub Co(Eq)-DLF Cyber City Dev L</v>
          </cell>
          <cell r="C97" t="str">
            <v>INR</v>
          </cell>
          <cell r="D97" t="str">
            <v>ASSET</v>
          </cell>
          <cell r="E97" t="str">
            <v>BALANCE SHEET</v>
          </cell>
          <cell r="F97" t="str">
            <v/>
          </cell>
          <cell r="G97" t="str">
            <v/>
          </cell>
          <cell r="H97" t="str">
            <v>INVESTMENTS</v>
          </cell>
          <cell r="I97" t="str">
            <v>LONG TERM INVESTMENTS</v>
          </cell>
          <cell r="J97" t="str">
            <v>INVESTMENTS IN SHARES</v>
          </cell>
        </row>
        <row r="98">
          <cell r="A98" t="str">
            <v>A202002-001-515</v>
          </cell>
          <cell r="B98" t="str">
            <v>Inv in Sub Co(Eq)-Nachiketa Real Estate</v>
          </cell>
          <cell r="C98" t="str">
            <v>INR</v>
          </cell>
          <cell r="D98" t="str">
            <v>ASSET</v>
          </cell>
          <cell r="E98" t="str">
            <v>BALANCE SHEET</v>
          </cell>
          <cell r="F98" t="str">
            <v/>
          </cell>
          <cell r="G98" t="str">
            <v/>
          </cell>
          <cell r="H98" t="str">
            <v>INVESTMENTS</v>
          </cell>
          <cell r="I98" t="str">
            <v>LONG TERM INVESTMENTS</v>
          </cell>
          <cell r="J98" t="str">
            <v>INVESTMENTS IN SHARES</v>
          </cell>
        </row>
        <row r="99">
          <cell r="A99" t="str">
            <v>A202002-001-516</v>
          </cell>
          <cell r="B99" t="str">
            <v>Inv in Sub Co(Eq)-Pee Tee Maint Srv</v>
          </cell>
          <cell r="C99" t="str">
            <v>INR</v>
          </cell>
          <cell r="D99" t="str">
            <v>ASSET</v>
          </cell>
          <cell r="E99" t="str">
            <v>BALANCE SHEET</v>
          </cell>
          <cell r="F99" t="str">
            <v/>
          </cell>
          <cell r="G99" t="str">
            <v/>
          </cell>
          <cell r="H99" t="str">
            <v>INVESTMENTS</v>
          </cell>
          <cell r="I99" t="str">
            <v>LONG TERM INVESTMENTS</v>
          </cell>
          <cell r="J99" t="str">
            <v>INVESTMENTS IN SHARES</v>
          </cell>
        </row>
        <row r="100">
          <cell r="A100" t="str">
            <v>A202002-002-265</v>
          </cell>
          <cell r="B100" t="str">
            <v>Inv in Sub Co(Pref)-DLF Resi. Developers</v>
          </cell>
          <cell r="C100" t="str">
            <v>INR</v>
          </cell>
          <cell r="D100" t="str">
            <v>ASSET</v>
          </cell>
          <cell r="E100" t="str">
            <v>BALANCE SHEET</v>
          </cell>
          <cell r="F100" t="str">
            <v/>
          </cell>
          <cell r="G100" t="str">
            <v/>
          </cell>
          <cell r="H100" t="str">
            <v>INVESTMENTS</v>
          </cell>
          <cell r="I100" t="str">
            <v>LONG TERM INVESTMENTS</v>
          </cell>
          <cell r="J100" t="str">
            <v>INVESTMENTS IN SHARES</v>
          </cell>
        </row>
        <row r="101">
          <cell r="A101" t="str">
            <v>A202002-002-280</v>
          </cell>
          <cell r="B101" t="str">
            <v>Inv in Sub Co(Pref)-Cee Pee Maint Srv PL</v>
          </cell>
          <cell r="C101" t="str">
            <v>INR</v>
          </cell>
          <cell r="D101" t="str">
            <v>ASSET</v>
          </cell>
          <cell r="E101" t="str">
            <v>BALANCE SHEET</v>
          </cell>
          <cell r="F101" t="str">
            <v/>
          </cell>
          <cell r="G101" t="str">
            <v/>
          </cell>
          <cell r="H101" t="str">
            <v>INVESTMENTS</v>
          </cell>
          <cell r="I101" t="str">
            <v>LONG TERM INVESTMENTS</v>
          </cell>
          <cell r="J101" t="str">
            <v>INVESTMENTS IN SHARES</v>
          </cell>
        </row>
        <row r="102">
          <cell r="A102" t="str">
            <v>A202002-002-281</v>
          </cell>
          <cell r="B102" t="str">
            <v>Inv in Sub Co(Pref)-PEE TEE Prop Mgt Srv</v>
          </cell>
          <cell r="C102" t="str">
            <v>INR</v>
          </cell>
          <cell r="D102" t="str">
            <v>ASSET</v>
          </cell>
          <cell r="E102" t="str">
            <v>BALANCE SHEET</v>
          </cell>
          <cell r="F102" t="str">
            <v/>
          </cell>
          <cell r="G102" t="str">
            <v/>
          </cell>
          <cell r="H102" t="str">
            <v>INVESTMENTS</v>
          </cell>
          <cell r="I102" t="str">
            <v>LONG TERM INVESTMENTS</v>
          </cell>
          <cell r="J102" t="str">
            <v>INVESTMENTS IN SHARES</v>
          </cell>
        </row>
        <row r="103">
          <cell r="A103" t="str">
            <v>A202002-002-282</v>
          </cell>
          <cell r="B103" t="str">
            <v>Inv in Sub Co(Pref)-Silver Oaks Prop Mgt</v>
          </cell>
          <cell r="C103" t="str">
            <v>INR</v>
          </cell>
          <cell r="D103" t="str">
            <v>ASSET</v>
          </cell>
          <cell r="E103" t="str">
            <v>BALANCE SHEET</v>
          </cell>
          <cell r="F103" t="str">
            <v/>
          </cell>
          <cell r="G103" t="str">
            <v/>
          </cell>
          <cell r="H103" t="str">
            <v>INVESTMENTS</v>
          </cell>
          <cell r="I103" t="str">
            <v>LONG TERM INVESTMENTS</v>
          </cell>
          <cell r="J103" t="str">
            <v>INVESTMENTS IN SHARES</v>
          </cell>
        </row>
        <row r="104">
          <cell r="A104" t="str">
            <v>A202002-002-299</v>
          </cell>
          <cell r="B104" t="str">
            <v>Inv in Sub Co(Pref)-DLF CYBER CITY</v>
          </cell>
          <cell r="C104" t="str">
            <v>INR</v>
          </cell>
          <cell r="D104" t="str">
            <v>ASSET</v>
          </cell>
          <cell r="E104" t="str">
            <v>BALANCE SHEET</v>
          </cell>
          <cell r="F104" t="str">
            <v/>
          </cell>
          <cell r="G104" t="str">
            <v/>
          </cell>
          <cell r="H104" t="str">
            <v>INVESTMENTS</v>
          </cell>
          <cell r="I104" t="str">
            <v>LONG TERM INVESTMENTS</v>
          </cell>
          <cell r="J104" t="str">
            <v>INVESTMENTS IN SHARES</v>
          </cell>
        </row>
        <row r="105">
          <cell r="A105" t="str">
            <v>A202002-002-303</v>
          </cell>
          <cell r="B105" t="str">
            <v>Inv in Sub Co(Pref)-HighValue Builder PL</v>
          </cell>
          <cell r="C105" t="str">
            <v>INR</v>
          </cell>
          <cell r="D105" t="str">
            <v>ASSET</v>
          </cell>
          <cell r="E105" t="str">
            <v>BALANCE SHEET</v>
          </cell>
          <cell r="F105" t="str">
            <v/>
          </cell>
          <cell r="G105" t="str">
            <v/>
          </cell>
          <cell r="H105" t="str">
            <v>INVESTMENTS</v>
          </cell>
          <cell r="I105" t="str">
            <v>LONG TERM INVESTMENTS</v>
          </cell>
          <cell r="J105" t="str">
            <v>INVESTMENTS IN SHARES</v>
          </cell>
        </row>
        <row r="106">
          <cell r="A106" t="str">
            <v>A202002-002-304</v>
          </cell>
          <cell r="B106" t="str">
            <v>Inv in Sub Co(Pref)-Sunlight Promoters P</v>
          </cell>
          <cell r="C106" t="str">
            <v>INR</v>
          </cell>
          <cell r="D106" t="str">
            <v>ASSET</v>
          </cell>
          <cell r="E106" t="str">
            <v>BALANCE SHEET</v>
          </cell>
          <cell r="F106" t="str">
            <v/>
          </cell>
          <cell r="G106" t="str">
            <v/>
          </cell>
          <cell r="H106" t="str">
            <v>INVESTMENTS</v>
          </cell>
          <cell r="I106" t="str">
            <v>LONG TERM INVESTMENTS</v>
          </cell>
          <cell r="J106" t="str">
            <v>INVESTMENTS IN SHARES</v>
          </cell>
        </row>
        <row r="107">
          <cell r="A107" t="str">
            <v>A202002-002-305</v>
          </cell>
          <cell r="B107" t="str">
            <v>Inv in Sub Co(Pref)-Prompt Real Est P L</v>
          </cell>
          <cell r="C107" t="str">
            <v>INR</v>
          </cell>
          <cell r="D107" t="str">
            <v>ASSET</v>
          </cell>
          <cell r="E107" t="str">
            <v>BALANCE SHEET</v>
          </cell>
          <cell r="F107" t="str">
            <v/>
          </cell>
          <cell r="G107" t="str">
            <v/>
          </cell>
          <cell r="H107" t="str">
            <v>INVESTMENTS</v>
          </cell>
          <cell r="I107" t="str">
            <v>LONG TERM INVESTMENTS</v>
          </cell>
          <cell r="J107" t="str">
            <v>INVESTMENTS IN SHARES</v>
          </cell>
        </row>
        <row r="108">
          <cell r="A108" t="str">
            <v>A202002-002-306</v>
          </cell>
          <cell r="B108" t="str">
            <v>Inv in Sub Co(Pref)-Comfort Buildcon P L</v>
          </cell>
          <cell r="C108" t="str">
            <v>INR</v>
          </cell>
          <cell r="D108" t="str">
            <v>ASSET</v>
          </cell>
          <cell r="E108" t="str">
            <v>BALANCE SHEET</v>
          </cell>
          <cell r="F108" t="str">
            <v/>
          </cell>
          <cell r="G108" t="str">
            <v/>
          </cell>
          <cell r="H108" t="str">
            <v>INVESTMENTS</v>
          </cell>
          <cell r="I108" t="str">
            <v>LONG TERM INVESTMENTS</v>
          </cell>
          <cell r="J108" t="str">
            <v>INVESTMENTS IN SHARES</v>
          </cell>
        </row>
        <row r="109">
          <cell r="A109" t="str">
            <v>A202002-002-381</v>
          </cell>
          <cell r="B109" t="str">
            <v>Inv in Sub Co(Pref)-DLF Cyber City Dev L</v>
          </cell>
          <cell r="C109" t="str">
            <v>INR</v>
          </cell>
          <cell r="D109" t="str">
            <v>ASSET</v>
          </cell>
          <cell r="E109" t="str">
            <v>BALANCE SHEET</v>
          </cell>
          <cell r="F109" t="str">
            <v/>
          </cell>
          <cell r="G109" t="str">
            <v/>
          </cell>
          <cell r="H109" t="str">
            <v>INVESTMENTS</v>
          </cell>
          <cell r="I109" t="str">
            <v>LONG TERM INVESTMENTS</v>
          </cell>
          <cell r="J109" t="str">
            <v>INVESTMENTS IN SHARES</v>
          </cell>
        </row>
        <row r="110">
          <cell r="A110" t="str">
            <v>A202002-002-515</v>
          </cell>
          <cell r="B110" t="str">
            <v>Inv in Sub Co(Pref)-Nachiketa Real Est</v>
          </cell>
          <cell r="C110" t="str">
            <v>INR</v>
          </cell>
          <cell r="D110" t="str">
            <v>ASSET</v>
          </cell>
          <cell r="E110" t="str">
            <v>BALANCE SHEET</v>
          </cell>
          <cell r="F110" t="str">
            <v/>
          </cell>
          <cell r="G110" t="str">
            <v/>
          </cell>
          <cell r="H110" t="str">
            <v>INVESTMENTS</v>
          </cell>
          <cell r="I110" t="str">
            <v>LONG TERM INVESTMENTS</v>
          </cell>
          <cell r="J110" t="str">
            <v>INVESTMENTS IN SHARES</v>
          </cell>
        </row>
        <row r="111">
          <cell r="A111" t="str">
            <v>A202002-002-516</v>
          </cell>
          <cell r="B111" t="str">
            <v>Inv in Sub Co(Pref)-Pee Tee Maint Srv</v>
          </cell>
          <cell r="C111" t="str">
            <v>INR</v>
          </cell>
          <cell r="D111" t="str">
            <v>ASSET</v>
          </cell>
          <cell r="E111" t="str">
            <v>BALANCE SHEET</v>
          </cell>
          <cell r="F111" t="str">
            <v/>
          </cell>
          <cell r="G111" t="str">
            <v/>
          </cell>
          <cell r="H111" t="str">
            <v>INVESTMENTS</v>
          </cell>
          <cell r="I111" t="str">
            <v>LONG TERM INVESTMENTS</v>
          </cell>
          <cell r="J111" t="str">
            <v>INVESTMENTS IN SHARES</v>
          </cell>
        </row>
        <row r="112">
          <cell r="A112" t="str">
            <v>A203001-000</v>
          </cell>
          <cell r="B112" t="str">
            <v>Investments (Debentures)</v>
          </cell>
          <cell r="C112" t="str">
            <v>INR</v>
          </cell>
          <cell r="D112" t="str">
            <v>ASSET</v>
          </cell>
          <cell r="E112" t="str">
            <v>BALANCE SHEET</v>
          </cell>
          <cell r="F112" t="str">
            <v/>
          </cell>
          <cell r="G112" t="str">
            <v/>
          </cell>
          <cell r="H112" t="str">
            <v>INVESTMENTS</v>
          </cell>
          <cell r="I112" t="str">
            <v>LONG TERM INVESTMENTS</v>
          </cell>
          <cell r="J112" t="str">
            <v>INVESTMENT IN DEBENTURES OR BONDS</v>
          </cell>
        </row>
        <row r="113">
          <cell r="A113" t="str">
            <v>A204001-000</v>
          </cell>
          <cell r="B113" t="str">
            <v>Inv. (Partner. Firm)</v>
          </cell>
          <cell r="C113" t="str">
            <v>INR</v>
          </cell>
          <cell r="D113" t="str">
            <v>ASSET</v>
          </cell>
          <cell r="E113" t="str">
            <v>BALANCE SHEET</v>
          </cell>
          <cell r="F113" t="str">
            <v/>
          </cell>
          <cell r="G113" t="str">
            <v/>
          </cell>
          <cell r="H113" t="str">
            <v>INVESTMENTS</v>
          </cell>
          <cell r="I113" t="str">
            <v>LONG TERM INVESTMENTS</v>
          </cell>
          <cell r="J113" t="str">
            <v>INVESTMENT IN PARTNERSHIP FIRMS</v>
          </cell>
        </row>
        <row r="114">
          <cell r="A114" t="str">
            <v>A204001-037</v>
          </cell>
          <cell r="B114" t="str">
            <v>Inv. (Partner. Firm)- Dlf City Centr</v>
          </cell>
          <cell r="C114" t="str">
            <v>INR</v>
          </cell>
          <cell r="D114" t="str">
            <v>ASSET</v>
          </cell>
          <cell r="E114" t="str">
            <v>BALANCE SHEET</v>
          </cell>
          <cell r="F114" t="str">
            <v/>
          </cell>
          <cell r="G114" t="str">
            <v/>
          </cell>
          <cell r="H114" t="str">
            <v>INVESTMENTS</v>
          </cell>
          <cell r="I114" t="str">
            <v>LONG TERM INVESTMENTS</v>
          </cell>
          <cell r="J114" t="str">
            <v>INVESTMENT IN PARTNERSHIP FIRMS</v>
          </cell>
        </row>
        <row r="115">
          <cell r="A115" t="str">
            <v>A204001-245</v>
          </cell>
          <cell r="B115" t="str">
            <v>Inv. (Partner. Firm)-DLF CPC</v>
          </cell>
          <cell r="C115" t="str">
            <v>INR</v>
          </cell>
          <cell r="D115" t="str">
            <v>ASSET</v>
          </cell>
          <cell r="E115" t="str">
            <v>BALANCE SHEET</v>
          </cell>
          <cell r="F115" t="str">
            <v/>
          </cell>
          <cell r="G115" t="str">
            <v/>
          </cell>
          <cell r="H115" t="str">
            <v>INVESTMENTS</v>
          </cell>
          <cell r="I115" t="str">
            <v>LONG TERM INVESTMENTS</v>
          </cell>
          <cell r="J115" t="str">
            <v>INVESTMENT IN PARTNERSHIP FIRMS</v>
          </cell>
        </row>
        <row r="116">
          <cell r="A116" t="str">
            <v>A204001-261</v>
          </cell>
          <cell r="B116" t="str">
            <v>Inv. (Partner. Firm)- Real Est. Buil</v>
          </cell>
          <cell r="C116" t="str">
            <v>INR</v>
          </cell>
          <cell r="D116" t="str">
            <v>ASSET</v>
          </cell>
          <cell r="E116" t="str">
            <v>BALANCE SHEET</v>
          </cell>
          <cell r="F116" t="str">
            <v/>
          </cell>
          <cell r="G116" t="str">
            <v/>
          </cell>
          <cell r="H116" t="str">
            <v>INVESTMENTS</v>
          </cell>
          <cell r="I116" t="str">
            <v>LONG TERM INVESTMENTS</v>
          </cell>
          <cell r="J116" t="str">
            <v>INVESTMENT IN PARTNERSHIP FIRMS</v>
          </cell>
        </row>
        <row r="117">
          <cell r="A117" t="str">
            <v>A204001-263</v>
          </cell>
          <cell r="B117" t="str">
            <v>Inv. (Partner. Firm)- Dlf Prop. Deve</v>
          </cell>
          <cell r="C117" t="str">
            <v>INR</v>
          </cell>
          <cell r="D117" t="str">
            <v>ASSET</v>
          </cell>
          <cell r="E117" t="str">
            <v>BALANCE SHEET</v>
          </cell>
          <cell r="F117" t="str">
            <v/>
          </cell>
          <cell r="G117" t="str">
            <v/>
          </cell>
          <cell r="H117" t="str">
            <v>INVESTMENTS</v>
          </cell>
          <cell r="I117" t="str">
            <v>LONG TERM INVESTMENTS</v>
          </cell>
          <cell r="J117" t="str">
            <v>INVESTMENT IN PARTNERSHIP FIRMS</v>
          </cell>
        </row>
        <row r="118">
          <cell r="A118" t="str">
            <v>A204001-264</v>
          </cell>
          <cell r="B118" t="str">
            <v>Inv. (Partner. Firm)- Dlf Office Dev</v>
          </cell>
          <cell r="C118" t="str">
            <v>INR</v>
          </cell>
          <cell r="D118" t="str">
            <v>ASSET</v>
          </cell>
          <cell r="E118" t="str">
            <v>BALANCE SHEET</v>
          </cell>
          <cell r="F118" t="str">
            <v/>
          </cell>
          <cell r="G118" t="str">
            <v/>
          </cell>
          <cell r="H118" t="str">
            <v>INVESTMENTS</v>
          </cell>
          <cell r="I118" t="str">
            <v>LONG TERM INVESTMENTS</v>
          </cell>
          <cell r="J118" t="str">
            <v>INVESTMENT IN PARTNERSHIP FIRMS</v>
          </cell>
        </row>
        <row r="119">
          <cell r="A119" t="str">
            <v>A204001-265</v>
          </cell>
          <cell r="B119" t="str">
            <v>Inv. (Partner. Firm)- Dlf Resi. Dev</v>
          </cell>
          <cell r="C119" t="str">
            <v>INR</v>
          </cell>
          <cell r="D119" t="str">
            <v>ASSET</v>
          </cell>
          <cell r="E119" t="str">
            <v>BALANCE SHEET</v>
          </cell>
          <cell r="F119" t="str">
            <v/>
          </cell>
          <cell r="G119" t="str">
            <v/>
          </cell>
          <cell r="H119" t="str">
            <v>INVESTMENTS</v>
          </cell>
          <cell r="I119" t="str">
            <v>LONG TERM INVESTMENTS</v>
          </cell>
          <cell r="J119" t="str">
            <v>INVESTMENT IN PARTNERSHIP FIRMS</v>
          </cell>
        </row>
        <row r="120">
          <cell r="A120" t="str">
            <v>A204001-267</v>
          </cell>
          <cell r="B120" t="str">
            <v>Inv. (Partner. Firm)- Dlf Resi. Part</v>
          </cell>
          <cell r="C120" t="str">
            <v>INR</v>
          </cell>
          <cell r="D120" t="str">
            <v>ASSET</v>
          </cell>
          <cell r="E120" t="str">
            <v>BALANCE SHEET</v>
          </cell>
          <cell r="F120" t="str">
            <v/>
          </cell>
          <cell r="G120" t="str">
            <v/>
          </cell>
          <cell r="H120" t="str">
            <v>INVESTMENTS</v>
          </cell>
          <cell r="I120" t="str">
            <v>LONG TERM INVESTMENTS</v>
          </cell>
          <cell r="J120" t="str">
            <v>INVESTMENT IN PARTNERSHIP FIRMS</v>
          </cell>
        </row>
        <row r="121">
          <cell r="A121" t="str">
            <v>A204001-268</v>
          </cell>
          <cell r="B121" t="str">
            <v>Inv. (Partner. Firm)- Dlf Resi. Buil</v>
          </cell>
          <cell r="C121" t="str">
            <v>INR</v>
          </cell>
          <cell r="D121" t="str">
            <v>ASSET</v>
          </cell>
          <cell r="E121" t="str">
            <v>BALANCE SHEET</v>
          </cell>
          <cell r="F121" t="str">
            <v/>
          </cell>
          <cell r="G121" t="str">
            <v/>
          </cell>
          <cell r="H121" t="str">
            <v>INVESTMENTS</v>
          </cell>
          <cell r="I121" t="str">
            <v>LONG TERM INVESTMENTS</v>
          </cell>
          <cell r="J121" t="str">
            <v>INVESTMENT IN PARTNERSHIP FIRMS</v>
          </cell>
        </row>
        <row r="122">
          <cell r="A122" t="str">
            <v>A204001-272</v>
          </cell>
          <cell r="B122" t="str">
            <v>Inv. (Partner. Firm)- Rational Buil.</v>
          </cell>
          <cell r="C122" t="str">
            <v>INR</v>
          </cell>
          <cell r="D122" t="str">
            <v>ASSET</v>
          </cell>
          <cell r="E122" t="str">
            <v>BALANCE SHEET</v>
          </cell>
          <cell r="F122" t="str">
            <v/>
          </cell>
          <cell r="G122" t="str">
            <v/>
          </cell>
          <cell r="H122" t="str">
            <v>INVESTMENTS</v>
          </cell>
          <cell r="I122" t="str">
            <v>LONG TERM INVESTMENTS</v>
          </cell>
          <cell r="J122" t="str">
            <v>INVESTMENT IN PARTNERSHIP FIRMS</v>
          </cell>
        </row>
        <row r="123">
          <cell r="A123" t="str">
            <v>A204001-280</v>
          </cell>
          <cell r="B123" t="str">
            <v>Inv.(Partner. Firm)-CeePee Maint Srv PL</v>
          </cell>
          <cell r="C123" t="str">
            <v>INR</v>
          </cell>
          <cell r="D123" t="str">
            <v>ASSET</v>
          </cell>
          <cell r="E123" t="str">
            <v>BALANCE SHEET</v>
          </cell>
          <cell r="F123" t="str">
            <v/>
          </cell>
          <cell r="G123" t="str">
            <v/>
          </cell>
          <cell r="H123" t="str">
            <v>INVESTMENTS</v>
          </cell>
          <cell r="I123" t="str">
            <v>LONG TERM INVESTMENTS</v>
          </cell>
          <cell r="J123" t="str">
            <v>INVESTMENT IN PARTNERSHIP FIRMS</v>
          </cell>
        </row>
        <row r="124">
          <cell r="A124" t="str">
            <v>A204001-281</v>
          </cell>
          <cell r="B124" t="str">
            <v>Inv.(Partner. Firm)-Pee Tee Prop Mgt Srv</v>
          </cell>
          <cell r="C124" t="str">
            <v>INR</v>
          </cell>
          <cell r="D124" t="str">
            <v>ASSET</v>
          </cell>
          <cell r="E124" t="str">
            <v>BALANCE SHEET</v>
          </cell>
          <cell r="F124" t="str">
            <v/>
          </cell>
          <cell r="G124" t="str">
            <v/>
          </cell>
          <cell r="H124" t="str">
            <v>INVESTMENTS</v>
          </cell>
          <cell r="I124" t="str">
            <v>LONG TERM INVESTMENTS</v>
          </cell>
          <cell r="J124" t="str">
            <v>INVESTMENT IN PARTNERSHIP FIRMS</v>
          </cell>
        </row>
        <row r="125">
          <cell r="A125" t="str">
            <v>A204001-282</v>
          </cell>
          <cell r="B125" t="str">
            <v>Inv.(Partner. Firm)-Silver Oaks Prop Mgt</v>
          </cell>
          <cell r="C125" t="str">
            <v>INR</v>
          </cell>
          <cell r="D125" t="str">
            <v>ASSET</v>
          </cell>
          <cell r="E125" t="str">
            <v>BALANCE SHEET</v>
          </cell>
          <cell r="F125" t="str">
            <v/>
          </cell>
          <cell r="G125" t="str">
            <v/>
          </cell>
          <cell r="H125" t="str">
            <v>INVESTMENTS</v>
          </cell>
          <cell r="I125" t="str">
            <v>LONG TERM INVESTMENTS</v>
          </cell>
          <cell r="J125" t="str">
            <v>INVESTMENT IN PARTNERSHIP FIRMS</v>
          </cell>
        </row>
        <row r="126">
          <cell r="A126" t="str">
            <v>A204001-288</v>
          </cell>
          <cell r="B126" t="str">
            <v>Inv. (Partner. Firm)- Dlf Sth Pt</v>
          </cell>
          <cell r="C126" t="str">
            <v>INR</v>
          </cell>
          <cell r="D126" t="str">
            <v>ASSET</v>
          </cell>
          <cell r="E126" t="str">
            <v>BALANCE SHEET</v>
          </cell>
          <cell r="F126" t="str">
            <v/>
          </cell>
          <cell r="G126" t="str">
            <v/>
          </cell>
          <cell r="H126" t="str">
            <v>INVESTMENTS</v>
          </cell>
          <cell r="I126" t="str">
            <v>LONG TERM INVESTMENTS</v>
          </cell>
          <cell r="J126" t="str">
            <v>INVESTMENT IN PARTNERSHIP FIRMS</v>
          </cell>
        </row>
        <row r="127">
          <cell r="A127" t="str">
            <v>A204001-290</v>
          </cell>
          <cell r="B127" t="str">
            <v>Inv. (Partner. Firm)- Kavicon Partne</v>
          </cell>
          <cell r="C127" t="str">
            <v>INR</v>
          </cell>
          <cell r="D127" t="str">
            <v>ASSET</v>
          </cell>
          <cell r="E127" t="str">
            <v>BALANCE SHEET</v>
          </cell>
          <cell r="F127" t="str">
            <v/>
          </cell>
          <cell r="G127" t="str">
            <v/>
          </cell>
          <cell r="H127" t="str">
            <v>INVESTMENTS</v>
          </cell>
          <cell r="I127" t="str">
            <v>LONG TERM INVESTMENTS</v>
          </cell>
          <cell r="J127" t="str">
            <v>INVESTMENT IN PARTNERSHIP FIRMS</v>
          </cell>
        </row>
        <row r="128">
          <cell r="A128" t="str">
            <v>A204001-299</v>
          </cell>
          <cell r="B128" t="str">
            <v>Inv. (Partner. Firm)- DLF CYBER CITY</v>
          </cell>
          <cell r="C128" t="str">
            <v>INR</v>
          </cell>
          <cell r="D128" t="str">
            <v>ASSET</v>
          </cell>
          <cell r="E128" t="str">
            <v>BALANCE SHEET</v>
          </cell>
          <cell r="F128" t="str">
            <v/>
          </cell>
          <cell r="G128" t="str">
            <v/>
          </cell>
          <cell r="H128" t="str">
            <v>INVESTMENTS</v>
          </cell>
          <cell r="I128" t="str">
            <v>LONG TERM INVESTMENTS</v>
          </cell>
          <cell r="J128" t="str">
            <v>INVESTMENT IN PARTNERSHIP FIRMS</v>
          </cell>
        </row>
        <row r="129">
          <cell r="A129" t="str">
            <v>A204001-303</v>
          </cell>
          <cell r="B129" t="str">
            <v>Inv. (Partner. Firm)-Highvaluebuil</v>
          </cell>
          <cell r="C129" t="str">
            <v>INR</v>
          </cell>
          <cell r="D129" t="str">
            <v>ASSET</v>
          </cell>
          <cell r="E129" t="str">
            <v>BALANCE SHEET</v>
          </cell>
          <cell r="F129" t="str">
            <v/>
          </cell>
          <cell r="G129" t="str">
            <v/>
          </cell>
          <cell r="H129" t="str">
            <v>INVESTMENTS</v>
          </cell>
          <cell r="I129" t="str">
            <v>LONG TERM INVESTMENTS</v>
          </cell>
          <cell r="J129" t="str">
            <v>INVESTMENT IN PARTNERSHIP FIRMS</v>
          </cell>
        </row>
        <row r="130">
          <cell r="A130" t="str">
            <v>A204001-304</v>
          </cell>
          <cell r="B130" t="str">
            <v>Inv. (Partner. Firm)-Sunlight Promotors</v>
          </cell>
          <cell r="C130" t="str">
            <v>INR</v>
          </cell>
          <cell r="D130" t="str">
            <v>ASSET</v>
          </cell>
          <cell r="E130" t="str">
            <v>BALANCE SHEET</v>
          </cell>
          <cell r="F130" t="str">
            <v/>
          </cell>
          <cell r="G130" t="str">
            <v/>
          </cell>
          <cell r="H130" t="str">
            <v>INVESTMENTS</v>
          </cell>
          <cell r="I130" t="str">
            <v>LONG TERM INVESTMENTS</v>
          </cell>
          <cell r="J130" t="str">
            <v>INVESTMENT IN PARTNERSHIP FIRMS</v>
          </cell>
        </row>
        <row r="131">
          <cell r="A131" t="str">
            <v>A204001-305</v>
          </cell>
          <cell r="B131" t="str">
            <v>Inv. (Partner Firm)- Prompt Real Est</v>
          </cell>
          <cell r="C131" t="str">
            <v>INR</v>
          </cell>
          <cell r="D131" t="str">
            <v>ASSET</v>
          </cell>
          <cell r="E131" t="str">
            <v>BALANCE SHEET</v>
          </cell>
          <cell r="F131" t="str">
            <v/>
          </cell>
          <cell r="G131" t="str">
            <v/>
          </cell>
          <cell r="H131" t="str">
            <v>INVESTMENTS</v>
          </cell>
          <cell r="I131" t="str">
            <v>LONG TERM INVESTMENTS</v>
          </cell>
          <cell r="J131" t="str">
            <v>INVESTMENT IN PARTNERSHIP FIRMS</v>
          </cell>
        </row>
        <row r="132">
          <cell r="A132" t="str">
            <v>A204001-306</v>
          </cell>
          <cell r="B132" t="str">
            <v>Inv. (Partner. Firm)-Comfort Buildcon</v>
          </cell>
          <cell r="C132" t="str">
            <v>INR</v>
          </cell>
          <cell r="D132" t="str">
            <v>ASSET</v>
          </cell>
          <cell r="E132" t="str">
            <v>BALANCE SHEET</v>
          </cell>
          <cell r="F132" t="str">
            <v/>
          </cell>
          <cell r="G132" t="str">
            <v/>
          </cell>
          <cell r="H132" t="str">
            <v>INVESTMENTS</v>
          </cell>
          <cell r="I132" t="str">
            <v>LONG TERM INVESTMENTS</v>
          </cell>
          <cell r="J132" t="str">
            <v>INVESTMENT IN PARTNERSHIP FIRMS</v>
          </cell>
        </row>
        <row r="133">
          <cell r="A133" t="str">
            <v>A205001-000</v>
          </cell>
          <cell r="B133" t="str">
            <v>Investments (Trusts)</v>
          </cell>
          <cell r="C133" t="str">
            <v>INR</v>
          </cell>
          <cell r="D133" t="str">
            <v>ASSET</v>
          </cell>
          <cell r="E133" t="str">
            <v>BALANCE SHEET</v>
          </cell>
          <cell r="F133" t="str">
            <v/>
          </cell>
          <cell r="G133" t="str">
            <v/>
          </cell>
          <cell r="H133" t="str">
            <v>INVESTMENTS</v>
          </cell>
          <cell r="I133" t="str">
            <v>LONG TERM INVESTMENTS</v>
          </cell>
          <cell r="J133" t="str">
            <v>INVESTMENT IN TRUSTS</v>
          </cell>
        </row>
        <row r="134">
          <cell r="A134" t="str">
            <v>A206001-000</v>
          </cell>
          <cell r="B134" t="str">
            <v>Investments (Mutual Funds)</v>
          </cell>
          <cell r="C134" t="str">
            <v>INR</v>
          </cell>
          <cell r="D134" t="str">
            <v>ASSET</v>
          </cell>
          <cell r="E134" t="str">
            <v>BALANCE SHEET</v>
          </cell>
          <cell r="F134" t="str">
            <v/>
          </cell>
          <cell r="G134" t="str">
            <v/>
          </cell>
          <cell r="H134" t="str">
            <v>INVESTMENTS</v>
          </cell>
          <cell r="I134" t="str">
            <v>LONG TERM INVESTMENTS</v>
          </cell>
          <cell r="J134" t="str">
            <v>INVESTMENT IN MUTUAL FUNDS</v>
          </cell>
        </row>
        <row r="135">
          <cell r="A135" t="str">
            <v>A206001-001</v>
          </cell>
          <cell r="B135" t="str">
            <v>Investments (Mutual Funds)-ICICI</v>
          </cell>
          <cell r="C135" t="str">
            <v>INR</v>
          </cell>
          <cell r="D135" t="str">
            <v>ASSET</v>
          </cell>
          <cell r="E135" t="str">
            <v>BALANCE SHEET</v>
          </cell>
          <cell r="F135" t="str">
            <v/>
          </cell>
          <cell r="G135" t="str">
            <v/>
          </cell>
          <cell r="H135" t="str">
            <v>INVESTMENTS</v>
          </cell>
          <cell r="I135" t="str">
            <v>LONG TERM INVESTMENTS</v>
          </cell>
          <cell r="J135" t="str">
            <v>INVESTMENT IN MUTUAL FUNDS</v>
          </cell>
        </row>
        <row r="136">
          <cell r="A136" t="str">
            <v>A206001-002</v>
          </cell>
          <cell r="B136" t="str">
            <v>Investments (Mutual Fund)-Kotak Mahindra</v>
          </cell>
          <cell r="C136" t="str">
            <v>INR</v>
          </cell>
          <cell r="D136" t="str">
            <v>ASSET</v>
          </cell>
          <cell r="E136" t="str">
            <v>BALANCE SHEET</v>
          </cell>
          <cell r="F136" t="str">
            <v/>
          </cell>
          <cell r="G136" t="str">
            <v/>
          </cell>
          <cell r="H136" t="str">
            <v>INVESTMENTS</v>
          </cell>
          <cell r="I136" t="str">
            <v>LONG TERM INVESTMENTS</v>
          </cell>
          <cell r="J136" t="str">
            <v>INVESTMENT IN MUTUAL FUNDS</v>
          </cell>
        </row>
        <row r="137">
          <cell r="A137" t="str">
            <v>A207001-000</v>
          </cell>
          <cell r="B137" t="str">
            <v>Investments (Properties)</v>
          </cell>
          <cell r="C137" t="str">
            <v>INR</v>
          </cell>
          <cell r="D137" t="str">
            <v>ASSET</v>
          </cell>
          <cell r="E137" t="str">
            <v>BALANCE SHEET</v>
          </cell>
          <cell r="F137" t="str">
            <v/>
          </cell>
          <cell r="G137" t="str">
            <v/>
          </cell>
          <cell r="H137" t="str">
            <v>INVESTMENTS</v>
          </cell>
          <cell r="I137" t="str">
            <v>LONG TERM INVESTMENTS</v>
          </cell>
          <cell r="J137" t="str">
            <v>INVESTMENT IN PROPERTIES</v>
          </cell>
        </row>
        <row r="138">
          <cell r="A138" t="str">
            <v>A207001-001</v>
          </cell>
          <cell r="B138" t="str">
            <v>Investments (Prop)-Land (Golf Course)</v>
          </cell>
          <cell r="C138" t="str">
            <v>INR</v>
          </cell>
          <cell r="D138" t="str">
            <v>ASSET</v>
          </cell>
          <cell r="E138" t="str">
            <v>BALANCE SHEET</v>
          </cell>
          <cell r="F138" t="str">
            <v/>
          </cell>
          <cell r="G138" t="str">
            <v/>
          </cell>
          <cell r="H138" t="str">
            <v>INVESTMENTS</v>
          </cell>
          <cell r="I138" t="str">
            <v>LONG TERM INVESTMENTS</v>
          </cell>
          <cell r="J138" t="str">
            <v>INVESTMENT IN PROPERTIES</v>
          </cell>
        </row>
        <row r="139">
          <cell r="A139" t="str">
            <v>A208001</v>
          </cell>
          <cell r="B139" t="str">
            <v>Investment In Public Deposits</v>
          </cell>
          <cell r="C139" t="str">
            <v>INR</v>
          </cell>
          <cell r="D139" t="str">
            <v>ASSET</v>
          </cell>
          <cell r="E139" t="str">
            <v>BALANCE SHEET</v>
          </cell>
          <cell r="F139" t="str">
            <v/>
          </cell>
          <cell r="G139" t="str">
            <v/>
          </cell>
          <cell r="H139" t="str">
            <v>INVESTMENTS</v>
          </cell>
          <cell r="I139" t="str">
            <v>LONG TERM INVESTMENTS</v>
          </cell>
          <cell r="J139" t="str">
            <v>INVESTMENT IN PUBLIC DEPOSITS</v>
          </cell>
        </row>
        <row r="140">
          <cell r="A140" t="str">
            <v>A301001</v>
          </cell>
          <cell r="B140" t="str">
            <v>Stores &amp; Spares</v>
          </cell>
          <cell r="C140" t="str">
            <v>INR</v>
          </cell>
          <cell r="D140" t="str">
            <v>ASSET</v>
          </cell>
          <cell r="E140" t="str">
            <v>BALANCE SHEET</v>
          </cell>
          <cell r="F140" t="str">
            <v/>
          </cell>
          <cell r="G140" t="str">
            <v/>
          </cell>
          <cell r="H140" t="str">
            <v>CURRENT ASSETS, LOANS AND ADVANCES</v>
          </cell>
          <cell r="I140" t="str">
            <v>INVENTORIES</v>
          </cell>
          <cell r="J140" t="str">
            <v>STORES AND SPARES</v>
          </cell>
        </row>
        <row r="141">
          <cell r="A141" t="str">
            <v>A301002</v>
          </cell>
          <cell r="B141" t="str">
            <v>Packaging material</v>
          </cell>
          <cell r="C141" t="str">
            <v>INR</v>
          </cell>
          <cell r="D141" t="str">
            <v>ASSET</v>
          </cell>
          <cell r="E141" t="str">
            <v>BALANCE SHEET</v>
          </cell>
          <cell r="F141" t="str">
            <v/>
          </cell>
          <cell r="G141" t="str">
            <v/>
          </cell>
          <cell r="H141" t="str">
            <v>CURRENT ASSETS, LOANS AND ADVANCES</v>
          </cell>
          <cell r="I141" t="str">
            <v>INVENTORIES</v>
          </cell>
          <cell r="J141" t="str">
            <v>STORES AND SPARES</v>
          </cell>
        </row>
        <row r="142">
          <cell r="A142" t="str">
            <v>A301003</v>
          </cell>
          <cell r="B142" t="str">
            <v>Liquor/ Beverages/ Merchandise</v>
          </cell>
          <cell r="C142" t="str">
            <v>INR</v>
          </cell>
          <cell r="D142" t="str">
            <v>ASSET</v>
          </cell>
          <cell r="E142" t="str">
            <v>BALANCE SHEET</v>
          </cell>
          <cell r="F142" t="str">
            <v/>
          </cell>
          <cell r="G142" t="str">
            <v/>
          </cell>
          <cell r="H142" t="str">
            <v>CURRENT ASSETS, LOANS AND ADVANCES</v>
          </cell>
          <cell r="I142" t="str">
            <v>INVENTORIES</v>
          </cell>
          <cell r="J142" t="str">
            <v>STORES AND SPARES</v>
          </cell>
        </row>
        <row r="143">
          <cell r="A143" t="str">
            <v>A301004</v>
          </cell>
          <cell r="B143" t="str">
            <v>Consumable Stores</v>
          </cell>
          <cell r="C143" t="str">
            <v>INR</v>
          </cell>
          <cell r="D143" t="str">
            <v>ASSET</v>
          </cell>
          <cell r="E143" t="str">
            <v>BALANCE SHEET</v>
          </cell>
          <cell r="F143" t="str">
            <v/>
          </cell>
          <cell r="G143" t="str">
            <v/>
          </cell>
          <cell r="H143" t="str">
            <v>CURRENT ASSETS, LOANS AND ADVANCES</v>
          </cell>
          <cell r="I143" t="str">
            <v>INVENTORIES</v>
          </cell>
          <cell r="J143" t="str">
            <v>STORES AND SPARES</v>
          </cell>
        </row>
        <row r="144">
          <cell r="A144" t="str">
            <v>A301005</v>
          </cell>
          <cell r="B144" t="str">
            <v>Material and components</v>
          </cell>
          <cell r="C144" t="str">
            <v>INR</v>
          </cell>
          <cell r="D144" t="str">
            <v>ASSET</v>
          </cell>
          <cell r="E144" t="str">
            <v>BALANCE SHEET</v>
          </cell>
          <cell r="F144" t="str">
            <v/>
          </cell>
          <cell r="G144" t="str">
            <v/>
          </cell>
          <cell r="H144" t="str">
            <v>CURRENT ASSETS, LOANS AND ADVANCES</v>
          </cell>
          <cell r="I144" t="str">
            <v>INVENTORIES</v>
          </cell>
          <cell r="J144" t="str">
            <v>STORES AND SPARES</v>
          </cell>
        </row>
        <row r="145">
          <cell r="A145" t="str">
            <v>A301006</v>
          </cell>
          <cell r="B145" t="str">
            <v>Wooden Shuttering-Material</v>
          </cell>
          <cell r="C145" t="str">
            <v>INR</v>
          </cell>
          <cell r="D145" t="str">
            <v>ASSET</v>
          </cell>
          <cell r="E145" t="str">
            <v>BALANCE SHEET</v>
          </cell>
          <cell r="F145" t="str">
            <v/>
          </cell>
          <cell r="G145" t="str">
            <v/>
          </cell>
          <cell r="H145" t="str">
            <v>CURRENT ASSETS, LOANS AND ADVANCES</v>
          </cell>
          <cell r="I145" t="str">
            <v>INVENTORIES</v>
          </cell>
          <cell r="J145" t="str">
            <v>STORES AND SPARES</v>
          </cell>
        </row>
        <row r="146">
          <cell r="A146" t="str">
            <v>A301007</v>
          </cell>
          <cell r="B146" t="str">
            <v>Steel Shuttering-Material</v>
          </cell>
          <cell r="C146" t="str">
            <v>INR</v>
          </cell>
          <cell r="D146" t="str">
            <v>ASSET</v>
          </cell>
          <cell r="E146" t="str">
            <v>BALANCE SHEET</v>
          </cell>
          <cell r="F146" t="str">
            <v/>
          </cell>
          <cell r="G146" t="str">
            <v/>
          </cell>
          <cell r="H146" t="str">
            <v>CURRENT ASSETS, LOANS AND ADVANCES</v>
          </cell>
          <cell r="I146" t="str">
            <v>INVENTORIES</v>
          </cell>
          <cell r="J146" t="str">
            <v>STORES AND SPARES</v>
          </cell>
        </row>
        <row r="147">
          <cell r="A147" t="str">
            <v>A301008</v>
          </cell>
          <cell r="B147" t="str">
            <v>Scrap And Salvage</v>
          </cell>
          <cell r="C147" t="str">
            <v>INR</v>
          </cell>
          <cell r="D147" t="str">
            <v>ASSET</v>
          </cell>
          <cell r="E147" t="str">
            <v>BALANCE SHEET</v>
          </cell>
          <cell r="F147" t="str">
            <v/>
          </cell>
          <cell r="G147" t="str">
            <v/>
          </cell>
          <cell r="H147" t="str">
            <v>CURRENT ASSETS, LOANS AND ADVANCES</v>
          </cell>
          <cell r="I147" t="str">
            <v>INVENTORIES</v>
          </cell>
          <cell r="J147" t="str">
            <v>STORES AND SPARES</v>
          </cell>
        </row>
        <row r="148">
          <cell r="A148" t="str">
            <v>A301009</v>
          </cell>
          <cell r="B148" t="str">
            <v>Stores (Others)</v>
          </cell>
          <cell r="C148" t="str">
            <v>INR</v>
          </cell>
          <cell r="D148" t="str">
            <v>ASSET</v>
          </cell>
          <cell r="E148" t="str">
            <v>BALANCE SHEET</v>
          </cell>
          <cell r="F148" t="str">
            <v/>
          </cell>
          <cell r="G148" t="str">
            <v/>
          </cell>
          <cell r="H148" t="str">
            <v>CURRENT ASSETS, LOANS AND ADVANCES</v>
          </cell>
          <cell r="I148" t="str">
            <v>INVENTORIES</v>
          </cell>
          <cell r="J148" t="str">
            <v>STORES AND SPARES</v>
          </cell>
        </row>
        <row r="149">
          <cell r="A149" t="str">
            <v>A301101</v>
          </cell>
          <cell r="B149" t="str">
            <v>Loose Tools</v>
          </cell>
          <cell r="C149" t="str">
            <v>INR</v>
          </cell>
          <cell r="D149" t="str">
            <v>ASSET</v>
          </cell>
          <cell r="E149" t="str">
            <v>BALANCE SHEET</v>
          </cell>
          <cell r="F149" t="str">
            <v/>
          </cell>
          <cell r="G149" t="str">
            <v/>
          </cell>
          <cell r="H149" t="str">
            <v>CURRENT ASSETS, LOANS AND ADVANCES</v>
          </cell>
          <cell r="I149" t="str">
            <v>INVENTORIES</v>
          </cell>
          <cell r="J149" t="str">
            <v>LOOSE TOOLS</v>
          </cell>
        </row>
        <row r="150">
          <cell r="A150" t="str">
            <v>A301102</v>
          </cell>
          <cell r="B150" t="str">
            <v>Tools And Implements</v>
          </cell>
          <cell r="C150" t="str">
            <v>INR</v>
          </cell>
          <cell r="D150" t="str">
            <v>ASSET</v>
          </cell>
          <cell r="E150" t="str">
            <v>BALANCE SHEET</v>
          </cell>
          <cell r="F150" t="str">
            <v/>
          </cell>
          <cell r="G150" t="str">
            <v/>
          </cell>
          <cell r="H150" t="str">
            <v>CURRENT ASSETS, LOANS AND ADVANCES</v>
          </cell>
          <cell r="I150" t="str">
            <v>INVENTORIES</v>
          </cell>
          <cell r="J150" t="str">
            <v>LOOSE TOOLS</v>
          </cell>
        </row>
        <row r="151">
          <cell r="A151" t="str">
            <v>A302001</v>
          </cell>
          <cell r="B151" t="str">
            <v>Land - WIP</v>
          </cell>
          <cell r="C151" t="str">
            <v>INR</v>
          </cell>
          <cell r="D151" t="str">
            <v>ASSET</v>
          </cell>
          <cell r="E151" t="str">
            <v>BALANCE SHEET</v>
          </cell>
          <cell r="F151" t="str">
            <v/>
          </cell>
          <cell r="G151" t="str">
            <v/>
          </cell>
          <cell r="H151" t="str">
            <v>CURRENT ASSETS, LOANS AND ADVANCES</v>
          </cell>
          <cell r="I151" t="str">
            <v>INVENTORIES</v>
          </cell>
          <cell r="J151" t="str">
            <v>WORK IN PROGRESS</v>
          </cell>
        </row>
        <row r="152">
          <cell r="A152" t="str">
            <v>A302002</v>
          </cell>
          <cell r="B152" t="str">
            <v>Licence Fee Paid</v>
          </cell>
          <cell r="C152" t="str">
            <v>INR</v>
          </cell>
          <cell r="D152" t="str">
            <v>ASSET</v>
          </cell>
          <cell r="E152" t="str">
            <v>BALANCE SHEET</v>
          </cell>
          <cell r="F152" t="str">
            <v/>
          </cell>
          <cell r="G152" t="str">
            <v/>
          </cell>
          <cell r="H152" t="str">
            <v>CURRENT ASSETS, LOANS AND ADVANCES</v>
          </cell>
          <cell r="I152" t="str">
            <v>INVENTORIES</v>
          </cell>
          <cell r="J152" t="str">
            <v>WORK IN PROGRESS</v>
          </cell>
        </row>
        <row r="153">
          <cell r="A153" t="str">
            <v>A302003</v>
          </cell>
          <cell r="B153" t="str">
            <v>WIP( Project / Construction WIP)</v>
          </cell>
          <cell r="C153" t="str">
            <v>INR</v>
          </cell>
          <cell r="D153" t="str">
            <v>ASSET</v>
          </cell>
          <cell r="E153" t="str">
            <v>BALANCE SHEET</v>
          </cell>
          <cell r="F153" t="str">
            <v/>
          </cell>
          <cell r="G153" t="str">
            <v/>
          </cell>
          <cell r="H153" t="str">
            <v>CURRENT ASSETS, LOANS AND ADVANCES</v>
          </cell>
          <cell r="I153" t="str">
            <v>INVENTORIES</v>
          </cell>
          <cell r="J153" t="str">
            <v>WORK IN PROGRESS</v>
          </cell>
        </row>
        <row r="154">
          <cell r="A154" t="str">
            <v>A302004</v>
          </cell>
          <cell r="B154" t="str">
            <v>Construction Wip - Certified</v>
          </cell>
          <cell r="C154" t="str">
            <v>INR</v>
          </cell>
          <cell r="D154" t="str">
            <v>ASSET</v>
          </cell>
          <cell r="E154" t="str">
            <v>BALANCE SHEET</v>
          </cell>
          <cell r="F154" t="str">
            <v/>
          </cell>
          <cell r="G154" t="str">
            <v/>
          </cell>
          <cell r="H154" t="str">
            <v>CURRENT ASSETS, LOANS AND ADVANCES</v>
          </cell>
          <cell r="I154" t="str">
            <v>INVENTORIES</v>
          </cell>
          <cell r="J154" t="str">
            <v>WORK IN PROGRESS</v>
          </cell>
        </row>
        <row r="155">
          <cell r="A155" t="str">
            <v>A302101-000-000</v>
          </cell>
          <cell r="B155" t="str">
            <v>Prov. For Const</v>
          </cell>
          <cell r="C155" t="str">
            <v>INR</v>
          </cell>
          <cell r="D155" t="str">
            <v>ASSET</v>
          </cell>
          <cell r="E155" t="str">
            <v>BALANCE SHEET</v>
          </cell>
          <cell r="F155" t="str">
            <v/>
          </cell>
          <cell r="G155" t="str">
            <v/>
          </cell>
          <cell r="H155" t="str">
            <v>CURRENT ASSETS, LOANS AND ADVANCES</v>
          </cell>
          <cell r="I155" t="str">
            <v>INVENTORIES</v>
          </cell>
          <cell r="J155" t="str">
            <v>WORK IN PROGRESS</v>
          </cell>
        </row>
        <row r="156">
          <cell r="A156" t="str">
            <v>A302101-000-001</v>
          </cell>
          <cell r="B156" t="str">
            <v>Prov. For Const- Ankur Vihar Devpt</v>
          </cell>
          <cell r="C156" t="str">
            <v>INR</v>
          </cell>
          <cell r="D156" t="str">
            <v>ASSET</v>
          </cell>
          <cell r="E156" t="str">
            <v>BALANCE SHEET</v>
          </cell>
          <cell r="F156" t="str">
            <v/>
          </cell>
          <cell r="G156" t="str">
            <v/>
          </cell>
          <cell r="H156" t="str">
            <v>CURRENT ASSETS, LOANS AND ADVANCES</v>
          </cell>
          <cell r="I156" t="str">
            <v>INVENTORIES</v>
          </cell>
          <cell r="J156" t="str">
            <v>WORK IN PROGRESS</v>
          </cell>
        </row>
        <row r="157">
          <cell r="A157" t="str">
            <v>A302101-000-004</v>
          </cell>
          <cell r="B157" t="str">
            <v>Prov. For Const- Beverly Park 1</v>
          </cell>
          <cell r="C157" t="str">
            <v>INR</v>
          </cell>
          <cell r="D157" t="str">
            <v>ASSET</v>
          </cell>
          <cell r="E157" t="str">
            <v>BALANCE SHEET</v>
          </cell>
          <cell r="F157" t="str">
            <v/>
          </cell>
          <cell r="G157" t="str">
            <v/>
          </cell>
          <cell r="H157" t="str">
            <v>CURRENT ASSETS, LOANS AND ADVANCES</v>
          </cell>
          <cell r="I157" t="str">
            <v>INVENTORIES</v>
          </cell>
          <cell r="J157" t="str">
            <v>WORK IN PROGRESS</v>
          </cell>
        </row>
        <row r="158">
          <cell r="A158" t="str">
            <v>A302101-000-005</v>
          </cell>
          <cell r="B158" t="str">
            <v>Prov. For Const- Beverly Park 2</v>
          </cell>
          <cell r="C158" t="str">
            <v>INR</v>
          </cell>
          <cell r="D158" t="str">
            <v>ASSET</v>
          </cell>
          <cell r="E158" t="str">
            <v>BALANCE SHEET</v>
          </cell>
          <cell r="F158" t="str">
            <v/>
          </cell>
          <cell r="G158" t="str">
            <v/>
          </cell>
          <cell r="H158" t="str">
            <v>CURRENT ASSETS, LOANS AND ADVANCES</v>
          </cell>
          <cell r="I158" t="str">
            <v>INVENTORIES</v>
          </cell>
          <cell r="J158" t="str">
            <v>WORK IN PROGRESS</v>
          </cell>
        </row>
        <row r="159">
          <cell r="A159" t="str">
            <v>A302101-000-008</v>
          </cell>
          <cell r="B159" t="str">
            <v>Prov. For Const- Corporate Park</v>
          </cell>
          <cell r="C159" t="str">
            <v>INR</v>
          </cell>
          <cell r="D159" t="str">
            <v>ASSET</v>
          </cell>
          <cell r="E159" t="str">
            <v>BALANCE SHEET</v>
          </cell>
          <cell r="F159" t="str">
            <v/>
          </cell>
          <cell r="G159" t="str">
            <v/>
          </cell>
          <cell r="H159" t="str">
            <v>CURRENT ASSETS, LOANS AND ADVANCES</v>
          </cell>
          <cell r="I159" t="str">
            <v>INVENTORIES</v>
          </cell>
          <cell r="J159" t="str">
            <v>WORK IN PROGRESS</v>
          </cell>
        </row>
        <row r="160">
          <cell r="A160" t="str">
            <v>A302101-000-011</v>
          </cell>
          <cell r="B160" t="str">
            <v>Prov. For Const- Executive Homes</v>
          </cell>
          <cell r="C160" t="str">
            <v>INR</v>
          </cell>
          <cell r="D160" t="str">
            <v>ASSET</v>
          </cell>
          <cell r="E160" t="str">
            <v>BALANCE SHEET</v>
          </cell>
          <cell r="F160" t="str">
            <v/>
          </cell>
          <cell r="G160" t="str">
            <v/>
          </cell>
          <cell r="H160" t="str">
            <v>CURRENT ASSETS, LOANS AND ADVANCES</v>
          </cell>
          <cell r="I160" t="str">
            <v>INVENTORIES</v>
          </cell>
          <cell r="J160" t="str">
            <v>WORK IN PROGRESS</v>
          </cell>
        </row>
        <row r="161">
          <cell r="A161" t="str">
            <v>A302101-000-013</v>
          </cell>
          <cell r="B161" t="str">
            <v>Prov. For Const- Hamilton Court</v>
          </cell>
          <cell r="C161" t="str">
            <v>INR</v>
          </cell>
          <cell r="D161" t="str">
            <v>ASSET</v>
          </cell>
          <cell r="E161" t="str">
            <v>BALANCE SHEET</v>
          </cell>
          <cell r="F161" t="str">
            <v/>
          </cell>
          <cell r="G161" t="str">
            <v/>
          </cell>
          <cell r="H161" t="str">
            <v>CURRENT ASSETS, LOANS AND ADVANCES</v>
          </cell>
          <cell r="I161" t="str">
            <v>INVENTORIES</v>
          </cell>
          <cell r="J161" t="str">
            <v>WORK IN PROGRESS</v>
          </cell>
        </row>
        <row r="162">
          <cell r="A162" t="str">
            <v>A302101-000-016</v>
          </cell>
          <cell r="B162" t="str">
            <v>Prov. For Const- Park N Shop</v>
          </cell>
          <cell r="C162" t="str">
            <v>INR</v>
          </cell>
          <cell r="D162" t="str">
            <v>ASSET</v>
          </cell>
          <cell r="E162" t="str">
            <v>BALANCE SHEET</v>
          </cell>
          <cell r="F162" t="str">
            <v/>
          </cell>
          <cell r="G162" t="str">
            <v/>
          </cell>
          <cell r="H162" t="str">
            <v>CURRENT ASSETS, LOANS AND ADVANCES</v>
          </cell>
          <cell r="I162" t="str">
            <v>INVENTORIES</v>
          </cell>
          <cell r="J162" t="str">
            <v>WORK IN PROGRESS</v>
          </cell>
        </row>
        <row r="163">
          <cell r="A163" t="str">
            <v>A302101-000-017</v>
          </cell>
          <cell r="B163" t="str">
            <v>Prov. For Const- Qutab Enclave IV</v>
          </cell>
          <cell r="C163" t="str">
            <v>INR</v>
          </cell>
          <cell r="D163" t="str">
            <v>ASSET</v>
          </cell>
          <cell r="E163" t="str">
            <v>BALANCE SHEET</v>
          </cell>
          <cell r="F163" t="str">
            <v/>
          </cell>
          <cell r="G163" t="str">
            <v/>
          </cell>
          <cell r="H163" t="str">
            <v>CURRENT ASSETS, LOANS AND ADVANCES</v>
          </cell>
          <cell r="I163" t="str">
            <v>INVENTORIES</v>
          </cell>
          <cell r="J163" t="str">
            <v>WORK IN PROGRESS</v>
          </cell>
        </row>
        <row r="164">
          <cell r="A164" t="str">
            <v>A302101-000-018</v>
          </cell>
          <cell r="B164" t="str">
            <v>Prov. For Const- Qutab Enclave V</v>
          </cell>
          <cell r="C164" t="str">
            <v>INR</v>
          </cell>
          <cell r="D164" t="str">
            <v>ASSET</v>
          </cell>
          <cell r="E164" t="str">
            <v>BALANCE SHEET</v>
          </cell>
          <cell r="F164" t="str">
            <v/>
          </cell>
          <cell r="G164" t="str">
            <v/>
          </cell>
          <cell r="H164" t="str">
            <v>CURRENT ASSETS, LOANS AND ADVANCES</v>
          </cell>
          <cell r="I164" t="str">
            <v>INVENTORIES</v>
          </cell>
          <cell r="J164" t="str">
            <v>WORK IN PROGRESS</v>
          </cell>
        </row>
        <row r="165">
          <cell r="A165" t="str">
            <v>A302101-000-022</v>
          </cell>
          <cell r="B165" t="str">
            <v>Prov. For Const- Richmond Park</v>
          </cell>
          <cell r="C165" t="str">
            <v>INR</v>
          </cell>
          <cell r="D165" t="str">
            <v>ASSET</v>
          </cell>
          <cell r="E165" t="str">
            <v>BALANCE SHEET</v>
          </cell>
          <cell r="F165" t="str">
            <v/>
          </cell>
          <cell r="G165" t="str">
            <v/>
          </cell>
          <cell r="H165" t="str">
            <v>CURRENT ASSETS, LOANS AND ADVANCES</v>
          </cell>
          <cell r="I165" t="str">
            <v>INVENTORIES</v>
          </cell>
          <cell r="J165" t="str">
            <v>WORK IN PROGRESS</v>
          </cell>
        </row>
        <row r="166">
          <cell r="A166" t="str">
            <v>A302101-000-023</v>
          </cell>
          <cell r="B166" t="str">
            <v>Prov. For Const- Super Mart II</v>
          </cell>
          <cell r="C166" t="str">
            <v>INR</v>
          </cell>
          <cell r="D166" t="str">
            <v>ASSET</v>
          </cell>
          <cell r="E166" t="str">
            <v>BALANCE SHEET</v>
          </cell>
          <cell r="F166" t="str">
            <v/>
          </cell>
          <cell r="G166" t="str">
            <v/>
          </cell>
          <cell r="H166" t="str">
            <v>CURRENT ASSETS, LOANS AND ADVANCES</v>
          </cell>
          <cell r="I166" t="str">
            <v>INVENTORIES</v>
          </cell>
          <cell r="J166" t="str">
            <v>WORK IN PROGRESS</v>
          </cell>
        </row>
        <row r="167">
          <cell r="A167" t="str">
            <v>A302101-000-027</v>
          </cell>
          <cell r="B167" t="str">
            <v>Prov. For Const- Stop N Shop</v>
          </cell>
          <cell r="C167" t="str">
            <v>INR</v>
          </cell>
          <cell r="D167" t="str">
            <v>ASSET</v>
          </cell>
          <cell r="E167" t="str">
            <v>BALANCE SHEET</v>
          </cell>
          <cell r="F167" t="str">
            <v/>
          </cell>
          <cell r="G167" t="str">
            <v/>
          </cell>
          <cell r="H167" t="str">
            <v>CURRENT ASSETS, LOANS AND ADVANCES</v>
          </cell>
          <cell r="I167" t="str">
            <v>INVENTORIES</v>
          </cell>
          <cell r="J167" t="str">
            <v>WORK IN PROGRESS</v>
          </cell>
        </row>
        <row r="168">
          <cell r="A168" t="str">
            <v>A302101-000-028</v>
          </cell>
          <cell r="B168" t="str">
            <v>Prov. For Const- Silver Oaks</v>
          </cell>
          <cell r="C168" t="str">
            <v>INR</v>
          </cell>
          <cell r="D168" t="str">
            <v>ASSET</v>
          </cell>
          <cell r="E168" t="str">
            <v>BALANCE SHEET</v>
          </cell>
          <cell r="F168" t="str">
            <v/>
          </cell>
          <cell r="G168" t="str">
            <v/>
          </cell>
          <cell r="H168" t="str">
            <v>CURRENT ASSETS, LOANS AND ADVANCES</v>
          </cell>
          <cell r="I168" t="str">
            <v>INVENTORIES</v>
          </cell>
          <cell r="J168" t="str">
            <v>WORK IN PROGRESS</v>
          </cell>
        </row>
        <row r="169">
          <cell r="A169" t="str">
            <v>A302101-000-034</v>
          </cell>
          <cell r="B169" t="str">
            <v>Prov. For Const- Windsor Court</v>
          </cell>
          <cell r="C169" t="str">
            <v>INR</v>
          </cell>
          <cell r="D169" t="str">
            <v>ASSET</v>
          </cell>
          <cell r="E169" t="str">
            <v>BALANCE SHEET</v>
          </cell>
          <cell r="F169" t="str">
            <v/>
          </cell>
          <cell r="G169" t="str">
            <v/>
          </cell>
          <cell r="H169" t="str">
            <v>CURRENT ASSETS, LOANS AND ADVANCES</v>
          </cell>
          <cell r="I169" t="str">
            <v>INVENTORIES</v>
          </cell>
          <cell r="J169" t="str">
            <v>WORK IN PROGRESS</v>
          </cell>
        </row>
        <row r="170">
          <cell r="A170" t="str">
            <v>A302101-000-037</v>
          </cell>
          <cell r="B170" t="str">
            <v>Prov. For Const- FMT/C. Point</v>
          </cell>
          <cell r="C170" t="str">
            <v>INR</v>
          </cell>
          <cell r="D170" t="str">
            <v>ASSET</v>
          </cell>
          <cell r="E170" t="str">
            <v>BALANCE SHEET</v>
          </cell>
          <cell r="F170" t="str">
            <v/>
          </cell>
          <cell r="G170" t="str">
            <v/>
          </cell>
          <cell r="H170" t="str">
            <v>CURRENT ASSETS, LOANS AND ADVANCES</v>
          </cell>
          <cell r="I170" t="str">
            <v>INVENTORIES</v>
          </cell>
          <cell r="J170" t="str">
            <v>WORK IN PROGRESS</v>
          </cell>
        </row>
        <row r="171">
          <cell r="A171" t="str">
            <v>A302101-000-039</v>
          </cell>
          <cell r="B171" t="str">
            <v>Prov. For Const- Ridgewood</v>
          </cell>
          <cell r="C171" t="str">
            <v>INR</v>
          </cell>
          <cell r="D171" t="str">
            <v>ASSET</v>
          </cell>
          <cell r="E171" t="str">
            <v>BALANCE SHEET</v>
          </cell>
          <cell r="F171" t="str">
            <v/>
          </cell>
          <cell r="G171" t="str">
            <v/>
          </cell>
          <cell r="H171" t="str">
            <v>CURRENT ASSETS, LOANS AND ADVANCES</v>
          </cell>
          <cell r="I171" t="str">
            <v>INVENTORIES</v>
          </cell>
          <cell r="J171" t="str">
            <v>WORK IN PROGRESS</v>
          </cell>
        </row>
        <row r="172">
          <cell r="A172" t="str">
            <v>A302101-000-040</v>
          </cell>
          <cell r="B172" t="str">
            <v>Prov. For Const- OAKWOOD</v>
          </cell>
          <cell r="C172" t="str">
            <v>INR</v>
          </cell>
          <cell r="D172" t="str">
            <v>ASSET</v>
          </cell>
          <cell r="E172" t="str">
            <v>BALANCE SHEET</v>
          </cell>
          <cell r="F172" t="str">
            <v/>
          </cell>
          <cell r="G172" t="str">
            <v/>
          </cell>
          <cell r="H172" t="str">
            <v>CURRENT ASSETS, LOANS AND ADVANCES</v>
          </cell>
          <cell r="I172" t="str">
            <v>INVENTORIES</v>
          </cell>
          <cell r="J172" t="str">
            <v>WORK IN PROGRESS</v>
          </cell>
        </row>
        <row r="173">
          <cell r="A173" t="str">
            <v>A302101-000-041</v>
          </cell>
          <cell r="B173" t="str">
            <v>Prov. For Const- Wellington</v>
          </cell>
          <cell r="C173" t="str">
            <v>INR</v>
          </cell>
          <cell r="D173" t="str">
            <v>ASSET</v>
          </cell>
          <cell r="E173" t="str">
            <v>BALANCE SHEET</v>
          </cell>
          <cell r="F173" t="str">
            <v/>
          </cell>
          <cell r="G173" t="str">
            <v/>
          </cell>
          <cell r="H173" t="str">
            <v>CURRENT ASSETS, LOANS AND ADVANCES</v>
          </cell>
          <cell r="I173" t="str">
            <v>INVENTORIES</v>
          </cell>
          <cell r="J173" t="str">
            <v>WORK IN PROGRESS</v>
          </cell>
        </row>
        <row r="174">
          <cell r="A174" t="str">
            <v>A302101-000-046</v>
          </cell>
          <cell r="B174" t="str">
            <v>Prov. For Const- Princeton</v>
          </cell>
          <cell r="C174" t="str">
            <v>INR</v>
          </cell>
          <cell r="D174" t="str">
            <v>ASSET</v>
          </cell>
          <cell r="E174" t="str">
            <v>BALANCE SHEET</v>
          </cell>
          <cell r="F174" t="str">
            <v/>
          </cell>
          <cell r="G174" t="str">
            <v/>
          </cell>
          <cell r="H174" t="str">
            <v>CURRENT ASSETS, LOANS AND ADVANCES</v>
          </cell>
          <cell r="I174" t="str">
            <v>INVENTORIES</v>
          </cell>
          <cell r="J174" t="str">
            <v>WORK IN PROGRESS</v>
          </cell>
        </row>
        <row r="175">
          <cell r="A175" t="str">
            <v>A302101-000-049</v>
          </cell>
          <cell r="B175" t="str">
            <v>Prov. For Const- Regent House</v>
          </cell>
          <cell r="C175" t="str">
            <v>INR</v>
          </cell>
          <cell r="D175" t="str">
            <v>ASSET</v>
          </cell>
          <cell r="E175" t="str">
            <v>BALANCE SHEET</v>
          </cell>
          <cell r="F175" t="str">
            <v/>
          </cell>
          <cell r="G175" t="str">
            <v/>
          </cell>
          <cell r="H175" t="str">
            <v>CURRENT ASSETS, LOANS AND ADVANCES</v>
          </cell>
          <cell r="I175" t="str">
            <v>INVENTORIES</v>
          </cell>
          <cell r="J175" t="str">
            <v>WORK IN PROGRESS</v>
          </cell>
        </row>
        <row r="176">
          <cell r="A176" t="str">
            <v>A302101-000-050</v>
          </cell>
          <cell r="B176" t="str">
            <v>Prov. For Const- Carlton</v>
          </cell>
          <cell r="C176" t="str">
            <v>INR</v>
          </cell>
          <cell r="D176" t="str">
            <v>ASSET</v>
          </cell>
          <cell r="E176" t="str">
            <v>BALANCE SHEET</v>
          </cell>
          <cell r="F176" t="str">
            <v/>
          </cell>
          <cell r="G176" t="str">
            <v/>
          </cell>
          <cell r="H176" t="str">
            <v>CURRENT ASSETS, LOANS AND ADVANCES</v>
          </cell>
          <cell r="I176" t="str">
            <v>INVENTORIES</v>
          </cell>
          <cell r="J176" t="str">
            <v>WORK IN PROGRESS</v>
          </cell>
        </row>
        <row r="177">
          <cell r="A177" t="str">
            <v>A302101-000-054</v>
          </cell>
          <cell r="B177" t="str">
            <v>Prov. For Const- Belv. Park</v>
          </cell>
          <cell r="C177" t="str">
            <v>INR</v>
          </cell>
          <cell r="D177" t="str">
            <v>ASSET</v>
          </cell>
          <cell r="E177" t="str">
            <v>BALANCE SHEET</v>
          </cell>
          <cell r="F177" t="str">
            <v/>
          </cell>
          <cell r="G177" t="str">
            <v/>
          </cell>
          <cell r="H177" t="str">
            <v>CURRENT ASSETS, LOANS AND ADVANCES</v>
          </cell>
          <cell r="I177" t="str">
            <v>INVENTORIES</v>
          </cell>
          <cell r="J177" t="str">
            <v>WORK IN PROGRESS</v>
          </cell>
        </row>
        <row r="178">
          <cell r="A178" t="str">
            <v>A302101-000-055</v>
          </cell>
          <cell r="B178" t="str">
            <v>Prov. For Const- Belv. Tower</v>
          </cell>
          <cell r="C178" t="str">
            <v>INR</v>
          </cell>
          <cell r="D178" t="str">
            <v>ASSET</v>
          </cell>
          <cell r="E178" t="str">
            <v>BALANCE SHEET</v>
          </cell>
          <cell r="F178" t="str">
            <v/>
          </cell>
          <cell r="G178" t="str">
            <v/>
          </cell>
          <cell r="H178" t="str">
            <v>CURRENT ASSETS, LOANS AND ADVANCES</v>
          </cell>
          <cell r="I178" t="str">
            <v>INVENTORIES</v>
          </cell>
          <cell r="J178" t="str">
            <v>WORK IN PROGRESS</v>
          </cell>
        </row>
        <row r="179">
          <cell r="A179" t="str">
            <v>A302101-000-056</v>
          </cell>
          <cell r="B179" t="str">
            <v>Prov. For Const- City Centre</v>
          </cell>
          <cell r="C179" t="str">
            <v>INR</v>
          </cell>
          <cell r="D179" t="str">
            <v>ASSET</v>
          </cell>
          <cell r="E179" t="str">
            <v>BALANCE SHEET</v>
          </cell>
          <cell r="F179" t="str">
            <v/>
          </cell>
          <cell r="G179" t="str">
            <v/>
          </cell>
          <cell r="H179" t="str">
            <v>CURRENT ASSETS, LOANS AND ADVANCES</v>
          </cell>
          <cell r="I179" t="str">
            <v>INVENTORIES</v>
          </cell>
          <cell r="J179" t="str">
            <v>WORK IN PROGRESS</v>
          </cell>
        </row>
        <row r="180">
          <cell r="A180" t="str">
            <v>A302101-000-058</v>
          </cell>
          <cell r="B180" t="str">
            <v>Prov. For Const- Exclusive Floor</v>
          </cell>
          <cell r="C180" t="str">
            <v>INR</v>
          </cell>
          <cell r="D180" t="str">
            <v>ASSET</v>
          </cell>
          <cell r="E180" t="str">
            <v>BALANCE SHEET</v>
          </cell>
          <cell r="F180" t="str">
            <v/>
          </cell>
          <cell r="G180" t="str">
            <v/>
          </cell>
          <cell r="H180" t="str">
            <v>CURRENT ASSETS, LOANS AND ADVANCES</v>
          </cell>
          <cell r="I180" t="str">
            <v>INVENTORIES</v>
          </cell>
          <cell r="J180" t="str">
            <v>WORK IN PROGRESS</v>
          </cell>
        </row>
        <row r="181">
          <cell r="A181" t="str">
            <v>A302101-000-059</v>
          </cell>
          <cell r="B181" t="str">
            <v>Prov. For Const- Moulsari Arcade</v>
          </cell>
          <cell r="C181" t="str">
            <v>INR</v>
          </cell>
          <cell r="D181" t="str">
            <v>ASSET</v>
          </cell>
          <cell r="E181" t="str">
            <v>BALANCE SHEET</v>
          </cell>
          <cell r="F181" t="str">
            <v/>
          </cell>
          <cell r="G181" t="str">
            <v/>
          </cell>
          <cell r="H181" t="str">
            <v>CURRENT ASSETS, LOANS AND ADVANCES</v>
          </cell>
          <cell r="I181" t="str">
            <v>INVENTORIES</v>
          </cell>
          <cell r="J181" t="str">
            <v>WORK IN PROGRESS</v>
          </cell>
        </row>
        <row r="182">
          <cell r="A182" t="str">
            <v>A302101-000-060</v>
          </cell>
          <cell r="B182" t="str">
            <v>Prov. For Const- Trinity Towers</v>
          </cell>
          <cell r="C182" t="str">
            <v>INR</v>
          </cell>
          <cell r="D182" t="str">
            <v>ASSET</v>
          </cell>
          <cell r="E182" t="str">
            <v>BALANCE SHEET</v>
          </cell>
          <cell r="F182" t="str">
            <v/>
          </cell>
          <cell r="G182" t="str">
            <v/>
          </cell>
          <cell r="H182" t="str">
            <v>CURRENT ASSETS, LOANS AND ADVANCES</v>
          </cell>
          <cell r="I182" t="str">
            <v>INVENTORIES</v>
          </cell>
          <cell r="J182" t="str">
            <v>WORK IN PROGRESS</v>
          </cell>
        </row>
        <row r="183">
          <cell r="A183" t="str">
            <v>A302101-000-061</v>
          </cell>
          <cell r="B183" t="str">
            <v>Prov. For Const- Grand Mall</v>
          </cell>
          <cell r="C183" t="str">
            <v>INR</v>
          </cell>
          <cell r="D183" t="str">
            <v>ASSET</v>
          </cell>
          <cell r="E183" t="str">
            <v>BALANCE SHEET</v>
          </cell>
          <cell r="F183" t="str">
            <v/>
          </cell>
          <cell r="G183" t="str">
            <v/>
          </cell>
          <cell r="H183" t="str">
            <v>CURRENT ASSETS, LOANS AND ADVANCES</v>
          </cell>
          <cell r="I183" t="str">
            <v>INVENTORIES</v>
          </cell>
          <cell r="J183" t="str">
            <v>WORK IN PROGRESS</v>
          </cell>
        </row>
        <row r="184">
          <cell r="A184" t="str">
            <v>A302101-000-062</v>
          </cell>
          <cell r="B184" t="str">
            <v>Prov. For Const- Aralia</v>
          </cell>
          <cell r="C184" t="str">
            <v>INR</v>
          </cell>
          <cell r="D184" t="str">
            <v>ASSET</v>
          </cell>
          <cell r="E184" t="str">
            <v>BALANCE SHEET</v>
          </cell>
          <cell r="F184" t="str">
            <v/>
          </cell>
          <cell r="G184" t="str">
            <v/>
          </cell>
          <cell r="H184" t="str">
            <v>CURRENT ASSETS, LOANS AND ADVANCES</v>
          </cell>
          <cell r="I184" t="str">
            <v>INVENTORIES</v>
          </cell>
          <cell r="J184" t="str">
            <v>WORK IN PROGRESS</v>
          </cell>
        </row>
        <row r="185">
          <cell r="A185" t="str">
            <v>A302101-000-064</v>
          </cell>
          <cell r="B185" t="str">
            <v>Prov. For Const- Westend Heights</v>
          </cell>
          <cell r="C185" t="str">
            <v>INR</v>
          </cell>
          <cell r="D185" t="str">
            <v>ASSET</v>
          </cell>
          <cell r="E185" t="str">
            <v>BALANCE SHEET</v>
          </cell>
          <cell r="F185" t="str">
            <v/>
          </cell>
          <cell r="G185" t="str">
            <v/>
          </cell>
          <cell r="H185" t="str">
            <v>CURRENT ASSETS, LOANS AND ADVANCES</v>
          </cell>
          <cell r="I185" t="str">
            <v>INVENTORIES</v>
          </cell>
          <cell r="J185" t="str">
            <v>WORK IN PROGRESS</v>
          </cell>
        </row>
        <row r="186">
          <cell r="A186" t="str">
            <v>A302101-000-066</v>
          </cell>
          <cell r="B186" t="str">
            <v>Prov. For Const- Green Valley</v>
          </cell>
          <cell r="C186" t="str">
            <v>INR</v>
          </cell>
          <cell r="D186" t="str">
            <v>ASSET</v>
          </cell>
          <cell r="E186" t="str">
            <v>BALANCE SHEET</v>
          </cell>
          <cell r="F186" t="str">
            <v/>
          </cell>
          <cell r="G186" t="str">
            <v/>
          </cell>
          <cell r="H186" t="str">
            <v>CURRENT ASSETS, LOANS AND ADVANCES</v>
          </cell>
          <cell r="I186" t="str">
            <v>INVENTORIES</v>
          </cell>
          <cell r="J186" t="str">
            <v>WORK IN PROGRESS</v>
          </cell>
        </row>
        <row r="187">
          <cell r="A187" t="str">
            <v>A302101-000-069</v>
          </cell>
          <cell r="B187" t="str">
            <v>Prov. For Const- The Pinacle</v>
          </cell>
          <cell r="C187" t="str">
            <v>INR</v>
          </cell>
          <cell r="D187" t="str">
            <v>ASSET</v>
          </cell>
          <cell r="E187" t="str">
            <v>BALANCE SHEET</v>
          </cell>
          <cell r="F187" t="str">
            <v/>
          </cell>
          <cell r="G187" t="str">
            <v/>
          </cell>
          <cell r="H187" t="str">
            <v>CURRENT ASSETS, LOANS AND ADVANCES</v>
          </cell>
          <cell r="I187" t="str">
            <v>INVENTORIES</v>
          </cell>
          <cell r="J187" t="str">
            <v>WORK IN PROGRESS</v>
          </cell>
        </row>
        <row r="188">
          <cell r="A188" t="str">
            <v>A302101-000-070</v>
          </cell>
          <cell r="B188" t="str">
            <v>Prov. For Const- Royalton</v>
          </cell>
          <cell r="C188" t="str">
            <v>INR</v>
          </cell>
          <cell r="D188" t="str">
            <v>ASSET</v>
          </cell>
          <cell r="E188" t="str">
            <v>BALANCE SHEET</v>
          </cell>
          <cell r="F188" t="str">
            <v/>
          </cell>
          <cell r="G188" t="str">
            <v/>
          </cell>
          <cell r="H188" t="str">
            <v>CURRENT ASSETS, LOANS AND ADVANCES</v>
          </cell>
          <cell r="I188" t="str">
            <v>INVENTORIES</v>
          </cell>
          <cell r="J188" t="str">
            <v>WORK IN PROGRESS</v>
          </cell>
        </row>
        <row r="189">
          <cell r="A189" t="str">
            <v>A302101-000-071</v>
          </cell>
          <cell r="B189" t="str">
            <v>Prov. For Const- The Icon</v>
          </cell>
          <cell r="C189" t="str">
            <v>INR</v>
          </cell>
          <cell r="D189" t="str">
            <v>ASSET</v>
          </cell>
          <cell r="E189" t="str">
            <v>BALANCE SHEET</v>
          </cell>
          <cell r="F189" t="str">
            <v/>
          </cell>
          <cell r="G189" t="str">
            <v/>
          </cell>
          <cell r="H189" t="str">
            <v>CURRENT ASSETS, LOANS AND ADVANCES</v>
          </cell>
          <cell r="I189" t="str">
            <v>INVENTORIES</v>
          </cell>
          <cell r="J189" t="str">
            <v>WORK IN PROGRESS</v>
          </cell>
        </row>
        <row r="190">
          <cell r="A190" t="str">
            <v>A302101-000-075</v>
          </cell>
          <cell r="B190" t="str">
            <v>Prov. For Const- The Summit</v>
          </cell>
          <cell r="C190" t="str">
            <v>INR</v>
          </cell>
          <cell r="D190" t="str">
            <v>ASSET</v>
          </cell>
          <cell r="E190" t="str">
            <v>BALANCE SHEET</v>
          </cell>
          <cell r="F190" t="str">
            <v/>
          </cell>
          <cell r="G190" t="str">
            <v/>
          </cell>
          <cell r="H190" t="str">
            <v>CURRENT ASSETS, LOANS AND ADVANCES</v>
          </cell>
          <cell r="I190" t="str">
            <v>INVENTORIES</v>
          </cell>
          <cell r="J190" t="str">
            <v>WORK IN PROGRESS</v>
          </cell>
        </row>
        <row r="191">
          <cell r="A191" t="str">
            <v>A302101-000-080</v>
          </cell>
          <cell r="B191" t="str">
            <v>Prov. For Const- Magnolias</v>
          </cell>
          <cell r="C191" t="str">
            <v>INR</v>
          </cell>
          <cell r="D191" t="str">
            <v>ASSET</v>
          </cell>
          <cell r="E191" t="str">
            <v>BALANCE SHEET</v>
          </cell>
          <cell r="F191" t="str">
            <v/>
          </cell>
          <cell r="G191" t="str">
            <v/>
          </cell>
          <cell r="H191" t="str">
            <v>CURRENT ASSETS, LOANS AND ADVANCES</v>
          </cell>
          <cell r="I191" t="str">
            <v>INVENTORIES</v>
          </cell>
          <cell r="J191" t="str">
            <v>WORK IN PROGRESS</v>
          </cell>
        </row>
        <row r="192">
          <cell r="A192" t="str">
            <v>A302101-000-088</v>
          </cell>
          <cell r="B192" t="str">
            <v>Prov. For Const- The Belaire</v>
          </cell>
          <cell r="C192" t="str">
            <v>INR</v>
          </cell>
          <cell r="D192" t="str">
            <v>ASSET</v>
          </cell>
          <cell r="E192" t="str">
            <v>BALANCE SHEET</v>
          </cell>
          <cell r="F192" t="str">
            <v/>
          </cell>
          <cell r="G192" t="str">
            <v/>
          </cell>
          <cell r="H192" t="str">
            <v>CURRENT ASSETS, LOANS AND ADVANCES</v>
          </cell>
          <cell r="I192" t="str">
            <v>INVENTORIES</v>
          </cell>
          <cell r="J192" t="str">
            <v>WORK IN PROGRESS</v>
          </cell>
        </row>
        <row r="193">
          <cell r="A193" t="str">
            <v>A302101-000-107</v>
          </cell>
          <cell r="B193" t="str">
            <v>Prov. For Const- Regency Park 1</v>
          </cell>
          <cell r="C193" t="str">
            <v>INR</v>
          </cell>
          <cell r="D193" t="str">
            <v>ASSET</v>
          </cell>
          <cell r="E193" t="str">
            <v>BALANCE SHEET</v>
          </cell>
          <cell r="F193" t="str">
            <v/>
          </cell>
          <cell r="G193" t="str">
            <v/>
          </cell>
          <cell r="H193" t="str">
            <v>CURRENT ASSETS, LOANS AND ADVANCES</v>
          </cell>
          <cell r="I193" t="str">
            <v>INVENTORIES</v>
          </cell>
          <cell r="J193" t="str">
            <v>WORK IN PROGRESS</v>
          </cell>
        </row>
        <row r="194">
          <cell r="A194" t="str">
            <v>A302101-000-108</v>
          </cell>
          <cell r="B194" t="str">
            <v>Prov. For Const- Regency Park 2</v>
          </cell>
          <cell r="C194" t="str">
            <v>INR</v>
          </cell>
          <cell r="D194" t="str">
            <v>ASSET</v>
          </cell>
          <cell r="E194" t="str">
            <v>BALANCE SHEET</v>
          </cell>
          <cell r="F194" t="str">
            <v/>
          </cell>
          <cell r="G194" t="str">
            <v/>
          </cell>
          <cell r="H194" t="str">
            <v>CURRENT ASSETS, LOANS AND ADVANCES</v>
          </cell>
          <cell r="I194" t="str">
            <v>INVENTORIES</v>
          </cell>
          <cell r="J194" t="str">
            <v>WORK IN PROGRESS</v>
          </cell>
        </row>
        <row r="195">
          <cell r="A195" t="str">
            <v>A302101-000-109</v>
          </cell>
          <cell r="B195" t="str">
            <v>Prov. For Const- Qutab Enclave</v>
          </cell>
          <cell r="C195" t="str">
            <v>INR</v>
          </cell>
          <cell r="D195" t="str">
            <v>ASSET</v>
          </cell>
          <cell r="E195" t="str">
            <v>BALANCE SHEET</v>
          </cell>
          <cell r="F195" t="str">
            <v/>
          </cell>
          <cell r="G195" t="str">
            <v/>
          </cell>
          <cell r="H195" t="str">
            <v>CURRENT ASSETS, LOANS AND ADVANCES</v>
          </cell>
          <cell r="I195" t="str">
            <v>INVENTORIES</v>
          </cell>
          <cell r="J195" t="str">
            <v>WORK IN PROGRESS</v>
          </cell>
        </row>
        <row r="196">
          <cell r="A196" t="str">
            <v>A302101-000-110</v>
          </cell>
          <cell r="B196" t="str">
            <v>Prov. For Const- GHS IV</v>
          </cell>
          <cell r="C196" t="str">
            <v>INR</v>
          </cell>
          <cell r="D196" t="str">
            <v>ASSET</v>
          </cell>
          <cell r="E196" t="str">
            <v>BALANCE SHEET</v>
          </cell>
          <cell r="F196" t="str">
            <v/>
          </cell>
          <cell r="G196" t="str">
            <v/>
          </cell>
          <cell r="H196" t="str">
            <v>CURRENT ASSETS, LOANS AND ADVANCES</v>
          </cell>
          <cell r="I196" t="str">
            <v>INVENTORIES</v>
          </cell>
          <cell r="J196" t="str">
            <v>WORK IN PROGRESS</v>
          </cell>
        </row>
        <row r="197">
          <cell r="A197" t="str">
            <v>A302101-000-111</v>
          </cell>
          <cell r="B197" t="str">
            <v>Prov. For Const- Cyber City - I</v>
          </cell>
          <cell r="C197" t="str">
            <v>INR</v>
          </cell>
          <cell r="D197" t="str">
            <v>ASSET</v>
          </cell>
          <cell r="E197" t="str">
            <v>BALANCE SHEET</v>
          </cell>
          <cell r="F197" t="str">
            <v/>
          </cell>
          <cell r="G197" t="str">
            <v/>
          </cell>
          <cell r="H197" t="str">
            <v>CURRENT ASSETS, LOANS AND ADVANCES</v>
          </cell>
          <cell r="I197" t="str">
            <v>INVENTORIES</v>
          </cell>
          <cell r="J197" t="str">
            <v>WORK IN PROGRESS</v>
          </cell>
        </row>
        <row r="198">
          <cell r="A198" t="str">
            <v>A302101-000-112</v>
          </cell>
          <cell r="B198" t="str">
            <v>Prov. For Const- SILOKHRA 2.756 ACRE COM</v>
          </cell>
          <cell r="C198" t="str">
            <v>INR</v>
          </cell>
          <cell r="D198" t="str">
            <v>ASSET</v>
          </cell>
          <cell r="E198" t="str">
            <v>BALANCE SHEET</v>
          </cell>
          <cell r="F198" t="str">
            <v/>
          </cell>
          <cell r="G198" t="str">
            <v/>
          </cell>
          <cell r="H198" t="str">
            <v>CURRENT ASSETS, LOANS AND ADVANCES</v>
          </cell>
          <cell r="I198" t="str">
            <v>INVENTORIES</v>
          </cell>
          <cell r="J198" t="str">
            <v>WORK IN PROGRESS</v>
          </cell>
        </row>
        <row r="199">
          <cell r="A199" t="str">
            <v>A302101-000-113</v>
          </cell>
          <cell r="B199" t="str">
            <v>Prov. For Const- OBEROI LAND 29.80ACRE</v>
          </cell>
          <cell r="C199" t="str">
            <v>INR</v>
          </cell>
          <cell r="D199" t="str">
            <v>ASSET</v>
          </cell>
          <cell r="E199" t="str">
            <v>BALANCE SHEET</v>
          </cell>
          <cell r="F199" t="str">
            <v/>
          </cell>
          <cell r="G199" t="str">
            <v/>
          </cell>
          <cell r="H199" t="str">
            <v>CURRENT ASSETS, LOANS AND ADVANCES</v>
          </cell>
          <cell r="I199" t="str">
            <v>INVENTORIES</v>
          </cell>
          <cell r="J199" t="str">
            <v>WORK IN PROGRESS</v>
          </cell>
        </row>
        <row r="200">
          <cell r="A200" t="str">
            <v>A302101-000-114</v>
          </cell>
          <cell r="B200" t="str">
            <v>Prov. For Const- Jalandhar</v>
          </cell>
          <cell r="C200" t="str">
            <v>INR</v>
          </cell>
          <cell r="D200" t="str">
            <v>ASSET</v>
          </cell>
          <cell r="E200" t="str">
            <v>BALANCE SHEET</v>
          </cell>
          <cell r="F200" t="str">
            <v/>
          </cell>
          <cell r="G200" t="str">
            <v/>
          </cell>
          <cell r="H200" t="str">
            <v>CURRENT ASSETS, LOANS AND ADVANCES</v>
          </cell>
          <cell r="I200" t="str">
            <v>INVENTORIES</v>
          </cell>
          <cell r="J200" t="str">
            <v>WORK IN PROGRESS</v>
          </cell>
        </row>
        <row r="201">
          <cell r="A201" t="str">
            <v>A302101-000-115</v>
          </cell>
          <cell r="B201" t="str">
            <v>Prov. For Const- Ludhiana</v>
          </cell>
          <cell r="C201" t="str">
            <v>INR</v>
          </cell>
          <cell r="D201" t="str">
            <v>ASSET</v>
          </cell>
          <cell r="E201" t="str">
            <v>BALANCE SHEET</v>
          </cell>
          <cell r="F201" t="str">
            <v/>
          </cell>
          <cell r="G201" t="str">
            <v/>
          </cell>
          <cell r="H201" t="str">
            <v>CURRENT ASSETS, LOANS AND ADVANCES</v>
          </cell>
          <cell r="I201" t="str">
            <v>INVENTORIES</v>
          </cell>
          <cell r="J201" t="str">
            <v>WORK IN PROGRESS</v>
          </cell>
        </row>
        <row r="202">
          <cell r="A202" t="str">
            <v>A302201</v>
          </cell>
          <cell r="B202" t="str">
            <v>Work In Progress - Infra.</v>
          </cell>
          <cell r="C202" t="str">
            <v>INR</v>
          </cell>
          <cell r="D202" t="str">
            <v>ASSET</v>
          </cell>
          <cell r="E202" t="str">
            <v>BALANCE SHEET</v>
          </cell>
          <cell r="F202" t="str">
            <v/>
          </cell>
          <cell r="G202" t="str">
            <v/>
          </cell>
          <cell r="H202" t="str">
            <v>CURRENT ASSETS, LOANS AND ADVANCES</v>
          </cell>
          <cell r="I202" t="str">
            <v>INVENTORIES</v>
          </cell>
          <cell r="J202" t="str">
            <v>WORK IN PROGRESS</v>
          </cell>
        </row>
        <row r="203">
          <cell r="A203" t="str">
            <v>A302202</v>
          </cell>
          <cell r="B203" t="str">
            <v>Infrastructure-Cost</v>
          </cell>
          <cell r="C203" t="str">
            <v>INR</v>
          </cell>
          <cell r="D203" t="str">
            <v>ASSET</v>
          </cell>
          <cell r="E203" t="str">
            <v>BALANCE SHEET</v>
          </cell>
          <cell r="F203" t="str">
            <v/>
          </cell>
          <cell r="G203" t="str">
            <v/>
          </cell>
          <cell r="H203" t="str">
            <v>CURRENT ASSETS, LOANS AND ADVANCES</v>
          </cell>
          <cell r="I203" t="str">
            <v>INVENTORIES</v>
          </cell>
          <cell r="J203" t="str">
            <v>WORK IN PROGRESS</v>
          </cell>
        </row>
        <row r="204">
          <cell r="A204" t="str">
            <v>A302203</v>
          </cell>
          <cell r="B204" t="str">
            <v>SECURED ADVANCES</v>
          </cell>
          <cell r="C204" t="str">
            <v>INR</v>
          </cell>
          <cell r="D204" t="str">
            <v>ASSET</v>
          </cell>
          <cell r="E204" t="str">
            <v>BALANCE SHEET</v>
          </cell>
          <cell r="F204" t="str">
            <v>SUPPLIER PREPAYMENT A/C</v>
          </cell>
          <cell r="G204" t="str">
            <v/>
          </cell>
          <cell r="H204" t="str">
            <v>CURRENT ASSETS, LOANS AND ADVANCES</v>
          </cell>
          <cell r="I204" t="str">
            <v>INVENTORIES</v>
          </cell>
          <cell r="J204" t="str">
            <v>WORK IN PROGRESS</v>
          </cell>
        </row>
        <row r="205">
          <cell r="A205" t="str">
            <v>A302301</v>
          </cell>
          <cell r="B205" t="str">
            <v>Development expenses (IDC)</v>
          </cell>
          <cell r="C205" t="str">
            <v>INR</v>
          </cell>
          <cell r="D205" t="str">
            <v>ASSET</v>
          </cell>
          <cell r="E205" t="str">
            <v>BALANCE SHEET</v>
          </cell>
          <cell r="F205" t="str">
            <v/>
          </cell>
          <cell r="G205" t="str">
            <v/>
          </cell>
          <cell r="H205" t="str">
            <v>CURRENT ASSETS, LOANS AND ADVANCES</v>
          </cell>
          <cell r="I205" t="str">
            <v>INVENTORIES</v>
          </cell>
          <cell r="J205" t="str">
            <v>WORK IN PROGRESS</v>
          </cell>
        </row>
        <row r="206">
          <cell r="A206" t="str">
            <v>A302302</v>
          </cell>
          <cell r="B206" t="str">
            <v>Edc Paid - Phase V</v>
          </cell>
          <cell r="C206" t="str">
            <v>INR</v>
          </cell>
          <cell r="D206" t="str">
            <v>ASSET</v>
          </cell>
          <cell r="E206" t="str">
            <v>BALANCE SHEET</v>
          </cell>
          <cell r="F206" t="str">
            <v/>
          </cell>
          <cell r="G206" t="str">
            <v/>
          </cell>
          <cell r="H206" t="str">
            <v>CURRENT ASSETS, LOANS AND ADVANCES</v>
          </cell>
          <cell r="I206" t="str">
            <v>INVENTORIES</v>
          </cell>
          <cell r="J206" t="str">
            <v>WORK IN PROGRESS</v>
          </cell>
        </row>
        <row r="207">
          <cell r="A207" t="str">
            <v>A302303</v>
          </cell>
          <cell r="B207" t="str">
            <v>Edc Paid</v>
          </cell>
          <cell r="C207" t="str">
            <v>INR</v>
          </cell>
          <cell r="D207" t="str">
            <v>ASSET</v>
          </cell>
          <cell r="E207" t="str">
            <v>BALANCE SHEET</v>
          </cell>
          <cell r="F207" t="str">
            <v/>
          </cell>
          <cell r="G207" t="str">
            <v/>
          </cell>
          <cell r="H207" t="str">
            <v>CURRENT ASSETS, LOANS AND ADVANCES</v>
          </cell>
          <cell r="I207" t="str">
            <v>INVENTORIES</v>
          </cell>
          <cell r="J207" t="str">
            <v>WORK IN PROGRESS</v>
          </cell>
        </row>
        <row r="208">
          <cell r="A208" t="str">
            <v>A302401-000-001</v>
          </cell>
          <cell r="B208" t="str">
            <v>Prov. For Dev.(Oth)- Bangalor</v>
          </cell>
          <cell r="C208" t="str">
            <v>INR</v>
          </cell>
          <cell r="D208" t="str">
            <v>ASSET</v>
          </cell>
          <cell r="E208" t="str">
            <v>BALANCE SHEET</v>
          </cell>
          <cell r="F208" t="str">
            <v/>
          </cell>
          <cell r="G208" t="str">
            <v/>
          </cell>
          <cell r="H208" t="str">
            <v>CURRENT ASSETS, LOANS AND ADVANCES</v>
          </cell>
          <cell r="I208" t="str">
            <v>INVENTORIES</v>
          </cell>
          <cell r="J208" t="str">
            <v>WORK IN PROGRESS</v>
          </cell>
        </row>
        <row r="209">
          <cell r="A209" t="str">
            <v>A302401-000-002</v>
          </cell>
          <cell r="B209" t="str">
            <v>Prov. For Dev.(Oth)- GK 1 &amp; 2</v>
          </cell>
          <cell r="C209" t="str">
            <v>INR</v>
          </cell>
          <cell r="D209" t="str">
            <v>ASSET</v>
          </cell>
          <cell r="E209" t="str">
            <v>BALANCE SHEET</v>
          </cell>
          <cell r="F209" t="str">
            <v/>
          </cell>
          <cell r="G209" t="str">
            <v/>
          </cell>
          <cell r="H209" t="str">
            <v>CURRENT ASSETS, LOANS AND ADVANCES</v>
          </cell>
          <cell r="I209" t="str">
            <v>INVENTORIES</v>
          </cell>
          <cell r="J209" t="str">
            <v>WORK IN PROGRESS</v>
          </cell>
        </row>
        <row r="210">
          <cell r="A210" t="str">
            <v>A302401-000-003</v>
          </cell>
          <cell r="B210" t="str">
            <v>Prov. For Dev.(Oth)- Model Town</v>
          </cell>
          <cell r="C210" t="str">
            <v>INR</v>
          </cell>
          <cell r="D210" t="str">
            <v>ASSET</v>
          </cell>
          <cell r="E210" t="str">
            <v>BALANCE SHEET</v>
          </cell>
          <cell r="F210" t="str">
            <v/>
          </cell>
          <cell r="G210" t="str">
            <v/>
          </cell>
          <cell r="H210" t="str">
            <v>CURRENT ASSETS, LOANS AND ADVANCES</v>
          </cell>
          <cell r="I210" t="str">
            <v>INVENTORIES</v>
          </cell>
          <cell r="J210" t="str">
            <v>WORK IN PROGRESS</v>
          </cell>
        </row>
        <row r="211">
          <cell r="A211" t="str">
            <v>A302401-000-004</v>
          </cell>
          <cell r="B211" t="str">
            <v>Prov. For Dev.(Oth)- Temp. HUTMRNT Bnglr</v>
          </cell>
          <cell r="C211" t="str">
            <v>INR</v>
          </cell>
          <cell r="D211" t="str">
            <v>ASSET</v>
          </cell>
          <cell r="E211" t="str">
            <v>BALANCE SHEET</v>
          </cell>
          <cell r="F211" t="str">
            <v/>
          </cell>
          <cell r="G211" t="str">
            <v/>
          </cell>
          <cell r="H211" t="str">
            <v>CURRENT ASSETS, LOANS AND ADVANCES</v>
          </cell>
          <cell r="I211" t="str">
            <v>INVENTORIES</v>
          </cell>
          <cell r="J211" t="str">
            <v>WORK IN PROGRESS</v>
          </cell>
        </row>
        <row r="212">
          <cell r="A212" t="str">
            <v>A302401-000-005</v>
          </cell>
          <cell r="B212" t="str">
            <v>Prov. For Dev.(Oth)- ORCHARD TREE Plntn</v>
          </cell>
          <cell r="C212" t="str">
            <v>INR</v>
          </cell>
          <cell r="D212" t="str">
            <v>ASSET</v>
          </cell>
          <cell r="E212" t="str">
            <v>BALANCE SHEET</v>
          </cell>
          <cell r="F212" t="str">
            <v/>
          </cell>
          <cell r="G212" t="str">
            <v/>
          </cell>
          <cell r="H212" t="str">
            <v>CURRENT ASSETS, LOANS AND ADVANCES</v>
          </cell>
          <cell r="I212" t="str">
            <v>INVENTORIES</v>
          </cell>
          <cell r="J212" t="str">
            <v>WORK IN PROGRESS</v>
          </cell>
        </row>
        <row r="213">
          <cell r="A213" t="str">
            <v>A302401-000-006</v>
          </cell>
          <cell r="B213" t="str">
            <v>Prov. For Dev.(Oth)- Ankur Vihar</v>
          </cell>
          <cell r="C213" t="str">
            <v>INR</v>
          </cell>
          <cell r="D213" t="str">
            <v>ASSET</v>
          </cell>
          <cell r="E213" t="str">
            <v>BALANCE SHEET</v>
          </cell>
          <cell r="F213" t="str">
            <v/>
          </cell>
          <cell r="G213" t="str">
            <v/>
          </cell>
          <cell r="H213" t="str">
            <v>CURRENT ASSETS, LOANS AND ADVANCES</v>
          </cell>
          <cell r="I213" t="str">
            <v>INVENTORIES</v>
          </cell>
          <cell r="J213" t="str">
            <v>WORK IN PROGRESS</v>
          </cell>
        </row>
        <row r="214">
          <cell r="A214" t="str">
            <v>A302401-000-007</v>
          </cell>
          <cell r="B214" t="str">
            <v>Prov. For Dev.(Oth)- DG II</v>
          </cell>
          <cell r="C214" t="str">
            <v>INR</v>
          </cell>
          <cell r="D214" t="str">
            <v>ASSET</v>
          </cell>
          <cell r="E214" t="str">
            <v>BALANCE SHEET</v>
          </cell>
          <cell r="F214" t="str">
            <v/>
          </cell>
          <cell r="G214" t="str">
            <v/>
          </cell>
          <cell r="H214" t="str">
            <v>CURRENT ASSETS, LOANS AND ADVANCES</v>
          </cell>
          <cell r="I214" t="str">
            <v>INVENTORIES</v>
          </cell>
          <cell r="J214" t="str">
            <v>WORK IN PROGRESS</v>
          </cell>
        </row>
        <row r="215">
          <cell r="A215" t="str">
            <v>A302401-000-008</v>
          </cell>
          <cell r="B215" t="str">
            <v>Prov. For Dev.(Oth)- Faridabad Model Twn</v>
          </cell>
          <cell r="C215" t="str">
            <v>INR</v>
          </cell>
          <cell r="D215" t="str">
            <v>ASSET</v>
          </cell>
          <cell r="E215" t="str">
            <v>BALANCE SHEET</v>
          </cell>
          <cell r="F215" t="str">
            <v/>
          </cell>
          <cell r="G215" t="str">
            <v/>
          </cell>
          <cell r="H215" t="str">
            <v>CURRENT ASSETS, LOANS AND ADVANCES</v>
          </cell>
          <cell r="I215" t="str">
            <v>INVENTORIES</v>
          </cell>
          <cell r="J215" t="str">
            <v>WORK IN PROGRESS</v>
          </cell>
        </row>
        <row r="216">
          <cell r="A216" t="str">
            <v>A302402-000-000</v>
          </cell>
          <cell r="B216" t="str">
            <v>Prov. For Dev.(Qe)</v>
          </cell>
          <cell r="C216" t="str">
            <v>INR</v>
          </cell>
          <cell r="D216" t="str">
            <v>ASSET</v>
          </cell>
          <cell r="E216" t="str">
            <v>BALANCE SHEET</v>
          </cell>
          <cell r="F216" t="str">
            <v/>
          </cell>
          <cell r="G216" t="str">
            <v/>
          </cell>
          <cell r="H216" t="str">
            <v>CURRENT ASSETS, LOANS AND ADVANCES</v>
          </cell>
          <cell r="I216" t="str">
            <v>INVENTORIES</v>
          </cell>
          <cell r="J216" t="str">
            <v>WORK IN PROGRESS</v>
          </cell>
        </row>
        <row r="217">
          <cell r="A217" t="str">
            <v>A302402-000-017</v>
          </cell>
          <cell r="B217" t="str">
            <v>Prov. For Dev.(Qe)- Qutab Enclave 4</v>
          </cell>
          <cell r="C217" t="str">
            <v>INR</v>
          </cell>
          <cell r="D217" t="str">
            <v>ASSET</v>
          </cell>
          <cell r="E217" t="str">
            <v>BALANCE SHEET</v>
          </cell>
          <cell r="F217" t="str">
            <v/>
          </cell>
          <cell r="G217" t="str">
            <v/>
          </cell>
          <cell r="H217" t="str">
            <v>CURRENT ASSETS, LOANS AND ADVANCES</v>
          </cell>
          <cell r="I217" t="str">
            <v>INVENTORIES</v>
          </cell>
          <cell r="J217" t="str">
            <v>WORK IN PROGRESS</v>
          </cell>
        </row>
        <row r="218">
          <cell r="A218" t="str">
            <v>A302402-000-018</v>
          </cell>
          <cell r="B218" t="str">
            <v>Prov. For Dev.(Qe)- Qutab Enclave 5</v>
          </cell>
          <cell r="C218" t="str">
            <v>INR</v>
          </cell>
          <cell r="D218" t="str">
            <v>ASSET</v>
          </cell>
          <cell r="E218" t="str">
            <v>BALANCE SHEET</v>
          </cell>
          <cell r="F218" t="str">
            <v/>
          </cell>
          <cell r="G218" t="str">
            <v/>
          </cell>
          <cell r="H218" t="str">
            <v>CURRENT ASSETS, LOANS AND ADVANCES</v>
          </cell>
          <cell r="I218" t="str">
            <v>INVENTORIES</v>
          </cell>
          <cell r="J218" t="str">
            <v>WORK IN PROGRESS</v>
          </cell>
        </row>
        <row r="219">
          <cell r="A219" t="str">
            <v>A302402-000-066</v>
          </cell>
          <cell r="B219" t="str">
            <v>Prov. For Dev.(Qe)- Green Valley (Const)</v>
          </cell>
          <cell r="C219" t="str">
            <v>INR</v>
          </cell>
          <cell r="D219" t="str">
            <v>ASSET</v>
          </cell>
          <cell r="E219" t="str">
            <v>BALANCE SHEET</v>
          </cell>
          <cell r="F219" t="str">
            <v/>
          </cell>
          <cell r="G219" t="str">
            <v/>
          </cell>
          <cell r="H219" t="str">
            <v>CURRENT ASSETS, LOANS AND ADVANCES</v>
          </cell>
          <cell r="I219" t="str">
            <v>INVENTORIES</v>
          </cell>
          <cell r="J219" t="str">
            <v>WORK IN PROGRESS</v>
          </cell>
        </row>
        <row r="220">
          <cell r="A220" t="str">
            <v>A302402-000-109</v>
          </cell>
          <cell r="B220" t="str">
            <v>Prov. For Dev.(Qe)- Qutab Enclave</v>
          </cell>
          <cell r="C220" t="str">
            <v>INR</v>
          </cell>
          <cell r="D220" t="str">
            <v>ASSET</v>
          </cell>
          <cell r="E220" t="str">
            <v>BALANCE SHEET</v>
          </cell>
          <cell r="F220" t="str">
            <v/>
          </cell>
          <cell r="G220" t="str">
            <v/>
          </cell>
          <cell r="H220" t="str">
            <v>CURRENT ASSETS, LOANS AND ADVANCES</v>
          </cell>
          <cell r="I220" t="str">
            <v>INVENTORIES</v>
          </cell>
          <cell r="J220" t="str">
            <v>WORK IN PROGRESS</v>
          </cell>
        </row>
        <row r="221">
          <cell r="A221" t="str">
            <v>A302402-000-111</v>
          </cell>
          <cell r="B221" t="str">
            <v>Prov. For Dev.(Qe)- Cyber City I</v>
          </cell>
          <cell r="C221" t="str">
            <v>INR</v>
          </cell>
          <cell r="D221" t="str">
            <v>ASSET</v>
          </cell>
          <cell r="E221" t="str">
            <v>BALANCE SHEET</v>
          </cell>
          <cell r="F221" t="str">
            <v/>
          </cell>
          <cell r="G221" t="str">
            <v/>
          </cell>
          <cell r="H221" t="str">
            <v>CURRENT ASSETS, LOANS AND ADVANCES</v>
          </cell>
          <cell r="I221" t="str">
            <v>INVENTORIES</v>
          </cell>
          <cell r="J221" t="str">
            <v>WORK IN PROGRESS</v>
          </cell>
        </row>
        <row r="222">
          <cell r="A222" t="str">
            <v>A302403</v>
          </cell>
          <cell r="B222" t="str">
            <v>Development / Construction material</v>
          </cell>
          <cell r="C222" t="str">
            <v>INR</v>
          </cell>
          <cell r="D222" t="str">
            <v>ASSET</v>
          </cell>
          <cell r="E222" t="str">
            <v>BALANCE SHEET</v>
          </cell>
          <cell r="F222" t="str">
            <v/>
          </cell>
          <cell r="G222" t="str">
            <v/>
          </cell>
          <cell r="H222" t="str">
            <v>CURRENT ASSETS, LOANS AND ADVANCES</v>
          </cell>
          <cell r="I222" t="str">
            <v>INVENTORIES</v>
          </cell>
          <cell r="J222" t="str">
            <v>WORK IN PROGRESS</v>
          </cell>
        </row>
        <row r="223">
          <cell r="A223" t="str">
            <v>A302501</v>
          </cell>
          <cell r="B223" t="str">
            <v>Work In Progress- Plant &amp; Machinery</v>
          </cell>
          <cell r="C223" t="str">
            <v>INR</v>
          </cell>
          <cell r="D223" t="str">
            <v>ASSET</v>
          </cell>
          <cell r="E223" t="str">
            <v>BALANCE SHEET</v>
          </cell>
          <cell r="F223" t="str">
            <v/>
          </cell>
          <cell r="G223" t="str">
            <v/>
          </cell>
          <cell r="H223" t="str">
            <v>CURRENT ASSETS, LOANS AND ADVANCES</v>
          </cell>
          <cell r="I223" t="str">
            <v>INVENTORIES</v>
          </cell>
          <cell r="J223" t="str">
            <v>WORK IN PROGRESS</v>
          </cell>
        </row>
        <row r="224">
          <cell r="A224" t="str">
            <v>A302601</v>
          </cell>
          <cell r="B224" t="str">
            <v>Secured advances for  construction</v>
          </cell>
          <cell r="C224" t="str">
            <v>INR</v>
          </cell>
          <cell r="D224" t="str">
            <v>ASSET</v>
          </cell>
          <cell r="E224" t="str">
            <v>BALANCE SHEET</v>
          </cell>
          <cell r="F224" t="str">
            <v/>
          </cell>
          <cell r="G224" t="str">
            <v/>
          </cell>
          <cell r="H224" t="str">
            <v>CURRENT ASSETS, LOANS AND ADVANCES</v>
          </cell>
          <cell r="I224" t="str">
            <v>INVENTORIES</v>
          </cell>
          <cell r="J224" t="str">
            <v>WORK IN PROGRESS</v>
          </cell>
        </row>
        <row r="225">
          <cell r="A225" t="str">
            <v>A302701</v>
          </cell>
          <cell r="B225" t="str">
            <v>Scrutiny Fees</v>
          </cell>
          <cell r="C225" t="str">
            <v>INR</v>
          </cell>
          <cell r="D225" t="str">
            <v>ASSET</v>
          </cell>
          <cell r="E225" t="str">
            <v>BALANCE SHEET</v>
          </cell>
          <cell r="F225" t="str">
            <v/>
          </cell>
          <cell r="G225" t="str">
            <v/>
          </cell>
          <cell r="H225" t="str">
            <v>CURRENT ASSETS, LOANS AND ADVANCES</v>
          </cell>
          <cell r="I225" t="str">
            <v>INVENTORIES</v>
          </cell>
          <cell r="J225" t="str">
            <v>WORK IN PROGRESS</v>
          </cell>
        </row>
        <row r="226">
          <cell r="A226" t="str">
            <v>A303001</v>
          </cell>
          <cell r="B226" t="str">
            <v>Material -Imported</v>
          </cell>
          <cell r="C226" t="str">
            <v>INR</v>
          </cell>
          <cell r="D226" t="str">
            <v>ASSET</v>
          </cell>
          <cell r="E226" t="str">
            <v>BALANCE SHEET</v>
          </cell>
          <cell r="F226" t="str">
            <v/>
          </cell>
          <cell r="G226" t="str">
            <v/>
          </cell>
          <cell r="H226" t="str">
            <v>CURRENT ASSETS, LOANS AND ADVANCES</v>
          </cell>
          <cell r="I226" t="str">
            <v>INVENTORIES</v>
          </cell>
          <cell r="J226" t="str">
            <v>RAW MATERIALS</v>
          </cell>
        </row>
        <row r="227">
          <cell r="A227" t="str">
            <v>A303002</v>
          </cell>
          <cell r="B227" t="str">
            <v>Material At Site</v>
          </cell>
          <cell r="C227" t="str">
            <v>INR</v>
          </cell>
          <cell r="D227" t="str">
            <v>ASSET</v>
          </cell>
          <cell r="E227" t="str">
            <v>BALANCE SHEET</v>
          </cell>
          <cell r="F227" t="str">
            <v/>
          </cell>
          <cell r="G227" t="str">
            <v/>
          </cell>
          <cell r="H227" t="str">
            <v>CURRENT ASSETS, LOANS AND ADVANCES</v>
          </cell>
          <cell r="I227" t="str">
            <v>INVENTORIES</v>
          </cell>
          <cell r="J227" t="str">
            <v>RAW MATERIALS</v>
          </cell>
        </row>
        <row r="228">
          <cell r="A228" t="str">
            <v>A303003</v>
          </cell>
          <cell r="B228" t="str">
            <v>Material With Processors</v>
          </cell>
          <cell r="C228" t="str">
            <v>INR</v>
          </cell>
          <cell r="D228" t="str">
            <v>ASSET</v>
          </cell>
          <cell r="E228" t="str">
            <v>BALANCE SHEET</v>
          </cell>
          <cell r="F228" t="str">
            <v/>
          </cell>
          <cell r="G228" t="str">
            <v/>
          </cell>
          <cell r="H228" t="str">
            <v>CURRENT ASSETS, LOANS AND ADVANCES</v>
          </cell>
          <cell r="I228" t="str">
            <v>INVENTORIES</v>
          </cell>
          <cell r="J228" t="str">
            <v>RAW MATERIALS</v>
          </cell>
        </row>
        <row r="229">
          <cell r="A229" t="str">
            <v>A303004</v>
          </cell>
          <cell r="B229" t="str">
            <v>Material In Transit</v>
          </cell>
          <cell r="C229" t="str">
            <v>INR</v>
          </cell>
          <cell r="D229" t="str">
            <v>ASSET</v>
          </cell>
          <cell r="E229" t="str">
            <v>BALANCE SHEET</v>
          </cell>
          <cell r="F229" t="str">
            <v/>
          </cell>
          <cell r="G229" t="str">
            <v/>
          </cell>
          <cell r="H229" t="str">
            <v>CURRENT ASSETS, LOANS AND ADVANCES</v>
          </cell>
          <cell r="I229" t="str">
            <v>INVENTORIES</v>
          </cell>
          <cell r="J229" t="str">
            <v>STOCK IN TRANSIT</v>
          </cell>
        </row>
        <row r="230">
          <cell r="A230" t="str">
            <v>A303005</v>
          </cell>
          <cell r="B230" t="str">
            <v>Material At Close</v>
          </cell>
          <cell r="C230" t="str">
            <v>INR</v>
          </cell>
          <cell r="D230" t="str">
            <v>ASSET</v>
          </cell>
          <cell r="E230" t="str">
            <v>BALANCE SHEET</v>
          </cell>
          <cell r="F230" t="str">
            <v/>
          </cell>
          <cell r="G230" t="str">
            <v/>
          </cell>
          <cell r="H230" t="str">
            <v>CURRENT ASSETS, LOANS AND ADVANCES</v>
          </cell>
          <cell r="I230" t="str">
            <v>INVENTORIES</v>
          </cell>
          <cell r="J230" t="str">
            <v>FINISHED GOODS</v>
          </cell>
        </row>
        <row r="231">
          <cell r="A231" t="str">
            <v>A303999</v>
          </cell>
          <cell r="B231" t="str">
            <v>Stock Suspense</v>
          </cell>
          <cell r="C231" t="str">
            <v>INR</v>
          </cell>
          <cell r="D231" t="str">
            <v>ASSET</v>
          </cell>
          <cell r="E231" t="str">
            <v>BALANCE SHEET</v>
          </cell>
          <cell r="F231" t="str">
            <v/>
          </cell>
          <cell r="G231" t="str">
            <v>STOCK SUSPENSE</v>
          </cell>
          <cell r="H231" t="str">
            <v>CURRENT ASSETS, LOANS AND ADVANCES</v>
          </cell>
          <cell r="I231" t="str">
            <v>INVENTORIES</v>
          </cell>
          <cell r="J231" t="str">
            <v>STOCK IN TRANSIT</v>
          </cell>
        </row>
        <row r="232">
          <cell r="A232" t="str">
            <v>A304001</v>
          </cell>
          <cell r="B232" t="str">
            <v>Land- Stock</v>
          </cell>
          <cell r="C232" t="str">
            <v>INR</v>
          </cell>
          <cell r="D232" t="str">
            <v>ASSET</v>
          </cell>
          <cell r="E232" t="str">
            <v>BALANCE SHEET</v>
          </cell>
          <cell r="F232" t="str">
            <v/>
          </cell>
          <cell r="G232" t="str">
            <v/>
          </cell>
          <cell r="H232" t="str">
            <v>CURRENT ASSETS, LOANS AND ADVANCES</v>
          </cell>
          <cell r="I232" t="str">
            <v>INVENTORIES</v>
          </cell>
          <cell r="J232" t="str">
            <v>FINISHED GOODS</v>
          </cell>
        </row>
        <row r="233">
          <cell r="A233" t="str">
            <v>A304002</v>
          </cell>
          <cell r="B233" t="str">
            <v>Devleloped Plots</v>
          </cell>
          <cell r="C233" t="str">
            <v>INR</v>
          </cell>
          <cell r="D233" t="str">
            <v>ASSET</v>
          </cell>
          <cell r="E233" t="str">
            <v>BALANCE SHEET</v>
          </cell>
          <cell r="F233" t="str">
            <v/>
          </cell>
          <cell r="G233" t="str">
            <v/>
          </cell>
          <cell r="H233" t="str">
            <v>CURRENT ASSETS, LOANS AND ADVANCES</v>
          </cell>
          <cell r="I233" t="str">
            <v>INVENTORIES</v>
          </cell>
          <cell r="J233" t="str">
            <v>FINISHED GOODS</v>
          </cell>
        </row>
        <row r="234">
          <cell r="A234" t="str">
            <v>A304003</v>
          </cell>
          <cell r="B234" t="str">
            <v>Constructed Properties</v>
          </cell>
          <cell r="C234" t="str">
            <v>INR</v>
          </cell>
          <cell r="D234" t="str">
            <v>ASSET</v>
          </cell>
          <cell r="E234" t="str">
            <v>BALANCE SHEET</v>
          </cell>
          <cell r="F234" t="str">
            <v/>
          </cell>
          <cell r="G234" t="str">
            <v/>
          </cell>
          <cell r="H234" t="str">
            <v>CURRENT ASSETS, LOANS AND ADVANCES</v>
          </cell>
          <cell r="I234" t="str">
            <v>INVENTORIES</v>
          </cell>
          <cell r="J234" t="str">
            <v>FINISHED GOODS</v>
          </cell>
        </row>
        <row r="235">
          <cell r="A235" t="str">
            <v>A304004</v>
          </cell>
          <cell r="B235" t="str">
            <v>Rented Buildings (Leasehold)</v>
          </cell>
          <cell r="C235" t="str">
            <v>INR</v>
          </cell>
          <cell r="D235" t="str">
            <v>ASSET</v>
          </cell>
          <cell r="E235" t="str">
            <v>BALANCE SHEET</v>
          </cell>
          <cell r="F235" t="str">
            <v/>
          </cell>
          <cell r="G235" t="str">
            <v/>
          </cell>
          <cell r="H235" t="str">
            <v>CURRENT ASSETS, LOANS AND ADVANCES</v>
          </cell>
          <cell r="I235" t="str">
            <v>INVENTORIES</v>
          </cell>
          <cell r="J235" t="str">
            <v>FINISHED GOODS</v>
          </cell>
        </row>
        <row r="236">
          <cell r="A236" t="str">
            <v>A304005</v>
          </cell>
          <cell r="B236" t="str">
            <v>Rented Buildings (Free Hold)</v>
          </cell>
          <cell r="C236" t="str">
            <v>INR</v>
          </cell>
          <cell r="D236" t="str">
            <v>ASSET</v>
          </cell>
          <cell r="E236" t="str">
            <v>BALANCE SHEET</v>
          </cell>
          <cell r="F236" t="str">
            <v/>
          </cell>
          <cell r="G236" t="str">
            <v/>
          </cell>
          <cell r="H236" t="str">
            <v>CURRENT ASSETS, LOANS AND ADVANCES</v>
          </cell>
          <cell r="I236" t="str">
            <v>INVENTORIES</v>
          </cell>
          <cell r="J236" t="str">
            <v>FINISHED GOODS</v>
          </cell>
        </row>
        <row r="237">
          <cell r="A237" t="str">
            <v>A304006</v>
          </cell>
          <cell r="B237" t="str">
            <v>Finished Goods (Others)</v>
          </cell>
          <cell r="C237" t="str">
            <v>INR</v>
          </cell>
          <cell r="D237" t="str">
            <v>ASSET</v>
          </cell>
          <cell r="E237" t="str">
            <v>BALANCE SHEET</v>
          </cell>
          <cell r="F237" t="str">
            <v/>
          </cell>
          <cell r="G237" t="str">
            <v/>
          </cell>
          <cell r="H237" t="str">
            <v>CURRENT ASSETS, LOANS AND ADVANCES</v>
          </cell>
          <cell r="I237" t="str">
            <v>INVENTORIES</v>
          </cell>
          <cell r="J237" t="str">
            <v>FINISHED GOODS</v>
          </cell>
        </row>
        <row r="238">
          <cell r="A238" t="str">
            <v>A304007</v>
          </cell>
          <cell r="B238" t="str">
            <v>Stock of Shares &amp; Debentures</v>
          </cell>
          <cell r="C238" t="str">
            <v>INR</v>
          </cell>
          <cell r="D238" t="str">
            <v>ASSET</v>
          </cell>
          <cell r="E238" t="str">
            <v>BALANCE SHEET</v>
          </cell>
          <cell r="F238" t="str">
            <v/>
          </cell>
          <cell r="G238" t="str">
            <v/>
          </cell>
          <cell r="H238" t="str">
            <v>CURRENT ASSETS, LOANS AND ADVANCES</v>
          </cell>
          <cell r="I238" t="str">
            <v>INVENTORIES</v>
          </cell>
          <cell r="J238" t="str">
            <v>FINISHED GOODS</v>
          </cell>
        </row>
        <row r="239">
          <cell r="A239" t="str">
            <v>A304008</v>
          </cell>
          <cell r="B239" t="str">
            <v>Stock A/c</v>
          </cell>
          <cell r="C239" t="str">
            <v>INR</v>
          </cell>
          <cell r="D239" t="str">
            <v>ASSET</v>
          </cell>
          <cell r="E239" t="str">
            <v>BALANCE SHEET</v>
          </cell>
          <cell r="F239" t="str">
            <v/>
          </cell>
          <cell r="G239" t="str">
            <v/>
          </cell>
          <cell r="H239" t="str">
            <v>CURRENT ASSETS, LOANS AND ADVANCES</v>
          </cell>
          <cell r="I239" t="str">
            <v>INVENTORIES</v>
          </cell>
          <cell r="J239" t="str">
            <v>FINISHED GOODS</v>
          </cell>
        </row>
        <row r="240">
          <cell r="A240" t="str">
            <v>A305001</v>
          </cell>
          <cell r="B240" t="str">
            <v>Ernst mny/part pymt to pur land/cons pro</v>
          </cell>
          <cell r="C240" t="str">
            <v>INR</v>
          </cell>
          <cell r="D240" t="str">
            <v>ASSET</v>
          </cell>
          <cell r="E240" t="str">
            <v>BALANCE SHEET</v>
          </cell>
          <cell r="F240" t="str">
            <v/>
          </cell>
          <cell r="G240" t="str">
            <v/>
          </cell>
          <cell r="H240" t="str">
            <v>CURRENT ASSETS, LOANS AND ADVANCES</v>
          </cell>
          <cell r="I240" t="str">
            <v>INVENTORIES</v>
          </cell>
          <cell r="J240" t="str">
            <v>EARNEST MONEY PAID</v>
          </cell>
        </row>
        <row r="241">
          <cell r="A241" t="str">
            <v>A305002</v>
          </cell>
          <cell r="B241" t="str">
            <v>Earnst Mny paid undr agrmnt for dev rght</v>
          </cell>
          <cell r="C241" t="str">
            <v>INR</v>
          </cell>
          <cell r="D241" t="str">
            <v>ASSET</v>
          </cell>
          <cell r="E241" t="str">
            <v>BALANCE SHEET</v>
          </cell>
          <cell r="F241" t="str">
            <v/>
          </cell>
          <cell r="G241" t="str">
            <v/>
          </cell>
          <cell r="H241" t="str">
            <v>CURRENT ASSETS, LOANS AND ADVANCES</v>
          </cell>
          <cell r="I241" t="str">
            <v>INVENTORIES</v>
          </cell>
          <cell r="J241" t="str">
            <v>EARNEST MONEY PAID</v>
          </cell>
        </row>
        <row r="242">
          <cell r="A242" t="str">
            <v>A306001</v>
          </cell>
          <cell r="B242" t="str">
            <v>Land Purchase- Pending Adjustme</v>
          </cell>
          <cell r="C242" t="str">
            <v>INR</v>
          </cell>
          <cell r="D242" t="str">
            <v>ASSET</v>
          </cell>
          <cell r="E242" t="str">
            <v>BALANCE SHEET</v>
          </cell>
          <cell r="F242" t="str">
            <v/>
          </cell>
          <cell r="G242" t="str">
            <v/>
          </cell>
          <cell r="H242" t="str">
            <v>CURRENT ASSETS, LOANS AND ADVANCES</v>
          </cell>
          <cell r="I242" t="str">
            <v>INVENTORIES</v>
          </cell>
          <cell r="J242" t="str">
            <v>EARNEST MONEY PAID</v>
          </cell>
        </row>
        <row r="243">
          <cell r="A243" t="str">
            <v>A306002</v>
          </cell>
          <cell r="B243" t="str">
            <v>Land Purchase</v>
          </cell>
          <cell r="C243" t="str">
            <v>INR</v>
          </cell>
          <cell r="D243" t="str">
            <v>ASSET</v>
          </cell>
          <cell r="E243" t="str">
            <v>BALANCE SHEET</v>
          </cell>
          <cell r="F243" t="str">
            <v/>
          </cell>
          <cell r="G243" t="str">
            <v/>
          </cell>
          <cell r="H243" t="str">
            <v>CURRENT ASSETS, LOANS AND ADVANCES</v>
          </cell>
          <cell r="I243" t="str">
            <v>INVENTORIES</v>
          </cell>
          <cell r="J243" t="str">
            <v>EARNEST MONEY PAID</v>
          </cell>
        </row>
        <row r="244">
          <cell r="A244" t="str">
            <v>A307001</v>
          </cell>
          <cell r="B244" t="str">
            <v>Amount Pyble-Rented Prop Land</v>
          </cell>
          <cell r="C244" t="str">
            <v>INR</v>
          </cell>
          <cell r="D244" t="str">
            <v>ASSET</v>
          </cell>
          <cell r="E244" t="str">
            <v>BALANCE SHEET</v>
          </cell>
          <cell r="F244" t="str">
            <v/>
          </cell>
          <cell r="G244" t="str">
            <v/>
          </cell>
          <cell r="H244" t="str">
            <v>CURRENT ASSETS, LOANS AND ADVANCES</v>
          </cell>
          <cell r="I244" t="str">
            <v>INVENTORIES</v>
          </cell>
          <cell r="J244" t="str">
            <v>EARNEST MONEY PAID</v>
          </cell>
        </row>
        <row r="245">
          <cell r="A245" t="str">
            <v>A401001</v>
          </cell>
          <cell r="B245" t="str">
            <v>Sundry Debtors Secured</v>
          </cell>
          <cell r="C245" t="str">
            <v>INR</v>
          </cell>
          <cell r="D245" t="str">
            <v>ASSET</v>
          </cell>
          <cell r="E245" t="str">
            <v>BALANCE SHEET</v>
          </cell>
          <cell r="F245" t="str">
            <v/>
          </cell>
          <cell r="G245" t="str">
            <v/>
          </cell>
          <cell r="H245" t="str">
            <v>CURRENT ASSETS, LOANS AND ADVANCES</v>
          </cell>
          <cell r="I245" t="str">
            <v>SUNDRY DEBTORS</v>
          </cell>
          <cell r="J245" t="str">
            <v>SUNDRY DEBTORS</v>
          </cell>
        </row>
        <row r="246">
          <cell r="A246" t="str">
            <v>A401002</v>
          </cell>
          <cell r="B246" t="str">
            <v>Sundry Debtors (Group Companies)</v>
          </cell>
          <cell r="C246" t="str">
            <v>INR</v>
          </cell>
          <cell r="D246" t="str">
            <v>ASSET</v>
          </cell>
          <cell r="E246" t="str">
            <v>BALANCE SHEET</v>
          </cell>
          <cell r="F246" t="str">
            <v/>
          </cell>
          <cell r="G246" t="str">
            <v/>
          </cell>
          <cell r="H246" t="str">
            <v>CURRENT ASSETS, LOANS AND ADVANCES</v>
          </cell>
          <cell r="I246" t="str">
            <v>SUNDRY DEBTORS</v>
          </cell>
          <cell r="J246" t="str">
            <v>SUNDRY DEBTORS</v>
          </cell>
        </row>
        <row r="247">
          <cell r="A247" t="str">
            <v>A401003</v>
          </cell>
          <cell r="B247" t="str">
            <v>Sundry Debtors (Third Parties)</v>
          </cell>
          <cell r="C247" t="str">
            <v>INR</v>
          </cell>
          <cell r="D247" t="str">
            <v>ASSET</v>
          </cell>
          <cell r="E247" t="str">
            <v>BALANCE SHEET</v>
          </cell>
          <cell r="F247" t="str">
            <v>CUSTOMER RECEIVABLE A/C</v>
          </cell>
          <cell r="G247" t="str">
            <v/>
          </cell>
          <cell r="H247" t="str">
            <v>CURRENT ASSETS, LOANS AND ADVANCES</v>
          </cell>
          <cell r="I247" t="str">
            <v>SUNDRY DEBTORS</v>
          </cell>
          <cell r="J247" t="str">
            <v>SUNDRY DEBTORS</v>
          </cell>
        </row>
        <row r="248">
          <cell r="A248" t="str">
            <v>A401101</v>
          </cell>
          <cell r="B248" t="str">
            <v>Other Debtors</v>
          </cell>
          <cell r="C248" t="str">
            <v>INR</v>
          </cell>
          <cell r="D248" t="str">
            <v>ASSET</v>
          </cell>
          <cell r="E248" t="str">
            <v>BALANCE SHEET</v>
          </cell>
          <cell r="F248" t="str">
            <v/>
          </cell>
          <cell r="G248" t="str">
            <v/>
          </cell>
          <cell r="H248" t="str">
            <v>CURRENT ASSETS, LOANS AND ADVANCES</v>
          </cell>
          <cell r="I248" t="str">
            <v>SUNDRY DEBTORS</v>
          </cell>
          <cell r="J248" t="str">
            <v>SUNDRY DEBTORS</v>
          </cell>
        </row>
        <row r="249">
          <cell r="A249" t="str">
            <v>A401102</v>
          </cell>
          <cell r="B249" t="str">
            <v>Customer Suspense A/c - Receipt</v>
          </cell>
          <cell r="C249" t="str">
            <v>INR</v>
          </cell>
          <cell r="D249" t="str">
            <v>ASSET</v>
          </cell>
          <cell r="E249" t="str">
            <v>BALANCE SHEET</v>
          </cell>
          <cell r="F249" t="str">
            <v/>
          </cell>
          <cell r="G249" t="str">
            <v/>
          </cell>
          <cell r="H249" t="str">
            <v>CURRENT ASSETS, LOANS AND ADVANCES</v>
          </cell>
          <cell r="I249" t="str">
            <v>SUNDRY DEBTORS</v>
          </cell>
          <cell r="J249" t="str">
            <v>SUNDRY DEBTORS</v>
          </cell>
        </row>
        <row r="250">
          <cell r="A250" t="str">
            <v>A401201</v>
          </cell>
          <cell r="B250" t="str">
            <v>Debtors For Scrap</v>
          </cell>
          <cell r="C250" t="str">
            <v>INR</v>
          </cell>
          <cell r="D250" t="str">
            <v>ASSET</v>
          </cell>
          <cell r="E250" t="str">
            <v>BALANCE SHEET</v>
          </cell>
          <cell r="F250" t="str">
            <v/>
          </cell>
          <cell r="G250" t="str">
            <v/>
          </cell>
          <cell r="H250" t="str">
            <v>CURRENT ASSETS, LOANS AND ADVANCES</v>
          </cell>
          <cell r="I250" t="str">
            <v>SUNDRY DEBTORS</v>
          </cell>
          <cell r="J250" t="str">
            <v>SUNDRY DEBTORS</v>
          </cell>
        </row>
        <row r="251">
          <cell r="A251" t="str">
            <v>A401301</v>
          </cell>
          <cell r="B251" t="str">
            <v>Sundry Debtors - Electricity</v>
          </cell>
          <cell r="C251" t="str">
            <v>INR</v>
          </cell>
          <cell r="D251" t="str">
            <v>ASSET</v>
          </cell>
          <cell r="E251" t="str">
            <v>BALANCE SHEET</v>
          </cell>
          <cell r="F251" t="str">
            <v/>
          </cell>
          <cell r="G251" t="str">
            <v/>
          </cell>
          <cell r="H251" t="str">
            <v>CURRENT ASSETS, LOANS AND ADVANCES</v>
          </cell>
          <cell r="I251" t="str">
            <v>SUNDRY DEBTORS</v>
          </cell>
          <cell r="J251" t="str">
            <v>SUNDRY DEBTORS</v>
          </cell>
        </row>
        <row r="252">
          <cell r="A252" t="str">
            <v>A401302</v>
          </cell>
          <cell r="B252" t="str">
            <v>Sun. Debtors-Add Maint.</v>
          </cell>
          <cell r="C252" t="str">
            <v>INR</v>
          </cell>
          <cell r="D252" t="str">
            <v>ASSET</v>
          </cell>
          <cell r="E252" t="str">
            <v>BALANCE SHEET</v>
          </cell>
          <cell r="F252" t="str">
            <v/>
          </cell>
          <cell r="G252" t="str">
            <v/>
          </cell>
          <cell r="H252" t="str">
            <v>CURRENT ASSETS, LOANS AND ADVANCES</v>
          </cell>
          <cell r="I252" t="str">
            <v>SUNDRY DEBTORS</v>
          </cell>
          <cell r="J252" t="str">
            <v>SUNDRY DEBTORS</v>
          </cell>
        </row>
        <row r="253">
          <cell r="A253" t="str">
            <v>A401303</v>
          </cell>
          <cell r="B253" t="str">
            <v>Sundry Debtors-Promotions</v>
          </cell>
          <cell r="C253" t="str">
            <v>INR</v>
          </cell>
          <cell r="D253" t="str">
            <v>ASSET</v>
          </cell>
          <cell r="E253" t="str">
            <v>BALANCE SHEET</v>
          </cell>
          <cell r="F253" t="str">
            <v/>
          </cell>
          <cell r="G253" t="str">
            <v/>
          </cell>
          <cell r="H253" t="str">
            <v>CURRENT ASSETS, LOANS AND ADVANCES</v>
          </cell>
          <cell r="I253" t="str">
            <v>SUNDRY DEBTORS</v>
          </cell>
          <cell r="J253" t="str">
            <v>SUNDRY DEBTORS</v>
          </cell>
        </row>
        <row r="254">
          <cell r="A254" t="str">
            <v>A401304</v>
          </cell>
          <cell r="B254" t="str">
            <v>Sundry Debtors-Circulation</v>
          </cell>
          <cell r="C254" t="str">
            <v>INR</v>
          </cell>
          <cell r="D254" t="str">
            <v>ASSET</v>
          </cell>
          <cell r="E254" t="str">
            <v>BALANCE SHEET</v>
          </cell>
          <cell r="F254" t="str">
            <v/>
          </cell>
          <cell r="G254" t="str">
            <v/>
          </cell>
          <cell r="H254" t="str">
            <v>CURRENT ASSETS, LOANS AND ADVANCES</v>
          </cell>
          <cell r="I254" t="str">
            <v>SUNDRY DEBTORS</v>
          </cell>
          <cell r="J254" t="str">
            <v>SUNDRY DEBTORS</v>
          </cell>
        </row>
        <row r="255">
          <cell r="A255" t="str">
            <v>A401305</v>
          </cell>
          <cell r="B255" t="str">
            <v>Subscription Receivable</v>
          </cell>
          <cell r="C255" t="str">
            <v>INR</v>
          </cell>
          <cell r="D255" t="str">
            <v>ASSET</v>
          </cell>
          <cell r="E255" t="str">
            <v>BALANCE SHEET</v>
          </cell>
          <cell r="F255" t="str">
            <v/>
          </cell>
          <cell r="G255" t="str">
            <v/>
          </cell>
          <cell r="H255" t="str">
            <v>CURRENT ASSETS, LOANS AND ADVANCES</v>
          </cell>
          <cell r="I255" t="str">
            <v>SUNDRY DEBTORS</v>
          </cell>
          <cell r="J255" t="str">
            <v>SUNDRY DEBTORS</v>
          </cell>
        </row>
        <row r="256">
          <cell r="A256" t="str">
            <v>A401401</v>
          </cell>
          <cell r="B256" t="str">
            <v>Service Tax Receivable - Customers</v>
          </cell>
          <cell r="C256" t="str">
            <v>INR</v>
          </cell>
          <cell r="D256" t="str">
            <v>ASSET</v>
          </cell>
          <cell r="E256" t="str">
            <v>BALANCE SHEET</v>
          </cell>
          <cell r="F256" t="str">
            <v/>
          </cell>
          <cell r="G256" t="str">
            <v/>
          </cell>
          <cell r="H256" t="str">
            <v>CURRENT ASSETS, LOANS AND ADVANCES</v>
          </cell>
          <cell r="I256" t="str">
            <v>SUNDRY DEBTORS</v>
          </cell>
          <cell r="J256" t="str">
            <v>SUNDRY DEBTORS</v>
          </cell>
        </row>
        <row r="257">
          <cell r="A257" t="str">
            <v>A401402</v>
          </cell>
          <cell r="B257" t="str">
            <v>SERVICE TAX SUPPLIERS (PROV. PAYABLE)</v>
          </cell>
          <cell r="C257" t="str">
            <v>INR</v>
          </cell>
          <cell r="D257" t="str">
            <v>ASSET</v>
          </cell>
          <cell r="E257" t="str">
            <v>BALANCE SHEET</v>
          </cell>
          <cell r="F257" t="str">
            <v>INPUTTAX</v>
          </cell>
          <cell r="G257" t="str">
            <v/>
          </cell>
          <cell r="H257" t="str">
            <v>CURRENT ASSETS, LOANS AND ADVANCES</v>
          </cell>
          <cell r="I257" t="str">
            <v>SUNDRY DEBTORS</v>
          </cell>
          <cell r="J257" t="str">
            <v>SUNDRY DEBTORS</v>
          </cell>
        </row>
        <row r="258">
          <cell r="A258" t="str">
            <v>A401403</v>
          </cell>
          <cell r="B258" t="str">
            <v>SERVICE TAX SUPPLIERS (ACTU. PAYABLE)</v>
          </cell>
          <cell r="C258" t="str">
            <v>INR</v>
          </cell>
          <cell r="D258" t="str">
            <v>ASSET</v>
          </cell>
          <cell r="E258" t="str">
            <v>BALANCE SHEET</v>
          </cell>
          <cell r="F258" t="str">
            <v>INPUTTAX</v>
          </cell>
          <cell r="G258" t="str">
            <v/>
          </cell>
          <cell r="H258" t="str">
            <v>CURRENT ASSETS, LOANS AND ADVANCES</v>
          </cell>
          <cell r="I258" t="str">
            <v>SUNDRY DEBTORS</v>
          </cell>
          <cell r="J258" t="str">
            <v>SUNDRY DEBTORS</v>
          </cell>
        </row>
        <row r="259">
          <cell r="A259" t="str">
            <v>A401404</v>
          </cell>
          <cell r="B259" t="str">
            <v>Cenvat Receivable on Service Tax</v>
          </cell>
          <cell r="C259" t="str">
            <v>INR</v>
          </cell>
          <cell r="D259" t="str">
            <v>ASSET</v>
          </cell>
          <cell r="E259" t="str">
            <v>BALANCE SHEET</v>
          </cell>
          <cell r="F259" t="str">
            <v/>
          </cell>
          <cell r="G259" t="str">
            <v/>
          </cell>
          <cell r="H259" t="str">
            <v>CURRENT ASSETS, LOANS AND ADVANCES</v>
          </cell>
          <cell r="I259" t="str">
            <v>SUNDRY DEBTORS</v>
          </cell>
          <cell r="J259" t="str">
            <v>SUNDRY DEBTORS</v>
          </cell>
        </row>
        <row r="260">
          <cell r="A260" t="str">
            <v>A401405</v>
          </cell>
          <cell r="B260" t="str">
            <v>Cenvat Receivable on Edu. Cess</v>
          </cell>
          <cell r="C260" t="str">
            <v>INR</v>
          </cell>
          <cell r="D260" t="str">
            <v>ASSET</v>
          </cell>
          <cell r="E260" t="str">
            <v>BALANCE SHEET</v>
          </cell>
          <cell r="F260" t="str">
            <v/>
          </cell>
          <cell r="G260" t="str">
            <v/>
          </cell>
          <cell r="H260" t="str">
            <v>CURRENT ASSETS, LOANS AND ADVANCES</v>
          </cell>
          <cell r="I260" t="str">
            <v>SUNDRY DEBTORS</v>
          </cell>
          <cell r="J260" t="str">
            <v>SUNDRY DEBTORS</v>
          </cell>
        </row>
        <row r="261">
          <cell r="A261" t="str">
            <v>A401406</v>
          </cell>
          <cell r="B261" t="str">
            <v>Cenvat Receivable on S &amp; HE Cess</v>
          </cell>
          <cell r="C261" t="str">
            <v>INR</v>
          </cell>
          <cell r="D261" t="str">
            <v>ASSET</v>
          </cell>
          <cell r="E261" t="str">
            <v>BALANCE SHEET</v>
          </cell>
          <cell r="F261" t="str">
            <v/>
          </cell>
          <cell r="G261" t="str">
            <v/>
          </cell>
          <cell r="H261" t="str">
            <v>CURRENT ASSETS, LOANS AND ADVANCES</v>
          </cell>
          <cell r="I261" t="str">
            <v>SUNDRY DEBTORS</v>
          </cell>
          <cell r="J261" t="str">
            <v>SUNDRY DEBTORS</v>
          </cell>
        </row>
        <row r="262">
          <cell r="A262" t="str">
            <v>A401407</v>
          </cell>
          <cell r="B262" t="str">
            <v>Consolidated Input Tax (Service Tax)</v>
          </cell>
          <cell r="C262" t="str">
            <v>INR</v>
          </cell>
          <cell r="D262" t="str">
            <v>ASSET</v>
          </cell>
          <cell r="E262" t="str">
            <v>BALANCE SHEET</v>
          </cell>
          <cell r="F262" t="str">
            <v/>
          </cell>
          <cell r="G262" t="str">
            <v/>
          </cell>
          <cell r="H262" t="str">
            <v>CURRENT ASSETS, LOANS AND ADVANCES</v>
          </cell>
          <cell r="I262" t="str">
            <v>SUNDRY DEBTORS</v>
          </cell>
          <cell r="J262" t="str">
            <v>SUNDRY DEBTORS</v>
          </cell>
        </row>
        <row r="263">
          <cell r="A263" t="str">
            <v>A401408</v>
          </cell>
          <cell r="B263" t="str">
            <v>Education Cess - Rentals</v>
          </cell>
          <cell r="C263" t="str">
            <v>INR</v>
          </cell>
          <cell r="D263" t="str">
            <v>ASSET</v>
          </cell>
          <cell r="E263" t="str">
            <v>BALANCE SHEET</v>
          </cell>
          <cell r="F263" t="str">
            <v/>
          </cell>
          <cell r="G263" t="str">
            <v/>
          </cell>
          <cell r="H263" t="str">
            <v>CURRENT ASSETS, LOANS AND ADVANCES</v>
          </cell>
          <cell r="I263" t="str">
            <v>SUNDRY DEBTORS</v>
          </cell>
          <cell r="J263" t="str">
            <v>SUNDRY DEBTORS</v>
          </cell>
        </row>
        <row r="264">
          <cell r="A264" t="str">
            <v>A401409</v>
          </cell>
          <cell r="B264" t="str">
            <v>Input Credit-Capital Goods</v>
          </cell>
          <cell r="C264" t="str">
            <v>INR</v>
          </cell>
          <cell r="D264" t="str">
            <v>ASSET</v>
          </cell>
          <cell r="E264" t="str">
            <v>BALANCE SHEET</v>
          </cell>
          <cell r="F264" t="str">
            <v/>
          </cell>
          <cell r="G264" t="str">
            <v/>
          </cell>
          <cell r="H264" t="str">
            <v>CURRENT ASSETS, LOANS AND ADVANCES</v>
          </cell>
          <cell r="I264" t="str">
            <v>SUNDRY DEBTORS</v>
          </cell>
          <cell r="J264" t="str">
            <v>SUNDRY DEBTORS</v>
          </cell>
        </row>
        <row r="265">
          <cell r="A265" t="str">
            <v>A401410</v>
          </cell>
          <cell r="B265" t="str">
            <v>Input Service Tax - Rentals</v>
          </cell>
          <cell r="C265" t="str">
            <v>INR</v>
          </cell>
          <cell r="D265" t="str">
            <v>ASSET</v>
          </cell>
          <cell r="E265" t="str">
            <v>BALANCE SHEET</v>
          </cell>
          <cell r="F265" t="str">
            <v/>
          </cell>
          <cell r="G265" t="str">
            <v/>
          </cell>
          <cell r="H265" t="str">
            <v>CURRENT ASSETS, LOANS AND ADVANCES</v>
          </cell>
          <cell r="I265" t="str">
            <v>SUNDRY DEBTORS</v>
          </cell>
          <cell r="J265" t="str">
            <v>SUNDRY DEBTORS</v>
          </cell>
        </row>
        <row r="266">
          <cell r="A266" t="str">
            <v>A401411</v>
          </cell>
          <cell r="B266" t="str">
            <v>Secondary &amp; Higher Educatin Cess-Rentals</v>
          </cell>
          <cell r="C266" t="str">
            <v>INR</v>
          </cell>
          <cell r="D266" t="str">
            <v>ASSET</v>
          </cell>
          <cell r="E266" t="str">
            <v>BALANCE SHEET</v>
          </cell>
          <cell r="F266" t="str">
            <v/>
          </cell>
          <cell r="G266" t="str">
            <v/>
          </cell>
          <cell r="H266" t="str">
            <v>CURRENT ASSETS, LOANS AND ADVANCES</v>
          </cell>
          <cell r="I266" t="str">
            <v>SUNDRY DEBTORS</v>
          </cell>
          <cell r="J266" t="str">
            <v>SUNDRY DEBTORS</v>
          </cell>
        </row>
        <row r="267">
          <cell r="A267" t="str">
            <v>A401501</v>
          </cell>
          <cell r="B267" t="str">
            <v>Retention Money With Customer</v>
          </cell>
          <cell r="C267" t="str">
            <v>INR</v>
          </cell>
          <cell r="D267" t="str">
            <v>ASSET</v>
          </cell>
          <cell r="E267" t="str">
            <v>BALANCE SHEET</v>
          </cell>
          <cell r="F267" t="str">
            <v/>
          </cell>
          <cell r="G267" t="str">
            <v/>
          </cell>
          <cell r="H267" t="str">
            <v>CURRENT ASSETS, LOANS AND ADVANCES</v>
          </cell>
          <cell r="I267" t="str">
            <v>SUNDRY DEBTORS</v>
          </cell>
          <cell r="J267" t="str">
            <v>SUNDRY DEBTORS</v>
          </cell>
        </row>
        <row r="268">
          <cell r="A268" t="str">
            <v>A467823</v>
          </cell>
          <cell r="B268" t="str">
            <v>stock sit</v>
          </cell>
          <cell r="C268" t="str">
            <v>INR</v>
          </cell>
          <cell r="D268" t="str">
            <v>ASSET</v>
          </cell>
          <cell r="E268" t="str">
            <v>BALANCE SHEET</v>
          </cell>
          <cell r="F268" t="str">
            <v/>
          </cell>
          <cell r="G268" t="str">
            <v>STOCK TRANSFER SIT</v>
          </cell>
          <cell r="H268" t="str">
            <v>CURRENT ASSETS, LOANS AND ADVANCES</v>
          </cell>
          <cell r="I268" t="str">
            <v>OTHER CURRENT ASSETS</v>
          </cell>
          <cell r="J268" t="str">
            <v>OTHER CURRENT ASSETS</v>
          </cell>
        </row>
        <row r="269">
          <cell r="A269" t="str">
            <v>A501001-000</v>
          </cell>
          <cell r="B269" t="str">
            <v>Loans (Gr Co)</v>
          </cell>
          <cell r="C269" t="str">
            <v>INR</v>
          </cell>
          <cell r="D269" t="str">
            <v>ASSET</v>
          </cell>
          <cell r="E269" t="str">
            <v>BALANCE SHEET</v>
          </cell>
          <cell r="F269" t="str">
            <v/>
          </cell>
          <cell r="G269" t="str">
            <v/>
          </cell>
          <cell r="H269" t="str">
            <v>CURRENT ASSETS, LOANS AND ADVANCES</v>
          </cell>
          <cell r="I269" t="str">
            <v>LOANS AND ADVANCES</v>
          </cell>
          <cell r="J269" t="str">
            <v>LOANS</v>
          </cell>
        </row>
        <row r="270">
          <cell r="A270" t="str">
            <v>A501001-010</v>
          </cell>
          <cell r="B270" t="str">
            <v>Loans (Gr Co)-DLF Ltd Cnstr</v>
          </cell>
          <cell r="C270" t="str">
            <v>INR</v>
          </cell>
          <cell r="D270" t="str">
            <v>ASSET</v>
          </cell>
          <cell r="E270" t="str">
            <v>BALANCE SHEET</v>
          </cell>
          <cell r="F270" t="str">
            <v/>
          </cell>
          <cell r="G270" t="str">
            <v/>
          </cell>
          <cell r="H270" t="str">
            <v>CURRENT ASSETS, LOANS AND ADVANCES</v>
          </cell>
          <cell r="I270" t="str">
            <v>LOANS AND ADVANCES</v>
          </cell>
          <cell r="J270" t="str">
            <v>LOANS</v>
          </cell>
        </row>
        <row r="271">
          <cell r="A271" t="str">
            <v>A501001-020</v>
          </cell>
          <cell r="B271" t="str">
            <v>Loans (Gr Co)- DEDL</v>
          </cell>
          <cell r="C271" t="str">
            <v>INR</v>
          </cell>
          <cell r="D271" t="str">
            <v>ASSET</v>
          </cell>
          <cell r="E271" t="str">
            <v>BALANCE SHEET</v>
          </cell>
          <cell r="F271" t="str">
            <v/>
          </cell>
          <cell r="G271" t="str">
            <v/>
          </cell>
          <cell r="H271" t="str">
            <v>CURRENT ASSETS, LOANS AND ADVANCES</v>
          </cell>
          <cell r="I271" t="str">
            <v>LOANS AND ADVANCES</v>
          </cell>
          <cell r="J271" t="str">
            <v>LOANS</v>
          </cell>
        </row>
        <row r="272">
          <cell r="A272" t="str">
            <v>A501001-076</v>
          </cell>
          <cell r="B272" t="str">
            <v>Loans (Gr Co)- Dlf Info City(Kolkata)</v>
          </cell>
          <cell r="C272" t="str">
            <v>INR</v>
          </cell>
          <cell r="D272" t="str">
            <v>ASSET</v>
          </cell>
          <cell r="E272" t="str">
            <v>BALANCE SHEET</v>
          </cell>
          <cell r="F272" t="str">
            <v/>
          </cell>
          <cell r="G272" t="str">
            <v/>
          </cell>
          <cell r="H272" t="str">
            <v>CURRENT ASSETS, LOANS AND ADVANCES</v>
          </cell>
          <cell r="I272" t="str">
            <v>LOANS AND ADVANCES</v>
          </cell>
          <cell r="J272" t="str">
            <v>LOANS</v>
          </cell>
        </row>
        <row r="273">
          <cell r="A273" t="str">
            <v>A501001-101</v>
          </cell>
          <cell r="B273" t="str">
            <v>Loans (Gr Co)-DLF Ltd</v>
          </cell>
          <cell r="C273" t="str">
            <v>INR</v>
          </cell>
          <cell r="D273" t="str">
            <v>ASSET</v>
          </cell>
          <cell r="E273" t="str">
            <v>BALANCE SHEET</v>
          </cell>
          <cell r="F273" t="str">
            <v/>
          </cell>
          <cell r="G273" t="str">
            <v/>
          </cell>
          <cell r="H273" t="str">
            <v>CURRENT ASSETS, LOANS AND ADVANCES</v>
          </cell>
          <cell r="I273" t="str">
            <v>LOANS AND ADVANCES</v>
          </cell>
          <cell r="J273" t="str">
            <v>LOANS</v>
          </cell>
        </row>
        <row r="274">
          <cell r="A274" t="str">
            <v>A501001-274</v>
          </cell>
          <cell r="B274" t="str">
            <v>Loans (Gr Co)-DRDL</v>
          </cell>
          <cell r="C274" t="str">
            <v>INR</v>
          </cell>
          <cell r="D274" t="str">
            <v>ASSET</v>
          </cell>
          <cell r="E274" t="str">
            <v>BALANCE SHEET</v>
          </cell>
          <cell r="F274" t="str">
            <v/>
          </cell>
          <cell r="G274" t="str">
            <v/>
          </cell>
          <cell r="H274" t="str">
            <v>CURRENT ASSETS, LOANS AND ADVANCES</v>
          </cell>
          <cell r="I274" t="str">
            <v>LOANS AND ADVANCES</v>
          </cell>
          <cell r="J274" t="str">
            <v>LOANS</v>
          </cell>
        </row>
        <row r="275">
          <cell r="A275" t="str">
            <v>A501001-278</v>
          </cell>
          <cell r="B275" t="str">
            <v>Loans (Gr Co)-DHDL</v>
          </cell>
          <cell r="C275" t="str">
            <v>INR</v>
          </cell>
          <cell r="D275" t="str">
            <v>ASSET</v>
          </cell>
          <cell r="E275" t="str">
            <v>BALANCE SHEET</v>
          </cell>
          <cell r="F275" t="str">
            <v/>
          </cell>
          <cell r="G275" t="str">
            <v/>
          </cell>
          <cell r="H275" t="str">
            <v>CURRENT ASSETS, LOANS AND ADVANCES</v>
          </cell>
          <cell r="I275" t="str">
            <v>LOANS AND ADVANCES</v>
          </cell>
          <cell r="J275" t="str">
            <v>LOANS</v>
          </cell>
        </row>
        <row r="276">
          <cell r="A276" t="str">
            <v>A501001-279</v>
          </cell>
          <cell r="B276" t="str">
            <v>Loans (Gr Co)-DCDL</v>
          </cell>
          <cell r="C276" t="str">
            <v>INR</v>
          </cell>
          <cell r="D276" t="str">
            <v>ASSET</v>
          </cell>
          <cell r="E276" t="str">
            <v>BALANCE SHEET</v>
          </cell>
          <cell r="F276" t="str">
            <v/>
          </cell>
          <cell r="G276" t="str">
            <v/>
          </cell>
          <cell r="H276" t="str">
            <v>CURRENT ASSETS, LOANS AND ADVANCES</v>
          </cell>
          <cell r="I276" t="str">
            <v>LOANS AND ADVANCES</v>
          </cell>
          <cell r="J276" t="str">
            <v>LOANS</v>
          </cell>
        </row>
        <row r="277">
          <cell r="A277" t="str">
            <v>A501001-280</v>
          </cell>
          <cell r="B277" t="str">
            <v>Loans (Gr Co)-Cee Pee Maint Srv L</v>
          </cell>
          <cell r="C277" t="str">
            <v>INR</v>
          </cell>
          <cell r="D277" t="str">
            <v>ASSET</v>
          </cell>
          <cell r="E277" t="str">
            <v>BALANCE SHEET</v>
          </cell>
          <cell r="F277" t="str">
            <v/>
          </cell>
          <cell r="G277" t="str">
            <v/>
          </cell>
          <cell r="H277" t="str">
            <v>CURRENT ASSETS, LOANS AND ADVANCES</v>
          </cell>
          <cell r="I277" t="str">
            <v>LOANS AND ADVANCES</v>
          </cell>
          <cell r="J277" t="str">
            <v>LOANS</v>
          </cell>
        </row>
        <row r="278">
          <cell r="A278" t="str">
            <v>A501001-282</v>
          </cell>
          <cell r="B278" t="str">
            <v>Loans (Gr Co)-Silver Oaks Prop Mgt Srv P</v>
          </cell>
          <cell r="C278" t="str">
            <v>INR</v>
          </cell>
          <cell r="D278" t="str">
            <v>ASSET</v>
          </cell>
          <cell r="E278" t="str">
            <v>BALANCE SHEET</v>
          </cell>
          <cell r="F278" t="str">
            <v/>
          </cell>
          <cell r="G278" t="str">
            <v/>
          </cell>
          <cell r="H278" t="str">
            <v>CURRENT ASSETS, LOANS AND ADVANCES</v>
          </cell>
          <cell r="I278" t="str">
            <v>LOANS AND ADVANCES</v>
          </cell>
          <cell r="J278" t="str">
            <v>LOANS</v>
          </cell>
        </row>
        <row r="279">
          <cell r="A279" t="str">
            <v>A501001-289</v>
          </cell>
          <cell r="B279" t="str">
            <v>Loans (Gr Co)-Atria Partners</v>
          </cell>
          <cell r="C279" t="str">
            <v>INR</v>
          </cell>
          <cell r="D279" t="str">
            <v>ASSET</v>
          </cell>
          <cell r="E279" t="str">
            <v>BALANCE SHEET</v>
          </cell>
          <cell r="F279" t="str">
            <v/>
          </cell>
          <cell r="G279" t="str">
            <v/>
          </cell>
          <cell r="H279" t="str">
            <v>CURRENT ASSETS, LOANS AND ADVANCES</v>
          </cell>
          <cell r="I279" t="str">
            <v>LOANS AND ADVANCES</v>
          </cell>
          <cell r="J279" t="str">
            <v>LOANS</v>
          </cell>
        </row>
        <row r="280">
          <cell r="A280" t="str">
            <v>A501001-291</v>
          </cell>
          <cell r="B280" t="str">
            <v>Loans (Gr Co)-Renkon Partners</v>
          </cell>
          <cell r="C280" t="str">
            <v>INR</v>
          </cell>
          <cell r="D280" t="str">
            <v>ASSET</v>
          </cell>
          <cell r="E280" t="str">
            <v>BALANCE SHEET</v>
          </cell>
          <cell r="F280" t="str">
            <v/>
          </cell>
          <cell r="G280" t="str">
            <v/>
          </cell>
          <cell r="H280" t="str">
            <v>CURRENT ASSETS, LOANS AND ADVANCES</v>
          </cell>
          <cell r="I280" t="str">
            <v>LOANS AND ADVANCES</v>
          </cell>
          <cell r="J280" t="str">
            <v>LOANS</v>
          </cell>
        </row>
        <row r="281">
          <cell r="A281" t="str">
            <v>A501001-292</v>
          </cell>
          <cell r="B281" t="str">
            <v>Loans (Gr Co)-Plaza Partners</v>
          </cell>
          <cell r="C281" t="str">
            <v>INR</v>
          </cell>
          <cell r="D281" t="str">
            <v>ASSET</v>
          </cell>
          <cell r="E281" t="str">
            <v>BALANCE SHEET</v>
          </cell>
          <cell r="F281" t="str">
            <v/>
          </cell>
          <cell r="G281" t="str">
            <v/>
          </cell>
          <cell r="H281" t="str">
            <v>CURRENT ASSETS, LOANS AND ADVANCES</v>
          </cell>
          <cell r="I281" t="str">
            <v>LOANS AND ADVANCES</v>
          </cell>
          <cell r="J281" t="str">
            <v>LOANS</v>
          </cell>
        </row>
        <row r="282">
          <cell r="A282" t="str">
            <v>A501001-299</v>
          </cell>
          <cell r="B282" t="str">
            <v>Loans (Gr Co)- DLF Cyber City Dev L</v>
          </cell>
          <cell r="C282" t="str">
            <v>INR</v>
          </cell>
          <cell r="D282" t="str">
            <v>ASSET</v>
          </cell>
          <cell r="E282" t="str">
            <v>BALANCE SHEET</v>
          </cell>
          <cell r="F282" t="str">
            <v/>
          </cell>
          <cell r="G282" t="str">
            <v/>
          </cell>
          <cell r="H282" t="str">
            <v>CURRENT ASSETS, LOANS AND ADVANCES</v>
          </cell>
          <cell r="I282" t="str">
            <v>LOANS AND ADVANCES</v>
          </cell>
          <cell r="J282" t="str">
            <v>LOANS</v>
          </cell>
        </row>
        <row r="283">
          <cell r="A283" t="str">
            <v>A501001-305</v>
          </cell>
          <cell r="B283" t="str">
            <v>Loans (Gr Co)-Prompt Real Estate P L</v>
          </cell>
          <cell r="C283" t="str">
            <v>INR</v>
          </cell>
          <cell r="D283" t="str">
            <v>ASSET</v>
          </cell>
          <cell r="E283" t="str">
            <v>BALANCE SHEET</v>
          </cell>
          <cell r="F283" t="str">
            <v/>
          </cell>
          <cell r="G283" t="str">
            <v/>
          </cell>
          <cell r="H283" t="str">
            <v>CURRENT ASSETS, LOANS AND ADVANCES</v>
          </cell>
          <cell r="I283" t="str">
            <v>LOANS AND ADVANCES</v>
          </cell>
          <cell r="J283" t="str">
            <v>LOANS</v>
          </cell>
        </row>
        <row r="284">
          <cell r="A284" t="str">
            <v>A501001-321</v>
          </cell>
          <cell r="B284" t="str">
            <v>Loans (Gr Co)- Passion Buil &amp; Dev P Ltd</v>
          </cell>
          <cell r="C284" t="str">
            <v>INR</v>
          </cell>
          <cell r="D284" t="str">
            <v>ASSET</v>
          </cell>
          <cell r="E284" t="str">
            <v>BALANCE SHEET</v>
          </cell>
          <cell r="F284" t="str">
            <v/>
          </cell>
          <cell r="G284" t="str">
            <v/>
          </cell>
          <cell r="H284" t="str">
            <v>CURRENT ASSETS, LOANS AND ADVANCES</v>
          </cell>
          <cell r="I284" t="str">
            <v>LOANS AND ADVANCES</v>
          </cell>
          <cell r="J284" t="str">
            <v>LOANS</v>
          </cell>
        </row>
        <row r="285">
          <cell r="A285" t="str">
            <v>A501001-325</v>
          </cell>
          <cell r="B285" t="str">
            <v>Loans (Gr Co)-Edward Keventer</v>
          </cell>
          <cell r="C285" t="str">
            <v>INR</v>
          </cell>
          <cell r="D285" t="str">
            <v>ASSET</v>
          </cell>
          <cell r="E285" t="str">
            <v>BALANCE SHEET</v>
          </cell>
          <cell r="F285" t="str">
            <v/>
          </cell>
          <cell r="G285" t="str">
            <v/>
          </cell>
          <cell r="H285" t="str">
            <v>CURRENT ASSETS, LOANS AND ADVANCES</v>
          </cell>
          <cell r="I285" t="str">
            <v>LOANS AND ADVANCES</v>
          </cell>
          <cell r="J285" t="str">
            <v>LOANS</v>
          </cell>
        </row>
        <row r="286">
          <cell r="A286" t="str">
            <v>A501001-419</v>
          </cell>
          <cell r="B286" t="str">
            <v>Loans (Gr Co)-Kenneth Buil &amp; Dev</v>
          </cell>
          <cell r="C286" t="str">
            <v>INR</v>
          </cell>
          <cell r="D286" t="str">
            <v>ASSET</v>
          </cell>
          <cell r="E286" t="str">
            <v>BALANCE SHEET</v>
          </cell>
          <cell r="F286" t="str">
            <v/>
          </cell>
          <cell r="G286" t="str">
            <v/>
          </cell>
          <cell r="H286" t="str">
            <v>CURRENT ASSETS, LOANS AND ADVANCES</v>
          </cell>
          <cell r="I286" t="str">
            <v>LOANS AND ADVANCES</v>
          </cell>
          <cell r="J286" t="str">
            <v>LOANS</v>
          </cell>
        </row>
        <row r="287">
          <cell r="A287" t="str">
            <v>A501001-428</v>
          </cell>
          <cell r="B287" t="str">
            <v>Loans (Gr Co)- DLF Assets Pvt L</v>
          </cell>
          <cell r="C287" t="str">
            <v>INR</v>
          </cell>
          <cell r="D287" t="str">
            <v>ASSET</v>
          </cell>
          <cell r="E287" t="str">
            <v>BALANCE SHEET</v>
          </cell>
          <cell r="F287" t="str">
            <v/>
          </cell>
          <cell r="G287" t="str">
            <v/>
          </cell>
          <cell r="H287" t="str">
            <v>CURRENT ASSETS, LOANS AND ADVANCES</v>
          </cell>
          <cell r="I287" t="str">
            <v>LOANS AND ADVANCES</v>
          </cell>
          <cell r="J287" t="str">
            <v>LOANS</v>
          </cell>
        </row>
        <row r="288">
          <cell r="A288" t="str">
            <v>A501001-516</v>
          </cell>
          <cell r="B288" t="str">
            <v>Loans (Gr Co)-Pee Tee Maint Srv L</v>
          </cell>
          <cell r="C288" t="str">
            <v>INR</v>
          </cell>
          <cell r="D288" t="str">
            <v>ASSET</v>
          </cell>
          <cell r="E288" t="str">
            <v>BALANCE SHEET</v>
          </cell>
          <cell r="F288" t="str">
            <v/>
          </cell>
          <cell r="G288" t="str">
            <v/>
          </cell>
          <cell r="H288" t="str">
            <v>CURRENT ASSETS, LOANS AND ADVANCES</v>
          </cell>
          <cell r="I288" t="str">
            <v>LOANS AND ADVANCES</v>
          </cell>
          <cell r="J288" t="str">
            <v>LOANS</v>
          </cell>
        </row>
        <row r="289">
          <cell r="A289" t="str">
            <v>A501001-525</v>
          </cell>
          <cell r="B289" t="str">
            <v>Loans (Gr Co)-Digital Talkies Pvt L</v>
          </cell>
          <cell r="C289" t="str">
            <v>INR</v>
          </cell>
          <cell r="D289" t="str">
            <v>ASSET</v>
          </cell>
          <cell r="E289" t="str">
            <v>BALANCE SHEET</v>
          </cell>
          <cell r="F289" t="str">
            <v/>
          </cell>
          <cell r="G289" t="str">
            <v/>
          </cell>
          <cell r="H289" t="str">
            <v>CURRENT ASSETS, LOANS AND ADVANCES</v>
          </cell>
          <cell r="I289" t="str">
            <v>LOANS AND ADVANCES</v>
          </cell>
          <cell r="J289" t="str">
            <v>LOANS</v>
          </cell>
        </row>
        <row r="290">
          <cell r="A290" t="str">
            <v>A501001-526</v>
          </cell>
          <cell r="B290" t="str">
            <v>Loans (Gr Co)-DT Cinemas Pvt L</v>
          </cell>
          <cell r="C290" t="str">
            <v>INR</v>
          </cell>
          <cell r="D290" t="str">
            <v>ASSET</v>
          </cell>
          <cell r="E290" t="str">
            <v>BALANCE SHEET</v>
          </cell>
          <cell r="F290" t="str">
            <v/>
          </cell>
          <cell r="G290" t="str">
            <v/>
          </cell>
          <cell r="H290" t="str">
            <v>CURRENT ASSETS, LOANS AND ADVANCES</v>
          </cell>
          <cell r="I290" t="str">
            <v>LOANS AND ADVANCES</v>
          </cell>
          <cell r="J290" t="str">
            <v>LOANS</v>
          </cell>
        </row>
        <row r="291">
          <cell r="A291" t="str">
            <v>A501001-532</v>
          </cell>
          <cell r="B291" t="str">
            <v>Loans (Gr Co)-Kenneth B&amp;D Cnstr Div</v>
          </cell>
          <cell r="C291" t="str">
            <v>INR</v>
          </cell>
          <cell r="D291" t="str">
            <v>ASSET</v>
          </cell>
          <cell r="E291" t="str">
            <v>BALANCE SHEET</v>
          </cell>
          <cell r="F291" t="str">
            <v/>
          </cell>
          <cell r="G291" t="str">
            <v/>
          </cell>
          <cell r="H291" t="str">
            <v>CURRENT ASSETS, LOANS AND ADVANCES</v>
          </cell>
          <cell r="I291" t="str">
            <v>LOANS AND ADVANCES</v>
          </cell>
          <cell r="J291" t="str">
            <v>LOANS</v>
          </cell>
        </row>
        <row r="292">
          <cell r="A292" t="str">
            <v>A501001-533</v>
          </cell>
          <cell r="B292" t="str">
            <v>Loans (Gr Co)-Nilgiri Power Div</v>
          </cell>
          <cell r="C292" t="str">
            <v>INR</v>
          </cell>
          <cell r="D292" t="str">
            <v>ASSET</v>
          </cell>
          <cell r="E292" t="str">
            <v>BALANCE SHEET</v>
          </cell>
          <cell r="F292" t="str">
            <v/>
          </cell>
          <cell r="G292" t="str">
            <v/>
          </cell>
          <cell r="H292" t="str">
            <v>CURRENT ASSETS, LOANS AND ADVANCES</v>
          </cell>
          <cell r="I292" t="str">
            <v>LOANS AND ADVANCES</v>
          </cell>
          <cell r="J292" t="str">
            <v>LOANS</v>
          </cell>
        </row>
        <row r="293">
          <cell r="A293" t="str">
            <v>A501001-543</v>
          </cell>
          <cell r="B293" t="str">
            <v>Loans (Gr Co)-Turan Infratech Pvt Ltd</v>
          </cell>
          <cell r="C293" t="str">
            <v>INR</v>
          </cell>
          <cell r="D293" t="str">
            <v>ASSET</v>
          </cell>
          <cell r="E293" t="str">
            <v>BALANCE SHEET</v>
          </cell>
          <cell r="F293" t="str">
            <v/>
          </cell>
          <cell r="G293" t="str">
            <v/>
          </cell>
          <cell r="H293" t="str">
            <v>CURRENT ASSETS, LOANS AND ADVANCES</v>
          </cell>
          <cell r="I293" t="str">
            <v>LOANS AND ADVANCES</v>
          </cell>
          <cell r="J293" t="str">
            <v>LOANS</v>
          </cell>
        </row>
        <row r="294">
          <cell r="A294" t="str">
            <v>A501001-544</v>
          </cell>
          <cell r="B294" t="str">
            <v>Loans (Gr Co)-Thalia Infratech Pvt Ltd</v>
          </cell>
          <cell r="C294" t="str">
            <v>INR</v>
          </cell>
          <cell r="D294" t="str">
            <v>ASSET</v>
          </cell>
          <cell r="E294" t="str">
            <v>BALANCE SHEET</v>
          </cell>
          <cell r="F294" t="str">
            <v/>
          </cell>
          <cell r="G294" t="str">
            <v/>
          </cell>
          <cell r="H294" t="str">
            <v>CURRENT ASSETS, LOANS AND ADVANCES</v>
          </cell>
          <cell r="I294" t="str">
            <v>LOANS AND ADVANCES</v>
          </cell>
          <cell r="J294" t="str">
            <v>LOANS</v>
          </cell>
        </row>
        <row r="295">
          <cell r="A295" t="str">
            <v>A501001-707</v>
          </cell>
          <cell r="B295" t="str">
            <v>Loans - DHRL</v>
          </cell>
          <cell r="C295" t="str">
            <v>INR</v>
          </cell>
          <cell r="D295" t="str">
            <v>ASSET</v>
          </cell>
          <cell r="E295" t="str">
            <v>BALANCE SHEET</v>
          </cell>
          <cell r="F295" t="str">
            <v/>
          </cell>
          <cell r="G295" t="str">
            <v/>
          </cell>
          <cell r="H295" t="str">
            <v>CURRENT ASSETS, LOANS AND ADVANCES</v>
          </cell>
          <cell r="I295" t="str">
            <v>LOANS AND ADVANCES</v>
          </cell>
          <cell r="J295" t="str">
            <v>LOANS</v>
          </cell>
        </row>
        <row r="296">
          <cell r="A296" t="str">
            <v>A501101-001</v>
          </cell>
          <cell r="B296" t="str">
            <v>Adv Agst Jv Agreement- Mangal Shrusti</v>
          </cell>
          <cell r="C296" t="str">
            <v>INR</v>
          </cell>
          <cell r="D296" t="str">
            <v>ASSET</v>
          </cell>
          <cell r="E296" t="str">
            <v>BALANCE SHEET</v>
          </cell>
          <cell r="F296" t="str">
            <v/>
          </cell>
          <cell r="G296" t="str">
            <v/>
          </cell>
          <cell r="H296" t="str">
            <v>CURRENT ASSETS, LOANS AND ADVANCES</v>
          </cell>
          <cell r="I296" t="str">
            <v>LOANS AND ADVANCES</v>
          </cell>
          <cell r="J296" t="str">
            <v>OTHER LOANS</v>
          </cell>
        </row>
        <row r="297">
          <cell r="A297" t="str">
            <v>A501101-002</v>
          </cell>
          <cell r="B297" t="str">
            <v>Adv Agst Jv Agreement- Aakruti</v>
          </cell>
          <cell r="C297" t="str">
            <v>INR</v>
          </cell>
          <cell r="D297" t="str">
            <v>ASSET</v>
          </cell>
          <cell r="E297" t="str">
            <v>BALANCE SHEET</v>
          </cell>
          <cell r="F297" t="str">
            <v/>
          </cell>
          <cell r="G297" t="str">
            <v/>
          </cell>
          <cell r="H297" t="str">
            <v>CURRENT ASSETS, LOANS AND ADVANCES</v>
          </cell>
          <cell r="I297" t="str">
            <v>LOANS AND ADVANCES</v>
          </cell>
          <cell r="J297" t="str">
            <v>OTHER LOANS</v>
          </cell>
        </row>
        <row r="298">
          <cell r="A298" t="str">
            <v>A501101-003</v>
          </cell>
          <cell r="B298" t="str">
            <v>Adv Agst Jv Agreement- Hilton Hotel</v>
          </cell>
          <cell r="C298" t="str">
            <v>INR</v>
          </cell>
          <cell r="D298" t="str">
            <v>ASSET</v>
          </cell>
          <cell r="E298" t="str">
            <v>BALANCE SHEET</v>
          </cell>
          <cell r="F298" t="str">
            <v/>
          </cell>
          <cell r="G298" t="str">
            <v/>
          </cell>
          <cell r="H298" t="str">
            <v>CURRENT ASSETS, LOANS AND ADVANCES</v>
          </cell>
          <cell r="I298" t="str">
            <v>LOANS AND ADVANCES</v>
          </cell>
          <cell r="J298" t="str">
            <v>OTHER LOANS</v>
          </cell>
        </row>
        <row r="299">
          <cell r="A299" t="str">
            <v>A501201</v>
          </cell>
          <cell r="B299" t="str">
            <v>Staff Loan- Short term Loan</v>
          </cell>
          <cell r="C299" t="str">
            <v>INR</v>
          </cell>
          <cell r="D299" t="str">
            <v>ASSET</v>
          </cell>
          <cell r="E299" t="str">
            <v>BALANCE SHEET</v>
          </cell>
          <cell r="F299" t="str">
            <v>SUPPLIER PREPAYMENT A/C</v>
          </cell>
          <cell r="G299" t="str">
            <v/>
          </cell>
          <cell r="H299" t="str">
            <v>CURRENT ASSETS, LOANS AND ADVANCES</v>
          </cell>
          <cell r="I299" t="str">
            <v>LOANS AND ADVANCES</v>
          </cell>
          <cell r="J299" t="str">
            <v>STAFF LOAN</v>
          </cell>
        </row>
        <row r="300">
          <cell r="A300" t="str">
            <v>A501202</v>
          </cell>
          <cell r="B300" t="str">
            <v>Staff Loan- Vehicle Loan</v>
          </cell>
          <cell r="C300" t="str">
            <v>INR</v>
          </cell>
          <cell r="D300" t="str">
            <v>ASSET</v>
          </cell>
          <cell r="E300" t="str">
            <v>BALANCE SHEET</v>
          </cell>
          <cell r="F300" t="str">
            <v>SUPPLIER PREPAYMENT A/C</v>
          </cell>
          <cell r="G300" t="str">
            <v/>
          </cell>
          <cell r="H300" t="str">
            <v>CURRENT ASSETS, LOANS AND ADVANCES</v>
          </cell>
          <cell r="I300" t="str">
            <v>LOANS AND ADVANCES</v>
          </cell>
          <cell r="J300" t="str">
            <v>STAFF LOAN</v>
          </cell>
        </row>
        <row r="301">
          <cell r="A301" t="str">
            <v>A501203</v>
          </cell>
          <cell r="B301" t="str">
            <v>Staff Loan- PF Loan Account</v>
          </cell>
          <cell r="C301" t="str">
            <v>INR</v>
          </cell>
          <cell r="D301" t="str">
            <v>ASSET</v>
          </cell>
          <cell r="E301" t="str">
            <v>BALANCE SHEET</v>
          </cell>
          <cell r="F301" t="str">
            <v>SUPPLIER PREPAYMENT A/C</v>
          </cell>
          <cell r="G301" t="str">
            <v/>
          </cell>
          <cell r="H301" t="str">
            <v>CURRENT ASSETS, LOANS AND ADVANCES</v>
          </cell>
          <cell r="I301" t="str">
            <v>LOANS AND ADVANCES</v>
          </cell>
          <cell r="J301" t="str">
            <v>STAFF LOAN</v>
          </cell>
        </row>
        <row r="302">
          <cell r="A302" t="str">
            <v>A501204</v>
          </cell>
          <cell r="B302" t="str">
            <v>Staff Loan- House</v>
          </cell>
          <cell r="C302" t="str">
            <v>INR</v>
          </cell>
          <cell r="D302" t="str">
            <v>ASSET</v>
          </cell>
          <cell r="E302" t="str">
            <v>BALANCE SHEET</v>
          </cell>
          <cell r="F302" t="str">
            <v/>
          </cell>
          <cell r="G302" t="str">
            <v/>
          </cell>
          <cell r="H302" t="str">
            <v>CURRENT ASSETS, LOANS AND ADVANCES</v>
          </cell>
          <cell r="I302" t="str">
            <v>LOANS AND ADVANCES</v>
          </cell>
          <cell r="J302" t="str">
            <v>STAFF LOAN</v>
          </cell>
        </row>
        <row r="303">
          <cell r="A303" t="str">
            <v>A501205</v>
          </cell>
          <cell r="B303" t="str">
            <v>Staff Loan- Mobile Phone</v>
          </cell>
          <cell r="C303" t="str">
            <v>INR</v>
          </cell>
          <cell r="D303" t="str">
            <v>ASSET</v>
          </cell>
          <cell r="E303" t="str">
            <v>BALANCE SHEET</v>
          </cell>
          <cell r="F303" t="str">
            <v/>
          </cell>
          <cell r="G303" t="str">
            <v/>
          </cell>
          <cell r="H303" t="str">
            <v>CURRENT ASSETS, LOANS AND ADVANCES</v>
          </cell>
          <cell r="I303" t="str">
            <v>LOANS AND ADVANCES</v>
          </cell>
          <cell r="J303" t="str">
            <v>STAFF LOAN</v>
          </cell>
        </row>
        <row r="304">
          <cell r="A304" t="str">
            <v>A501206</v>
          </cell>
          <cell r="B304" t="str">
            <v>Staff Loan- PF Loan Account</v>
          </cell>
          <cell r="C304" t="str">
            <v>INR</v>
          </cell>
          <cell r="D304" t="str">
            <v>ASSET</v>
          </cell>
          <cell r="E304" t="str">
            <v>BALANCE SHEET</v>
          </cell>
          <cell r="F304" t="str">
            <v/>
          </cell>
          <cell r="G304" t="str">
            <v/>
          </cell>
          <cell r="H304" t="str">
            <v>CURRENT ASSETS, LOANS AND ADVANCES</v>
          </cell>
          <cell r="I304" t="str">
            <v>LOANS AND ADVANCES</v>
          </cell>
          <cell r="J304" t="str">
            <v>STAFF LOAN</v>
          </cell>
        </row>
        <row r="305">
          <cell r="A305" t="str">
            <v>A501207</v>
          </cell>
          <cell r="B305" t="str">
            <v>Staff Loan</v>
          </cell>
          <cell r="C305" t="str">
            <v>INR</v>
          </cell>
          <cell r="D305" t="str">
            <v>ASSET</v>
          </cell>
          <cell r="E305" t="str">
            <v>BALANCE SHEET</v>
          </cell>
          <cell r="F305" t="str">
            <v/>
          </cell>
          <cell r="G305" t="str">
            <v/>
          </cell>
          <cell r="H305" t="str">
            <v>CURRENT ASSETS, LOANS AND ADVANCES</v>
          </cell>
          <cell r="I305" t="str">
            <v>LOANS AND ADVANCES</v>
          </cell>
          <cell r="J305" t="str">
            <v>STAFF LOAN</v>
          </cell>
        </row>
        <row r="306">
          <cell r="A306" t="str">
            <v>A501208</v>
          </cell>
          <cell r="B306" t="str">
            <v>Staff Loan- Emergency Loan</v>
          </cell>
          <cell r="C306" t="str">
            <v>INR</v>
          </cell>
          <cell r="D306" t="str">
            <v>ASSET</v>
          </cell>
          <cell r="E306" t="str">
            <v>BALANCE SHEET</v>
          </cell>
          <cell r="F306" t="str">
            <v/>
          </cell>
          <cell r="G306" t="str">
            <v/>
          </cell>
          <cell r="H306" t="str">
            <v>CURRENT ASSETS, LOANS AND ADVANCES</v>
          </cell>
          <cell r="I306" t="str">
            <v>LOANS AND ADVANCES</v>
          </cell>
          <cell r="J306" t="str">
            <v>STAFF LOAN</v>
          </cell>
        </row>
        <row r="307">
          <cell r="A307" t="str">
            <v>A501209</v>
          </cell>
          <cell r="B307" t="str">
            <v>Staff Loan- Thrift Society Loan</v>
          </cell>
          <cell r="C307" t="str">
            <v>INR</v>
          </cell>
          <cell r="D307" t="str">
            <v>ASSET</v>
          </cell>
          <cell r="E307" t="str">
            <v>BALANCE SHEET</v>
          </cell>
          <cell r="F307" t="str">
            <v/>
          </cell>
          <cell r="G307" t="str">
            <v/>
          </cell>
          <cell r="H307" t="str">
            <v>CURRENT ASSETS, LOANS AND ADVANCES</v>
          </cell>
          <cell r="I307" t="str">
            <v>LOANS AND ADVANCES</v>
          </cell>
          <cell r="J307" t="str">
            <v>STAFF LOAN</v>
          </cell>
        </row>
        <row r="308">
          <cell r="A308" t="str">
            <v>A501210</v>
          </cell>
          <cell r="B308" t="str">
            <v>Staff Loan- Marriage Loan</v>
          </cell>
          <cell r="C308" t="str">
            <v>INR</v>
          </cell>
          <cell r="D308" t="str">
            <v>ASSET</v>
          </cell>
          <cell r="E308" t="str">
            <v>BALANCE SHEET</v>
          </cell>
          <cell r="F308" t="str">
            <v/>
          </cell>
          <cell r="G308" t="str">
            <v/>
          </cell>
          <cell r="H308" t="str">
            <v>CURRENT ASSETS, LOANS AND ADVANCES</v>
          </cell>
          <cell r="I308" t="str">
            <v>LOANS AND ADVANCES</v>
          </cell>
          <cell r="J308" t="str">
            <v>STAFF LOAN</v>
          </cell>
        </row>
        <row r="309">
          <cell r="A309" t="str">
            <v>A501250</v>
          </cell>
          <cell r="B309" t="str">
            <v>Staff Loan- Other Loans</v>
          </cell>
          <cell r="C309" t="str">
            <v>INR</v>
          </cell>
          <cell r="D309" t="str">
            <v>ASSET</v>
          </cell>
          <cell r="E309" t="str">
            <v>BALANCE SHEET</v>
          </cell>
          <cell r="F309" t="str">
            <v/>
          </cell>
          <cell r="G309" t="str">
            <v/>
          </cell>
          <cell r="H309" t="str">
            <v>CURRENT ASSETS, LOANS AND ADVANCES</v>
          </cell>
          <cell r="I309" t="str">
            <v>LOANS AND ADVANCES</v>
          </cell>
          <cell r="J309" t="str">
            <v>STAFF LOAN</v>
          </cell>
        </row>
        <row r="310">
          <cell r="A310" t="str">
            <v>A501301</v>
          </cell>
          <cell r="B310" t="str">
            <v>Loan (Others)</v>
          </cell>
          <cell r="C310" t="str">
            <v>INR</v>
          </cell>
          <cell r="D310" t="str">
            <v>ASSET</v>
          </cell>
          <cell r="E310" t="str">
            <v>BALANCE SHEET</v>
          </cell>
          <cell r="F310" t="str">
            <v/>
          </cell>
          <cell r="G310" t="str">
            <v/>
          </cell>
          <cell r="H310" t="str">
            <v>CURRENT ASSETS, LOANS AND ADVANCES</v>
          </cell>
          <cell r="I310" t="str">
            <v>LOANS AND ADVANCES</v>
          </cell>
          <cell r="J310" t="str">
            <v>LOANS</v>
          </cell>
        </row>
        <row r="311">
          <cell r="A311" t="str">
            <v>A501401-000</v>
          </cell>
          <cell r="B311" t="str">
            <v>Loan To Condm.</v>
          </cell>
          <cell r="C311" t="str">
            <v>INR</v>
          </cell>
          <cell r="D311" t="str">
            <v>ASSET</v>
          </cell>
          <cell r="E311" t="str">
            <v>BALANCE SHEET</v>
          </cell>
          <cell r="F311" t="str">
            <v/>
          </cell>
          <cell r="G311" t="str">
            <v/>
          </cell>
          <cell r="H311" t="str">
            <v>CURRENT ASSETS, LOANS AND ADVANCES</v>
          </cell>
          <cell r="I311" t="str">
            <v>LOANS AND ADVANCES</v>
          </cell>
          <cell r="J311" t="str">
            <v>LOANS</v>
          </cell>
        </row>
        <row r="312">
          <cell r="A312" t="str">
            <v>A501401-001</v>
          </cell>
          <cell r="B312" t="str">
            <v>Loan To Condm.- Ridgewood Estate Cond.</v>
          </cell>
          <cell r="C312" t="str">
            <v>INR</v>
          </cell>
          <cell r="D312" t="str">
            <v>ASSET</v>
          </cell>
          <cell r="E312" t="str">
            <v>BALANCE SHEET</v>
          </cell>
          <cell r="F312" t="str">
            <v/>
          </cell>
          <cell r="G312" t="str">
            <v/>
          </cell>
          <cell r="H312" t="str">
            <v>CURRENT ASSETS, LOANS AND ADVANCES</v>
          </cell>
          <cell r="I312" t="str">
            <v>LOANS AND ADVANCES</v>
          </cell>
          <cell r="J312" t="str">
            <v>LOANS</v>
          </cell>
        </row>
        <row r="313">
          <cell r="A313" t="str">
            <v>A501401-002</v>
          </cell>
          <cell r="B313" t="str">
            <v>Loan To Condm.- Oakwood Estate Cond.</v>
          </cell>
          <cell r="C313" t="str">
            <v>INR</v>
          </cell>
          <cell r="D313" t="str">
            <v>ASSET</v>
          </cell>
          <cell r="E313" t="str">
            <v>BALANCE SHEET</v>
          </cell>
          <cell r="F313" t="str">
            <v/>
          </cell>
          <cell r="G313" t="str">
            <v/>
          </cell>
          <cell r="H313" t="str">
            <v>CURRENT ASSETS, LOANS AND ADVANCES</v>
          </cell>
          <cell r="I313" t="str">
            <v>LOANS AND ADVANCES</v>
          </cell>
          <cell r="J313" t="str">
            <v>LOANS</v>
          </cell>
        </row>
        <row r="314">
          <cell r="A314" t="str">
            <v>A501401-003</v>
          </cell>
          <cell r="B314" t="str">
            <v>Loan To Condm.- Silver Oaks Cond.</v>
          </cell>
          <cell r="C314" t="str">
            <v>INR</v>
          </cell>
          <cell r="D314" t="str">
            <v>ASSET</v>
          </cell>
          <cell r="E314" t="str">
            <v>BALANCE SHEET</v>
          </cell>
          <cell r="F314" t="str">
            <v/>
          </cell>
          <cell r="G314" t="str">
            <v/>
          </cell>
          <cell r="H314" t="str">
            <v>CURRENT ASSETS, LOANS AND ADVANCES</v>
          </cell>
          <cell r="I314" t="str">
            <v>LOANS AND ADVANCES</v>
          </cell>
          <cell r="J314" t="str">
            <v>LOANS</v>
          </cell>
        </row>
        <row r="315">
          <cell r="A315" t="str">
            <v>A501401-004</v>
          </cell>
          <cell r="B315" t="str">
            <v>Loan To Condm.- Wellington Estate Cond.</v>
          </cell>
          <cell r="C315" t="str">
            <v>INR</v>
          </cell>
          <cell r="D315" t="str">
            <v>ASSET</v>
          </cell>
          <cell r="E315" t="str">
            <v>BALANCE SHEET</v>
          </cell>
          <cell r="F315" t="str">
            <v/>
          </cell>
          <cell r="G315" t="str">
            <v/>
          </cell>
          <cell r="H315" t="str">
            <v>CURRENT ASSETS, LOANS AND ADVANCES</v>
          </cell>
          <cell r="I315" t="str">
            <v>LOANS AND ADVANCES</v>
          </cell>
          <cell r="J315" t="str">
            <v>LOANS</v>
          </cell>
        </row>
        <row r="316">
          <cell r="A316" t="str">
            <v>A501401-005</v>
          </cell>
          <cell r="B316" t="str">
            <v>Loan To Condm.- Princeton Estate Cond.</v>
          </cell>
          <cell r="C316" t="str">
            <v>INR</v>
          </cell>
          <cell r="D316" t="str">
            <v>ASSET</v>
          </cell>
          <cell r="E316" t="str">
            <v>BALANCE SHEET</v>
          </cell>
          <cell r="F316" t="str">
            <v/>
          </cell>
          <cell r="G316" t="str">
            <v/>
          </cell>
          <cell r="H316" t="str">
            <v>CURRENT ASSETS, LOANS AND ADVANCES</v>
          </cell>
          <cell r="I316" t="str">
            <v>LOANS AND ADVANCES</v>
          </cell>
          <cell r="J316" t="str">
            <v>LOANS</v>
          </cell>
        </row>
        <row r="317">
          <cell r="A317" t="str">
            <v>A501401-006</v>
          </cell>
          <cell r="B317" t="str">
            <v>Loan To Condm.- Carlton Estate Cond.</v>
          </cell>
          <cell r="C317" t="str">
            <v>INR</v>
          </cell>
          <cell r="D317" t="str">
            <v>ASSET</v>
          </cell>
          <cell r="E317" t="str">
            <v>BALANCE SHEET</v>
          </cell>
          <cell r="F317" t="str">
            <v/>
          </cell>
          <cell r="G317" t="str">
            <v/>
          </cell>
          <cell r="H317" t="str">
            <v>CURRENT ASSETS, LOANS AND ADVANCES</v>
          </cell>
          <cell r="I317" t="str">
            <v>LOANS AND ADVANCES</v>
          </cell>
          <cell r="J317" t="str">
            <v>LOANS</v>
          </cell>
        </row>
        <row r="318">
          <cell r="A318" t="str">
            <v>A501401-007</v>
          </cell>
          <cell r="B318" t="str">
            <v>Loan To Condm.- Belvedere Park Cond</v>
          </cell>
          <cell r="C318" t="str">
            <v>INR</v>
          </cell>
          <cell r="D318" t="str">
            <v>ASSET</v>
          </cell>
          <cell r="E318" t="str">
            <v>BALANCE SHEET</v>
          </cell>
          <cell r="F318" t="str">
            <v/>
          </cell>
          <cell r="G318" t="str">
            <v/>
          </cell>
          <cell r="H318" t="str">
            <v>CURRENT ASSETS, LOANS AND ADVANCES</v>
          </cell>
          <cell r="I318" t="str">
            <v>LOANS AND ADVANCES</v>
          </cell>
          <cell r="J318" t="str">
            <v>LOANS</v>
          </cell>
        </row>
        <row r="319">
          <cell r="A319" t="str">
            <v>A501401-008</v>
          </cell>
          <cell r="B319" t="str">
            <v>Loan To Condm.- HTON,WNDSR,RPII COND ASS</v>
          </cell>
          <cell r="C319" t="str">
            <v>INR</v>
          </cell>
          <cell r="D319" t="str">
            <v>ASSET</v>
          </cell>
          <cell r="E319" t="str">
            <v>BALANCE SHEET</v>
          </cell>
          <cell r="F319" t="str">
            <v/>
          </cell>
          <cell r="G319" t="str">
            <v/>
          </cell>
          <cell r="H319" t="str">
            <v>CURRENT ASSETS, LOANS AND ADVANCES</v>
          </cell>
          <cell r="I319" t="str">
            <v>LOANS AND ADVANCES</v>
          </cell>
          <cell r="J319" t="str">
            <v>LOANS</v>
          </cell>
        </row>
        <row r="320">
          <cell r="A320" t="str">
            <v>A501401-009</v>
          </cell>
          <cell r="B320" t="str">
            <v>Loan To Condm.- RICH.REG.COND. ASS</v>
          </cell>
          <cell r="C320" t="str">
            <v>INR</v>
          </cell>
          <cell r="D320" t="str">
            <v>ASSET</v>
          </cell>
          <cell r="E320" t="str">
            <v>BALANCE SHEET</v>
          </cell>
          <cell r="F320" t="str">
            <v/>
          </cell>
          <cell r="G320" t="str">
            <v/>
          </cell>
          <cell r="H320" t="str">
            <v>CURRENT ASSETS, LOANS AND ADVANCES</v>
          </cell>
          <cell r="I320" t="str">
            <v>LOANS AND ADVANCES</v>
          </cell>
          <cell r="J320" t="str">
            <v>LOANS</v>
          </cell>
        </row>
        <row r="321">
          <cell r="A321" t="str">
            <v>A501401-010</v>
          </cell>
          <cell r="B321" t="str">
            <v>Loan To Condm.- RICHMOND.REG.COND. ASS</v>
          </cell>
          <cell r="C321" t="str">
            <v>INR</v>
          </cell>
          <cell r="D321" t="str">
            <v>ASSET</v>
          </cell>
          <cell r="E321" t="str">
            <v>BALANCE SHEET</v>
          </cell>
          <cell r="F321" t="str">
            <v/>
          </cell>
          <cell r="G321" t="str">
            <v/>
          </cell>
          <cell r="H321" t="str">
            <v>CURRENT ASSETS, LOANS AND ADVANCES</v>
          </cell>
          <cell r="I321" t="str">
            <v>LOANS AND ADVANCES</v>
          </cell>
          <cell r="J321" t="str">
            <v>LOANS</v>
          </cell>
        </row>
        <row r="322">
          <cell r="A322" t="str">
            <v>A501401-011</v>
          </cell>
          <cell r="B322" t="str">
            <v>Loan To Condm.- Exclusive Floor</v>
          </cell>
          <cell r="C322" t="str">
            <v>INR</v>
          </cell>
          <cell r="D322" t="str">
            <v>ASSET</v>
          </cell>
          <cell r="E322" t="str">
            <v>BALANCE SHEET</v>
          </cell>
          <cell r="F322" t="str">
            <v/>
          </cell>
          <cell r="G322" t="str">
            <v/>
          </cell>
          <cell r="H322" t="str">
            <v>CURRENT ASSETS, LOANS AND ADVANCES</v>
          </cell>
          <cell r="I322" t="str">
            <v>LOANS AND ADVANCES</v>
          </cell>
          <cell r="J322" t="str">
            <v>LOANS</v>
          </cell>
        </row>
        <row r="323">
          <cell r="A323" t="str">
            <v>A501401-012</v>
          </cell>
          <cell r="B323" t="str">
            <v>Loan To Condm.- Qutab Plaza</v>
          </cell>
          <cell r="C323" t="str">
            <v>INR</v>
          </cell>
          <cell r="D323" t="str">
            <v>ASSET</v>
          </cell>
          <cell r="E323" t="str">
            <v>BALANCE SHEET</v>
          </cell>
          <cell r="F323" t="str">
            <v/>
          </cell>
          <cell r="G323" t="str">
            <v/>
          </cell>
          <cell r="H323" t="str">
            <v>CURRENT ASSETS, LOANS AND ADVANCES</v>
          </cell>
          <cell r="I323" t="str">
            <v>LOANS AND ADVANCES</v>
          </cell>
          <cell r="J323" t="str">
            <v>LOANS</v>
          </cell>
        </row>
        <row r="324">
          <cell r="A324" t="str">
            <v>A501401-013</v>
          </cell>
          <cell r="B324" t="str">
            <v>Loan To Condm.- Super Mart I &amp; II</v>
          </cell>
          <cell r="C324" t="str">
            <v>INR</v>
          </cell>
          <cell r="D324" t="str">
            <v>ASSET</v>
          </cell>
          <cell r="E324" t="str">
            <v>BALANCE SHEET</v>
          </cell>
          <cell r="F324" t="str">
            <v/>
          </cell>
          <cell r="G324" t="str">
            <v/>
          </cell>
          <cell r="H324" t="str">
            <v>CURRENT ASSETS, LOANS AND ADVANCES</v>
          </cell>
          <cell r="I324" t="str">
            <v>LOANS AND ADVANCES</v>
          </cell>
          <cell r="J324" t="str">
            <v>LOANS</v>
          </cell>
        </row>
        <row r="325">
          <cell r="A325" t="str">
            <v>A501401-014</v>
          </cell>
          <cell r="B325" t="str">
            <v>Loan To Condm.- Central Arcade Cond.</v>
          </cell>
          <cell r="C325" t="str">
            <v>INR</v>
          </cell>
          <cell r="D325" t="str">
            <v>ASSET</v>
          </cell>
          <cell r="E325" t="str">
            <v>BALANCE SHEET</v>
          </cell>
          <cell r="F325" t="str">
            <v/>
          </cell>
          <cell r="G325" t="str">
            <v/>
          </cell>
          <cell r="H325" t="str">
            <v>CURRENT ASSETS, LOANS AND ADVANCES</v>
          </cell>
          <cell r="I325" t="str">
            <v>LOANS AND ADVANCES</v>
          </cell>
          <cell r="J325" t="str">
            <v>LOANS</v>
          </cell>
        </row>
        <row r="326">
          <cell r="A326" t="str">
            <v>A501401-015</v>
          </cell>
          <cell r="B326" t="str">
            <v>Loan To Condm.-Trinity Tower Cond Ass</v>
          </cell>
          <cell r="C326" t="str">
            <v>INR</v>
          </cell>
          <cell r="D326" t="str">
            <v>ASSET</v>
          </cell>
          <cell r="E326" t="str">
            <v>BALANCE SHEET</v>
          </cell>
          <cell r="F326" t="str">
            <v/>
          </cell>
          <cell r="G326" t="str">
            <v/>
          </cell>
          <cell r="H326" t="str">
            <v>CURRENT ASSETS, LOANS AND ADVANCES</v>
          </cell>
          <cell r="I326" t="str">
            <v>LOANS AND ADVANCES</v>
          </cell>
          <cell r="J326" t="str">
            <v>LOANS</v>
          </cell>
        </row>
        <row r="327">
          <cell r="A327" t="str">
            <v>A501401-016</v>
          </cell>
          <cell r="B327" t="str">
            <v>Loan To Condm.-Westend Heights Cond Ass</v>
          </cell>
          <cell r="C327" t="str">
            <v>INR</v>
          </cell>
          <cell r="D327" t="str">
            <v>ASSET</v>
          </cell>
          <cell r="E327" t="str">
            <v>BALANCE SHEET</v>
          </cell>
          <cell r="F327" t="str">
            <v/>
          </cell>
          <cell r="G327" t="str">
            <v/>
          </cell>
          <cell r="H327" t="str">
            <v>CURRENT ASSETS, LOANS AND ADVANCES</v>
          </cell>
          <cell r="I327" t="str">
            <v>LOANS AND ADVANCES</v>
          </cell>
          <cell r="J327" t="str">
            <v>LOANS</v>
          </cell>
        </row>
        <row r="328">
          <cell r="A328" t="str">
            <v>A501501</v>
          </cell>
          <cell r="B328" t="str">
            <v>Loan To Trusts</v>
          </cell>
          <cell r="C328" t="str">
            <v>INR</v>
          </cell>
          <cell r="D328" t="str">
            <v>ASSET</v>
          </cell>
          <cell r="E328" t="str">
            <v>BALANCE SHEET</v>
          </cell>
          <cell r="F328" t="str">
            <v/>
          </cell>
          <cell r="G328" t="str">
            <v/>
          </cell>
          <cell r="H328" t="str">
            <v>CURRENT ASSETS, LOANS AND ADVANCES</v>
          </cell>
          <cell r="I328" t="str">
            <v>LOANS AND ADVANCES</v>
          </cell>
          <cell r="J328" t="str">
            <v>LOANS</v>
          </cell>
        </row>
        <row r="329">
          <cell r="A329" t="str">
            <v>A501502</v>
          </cell>
          <cell r="B329" t="str">
            <v>Loan Lodhi Property Company Ltd</v>
          </cell>
          <cell r="C329" t="str">
            <v>INR</v>
          </cell>
          <cell r="D329" t="str">
            <v>ASSET</v>
          </cell>
          <cell r="E329" t="str">
            <v>BALANCE SHEET</v>
          </cell>
          <cell r="F329" t="str">
            <v/>
          </cell>
          <cell r="G329" t="str">
            <v/>
          </cell>
          <cell r="H329" t="str">
            <v>CURRENT ASSETS, LOANS AND ADVANCES</v>
          </cell>
          <cell r="I329" t="str">
            <v>LOANS AND ADVANCES</v>
          </cell>
          <cell r="J329" t="str">
            <v>LOANS</v>
          </cell>
        </row>
        <row r="330">
          <cell r="A330" t="str">
            <v>A501601-001</v>
          </cell>
          <cell r="B330" t="str">
            <v>Adv-Ainstey Buil And Cnstr</v>
          </cell>
          <cell r="C330" t="str">
            <v>INR</v>
          </cell>
          <cell r="D330" t="str">
            <v>ASSET</v>
          </cell>
          <cell r="E330" t="str">
            <v>BALANCE SHEET</v>
          </cell>
          <cell r="F330" t="str">
            <v/>
          </cell>
          <cell r="G330" t="str">
            <v/>
          </cell>
          <cell r="H330" t="str">
            <v>CURRENT ASSETS, LOANS AND ADVANCES</v>
          </cell>
          <cell r="I330" t="str">
            <v>LOANS AND ADVANCES</v>
          </cell>
          <cell r="J330" t="str">
            <v>ADVANCES</v>
          </cell>
        </row>
        <row r="331">
          <cell r="A331" t="str">
            <v>A501601-002</v>
          </cell>
          <cell r="B331" t="str">
            <v>Adv-Adeline Buil And Dev</v>
          </cell>
          <cell r="C331" t="str">
            <v>INR</v>
          </cell>
          <cell r="D331" t="str">
            <v>ASSET</v>
          </cell>
          <cell r="E331" t="str">
            <v>BALANCE SHEET</v>
          </cell>
          <cell r="F331" t="str">
            <v/>
          </cell>
          <cell r="G331" t="str">
            <v/>
          </cell>
          <cell r="H331" t="str">
            <v>CURRENT ASSETS, LOANS AND ADVANCES</v>
          </cell>
          <cell r="I331" t="str">
            <v>LOANS AND ADVANCES</v>
          </cell>
          <cell r="J331" t="str">
            <v>ADVANCES</v>
          </cell>
        </row>
        <row r="332">
          <cell r="A332" t="str">
            <v>A501601-003</v>
          </cell>
          <cell r="B332" t="str">
            <v>Adv-Armand Buil &amp; Cnstr P L</v>
          </cell>
          <cell r="C332" t="str">
            <v>INR</v>
          </cell>
          <cell r="D332" t="str">
            <v>ASSET</v>
          </cell>
          <cell r="E332" t="str">
            <v>BALANCE SHEET</v>
          </cell>
          <cell r="F332" t="str">
            <v/>
          </cell>
          <cell r="G332" t="str">
            <v/>
          </cell>
          <cell r="H332" t="str">
            <v>CURRENT ASSETS, LOANS AND ADVANCES</v>
          </cell>
          <cell r="I332" t="str">
            <v>LOANS AND ADVANCES</v>
          </cell>
          <cell r="J332" t="str">
            <v>ADVANCES</v>
          </cell>
        </row>
        <row r="333">
          <cell r="A333" t="str">
            <v>A501601-004</v>
          </cell>
          <cell r="B333" t="str">
            <v>Adv-Babette Real Estate Pvt Ltd</v>
          </cell>
          <cell r="C333" t="str">
            <v>INR</v>
          </cell>
          <cell r="D333" t="str">
            <v>ASSET</v>
          </cell>
          <cell r="E333" t="str">
            <v>BALANCE SHEET</v>
          </cell>
          <cell r="F333" t="str">
            <v/>
          </cell>
          <cell r="G333" t="str">
            <v/>
          </cell>
          <cell r="H333" t="str">
            <v>CURRENT ASSETS, LOANS AND ADVANCES</v>
          </cell>
          <cell r="I333" t="str">
            <v>LOANS AND ADVANCES</v>
          </cell>
          <cell r="J333" t="str">
            <v>ADVANCES</v>
          </cell>
        </row>
        <row r="334">
          <cell r="A334" t="str">
            <v>A501601-005</v>
          </cell>
          <cell r="B334" t="str">
            <v>Adv-Balint Real Estates P Ltd</v>
          </cell>
          <cell r="C334" t="str">
            <v>INR</v>
          </cell>
          <cell r="D334" t="str">
            <v>ASSET</v>
          </cell>
          <cell r="E334" t="str">
            <v>BALANCE SHEET</v>
          </cell>
          <cell r="F334" t="str">
            <v/>
          </cell>
          <cell r="G334" t="str">
            <v/>
          </cell>
          <cell r="H334" t="str">
            <v>CURRENT ASSETS, LOANS AND ADVANCES</v>
          </cell>
          <cell r="I334" t="str">
            <v>LOANS AND ADVANCES</v>
          </cell>
          <cell r="J334" t="str">
            <v>ADVANCES</v>
          </cell>
        </row>
        <row r="335">
          <cell r="A335" t="str">
            <v>A501601-006</v>
          </cell>
          <cell r="B335" t="str">
            <v>Adv-Cameo Builders &amp; Constructions P L</v>
          </cell>
          <cell r="C335" t="str">
            <v>INR</v>
          </cell>
          <cell r="D335" t="str">
            <v>ASSET</v>
          </cell>
          <cell r="E335" t="str">
            <v>BALANCE SHEET</v>
          </cell>
          <cell r="F335" t="str">
            <v/>
          </cell>
          <cell r="G335" t="str">
            <v/>
          </cell>
          <cell r="H335" t="str">
            <v>CURRENT ASSETS, LOANS AND ADVANCES</v>
          </cell>
          <cell r="I335" t="str">
            <v>LOANS AND ADVANCES</v>
          </cell>
          <cell r="J335" t="str">
            <v>ADVANCES</v>
          </cell>
        </row>
        <row r="336">
          <cell r="A336" t="str">
            <v>A501601-007</v>
          </cell>
          <cell r="B336" t="str">
            <v>Adv-Cachet Real Estates P Ltd</v>
          </cell>
          <cell r="C336" t="str">
            <v>INR</v>
          </cell>
          <cell r="D336" t="str">
            <v>ASSET</v>
          </cell>
          <cell r="E336" t="str">
            <v>BALANCE SHEET</v>
          </cell>
          <cell r="F336" t="str">
            <v/>
          </cell>
          <cell r="G336" t="str">
            <v/>
          </cell>
          <cell r="H336" t="str">
            <v>CURRENT ASSETS, LOANS AND ADVANCES</v>
          </cell>
          <cell r="I336" t="str">
            <v>LOANS AND ADVANCES</v>
          </cell>
          <cell r="J336" t="str">
            <v>ADVANCES</v>
          </cell>
        </row>
        <row r="337">
          <cell r="A337" t="str">
            <v>A501601-008</v>
          </cell>
          <cell r="B337" t="str">
            <v>Adv-Calvine Builders And Const P Ltd</v>
          </cell>
          <cell r="C337" t="str">
            <v>INR</v>
          </cell>
          <cell r="D337" t="str">
            <v>ASSET</v>
          </cell>
          <cell r="E337" t="str">
            <v>BALANCE SHEET</v>
          </cell>
          <cell r="F337" t="str">
            <v/>
          </cell>
          <cell r="G337" t="str">
            <v/>
          </cell>
          <cell r="H337" t="str">
            <v>CURRENT ASSETS, LOANS AND ADVANCES</v>
          </cell>
          <cell r="I337" t="str">
            <v>LOANS AND ADVANCES</v>
          </cell>
          <cell r="J337" t="str">
            <v>ADVANCES</v>
          </cell>
        </row>
        <row r="338">
          <cell r="A338" t="str">
            <v>A501601-009</v>
          </cell>
          <cell r="B338" t="str">
            <v>Adv-Calista Real Esates P Ltd</v>
          </cell>
          <cell r="C338" t="str">
            <v>INR</v>
          </cell>
          <cell r="D338" t="str">
            <v>ASSET</v>
          </cell>
          <cell r="E338" t="str">
            <v>BALANCE SHEET</v>
          </cell>
          <cell r="F338" t="str">
            <v/>
          </cell>
          <cell r="G338" t="str">
            <v/>
          </cell>
          <cell r="H338" t="str">
            <v>CURRENT ASSETS, LOANS AND ADVANCES</v>
          </cell>
          <cell r="I338" t="str">
            <v>LOANS AND ADVANCES</v>
          </cell>
          <cell r="J338" t="str">
            <v>ADVANCES</v>
          </cell>
        </row>
        <row r="339">
          <cell r="A339" t="str">
            <v>A501601-010</v>
          </cell>
          <cell r="B339" t="str">
            <v>Adv-Cayenne Builders And Const P Ltd</v>
          </cell>
          <cell r="C339" t="str">
            <v>INR</v>
          </cell>
          <cell r="D339" t="str">
            <v>ASSET</v>
          </cell>
          <cell r="E339" t="str">
            <v>BALANCE SHEET</v>
          </cell>
          <cell r="F339" t="str">
            <v/>
          </cell>
          <cell r="G339" t="str">
            <v/>
          </cell>
          <cell r="H339" t="str">
            <v>CURRENT ASSETS, LOANS AND ADVANCES</v>
          </cell>
          <cell r="I339" t="str">
            <v>LOANS AND ADVANCES</v>
          </cell>
          <cell r="J339" t="str">
            <v>ADVANCES</v>
          </cell>
        </row>
        <row r="340">
          <cell r="A340" t="str">
            <v>A501601-011</v>
          </cell>
          <cell r="B340" t="str">
            <v>Adv-Candace Builders And Const P Ltd</v>
          </cell>
          <cell r="C340" t="str">
            <v>INR</v>
          </cell>
          <cell r="D340" t="str">
            <v>ASSET</v>
          </cell>
          <cell r="E340" t="str">
            <v>BALANCE SHEET</v>
          </cell>
          <cell r="F340" t="str">
            <v/>
          </cell>
          <cell r="G340" t="str">
            <v/>
          </cell>
          <cell r="H340" t="str">
            <v>CURRENT ASSETS, LOANS AND ADVANCES</v>
          </cell>
          <cell r="I340" t="str">
            <v>LOANS AND ADVANCES</v>
          </cell>
          <cell r="J340" t="str">
            <v>ADVANCES</v>
          </cell>
        </row>
        <row r="341">
          <cell r="A341" t="str">
            <v>A501601-012</v>
          </cell>
          <cell r="B341" t="str">
            <v>Adv-Chevalier Buil &amp; Cnstr Pvt Ltd</v>
          </cell>
          <cell r="C341" t="str">
            <v>INR</v>
          </cell>
          <cell r="D341" t="str">
            <v>ASSET</v>
          </cell>
          <cell r="E341" t="str">
            <v>BALANCE SHEET</v>
          </cell>
          <cell r="F341" t="str">
            <v/>
          </cell>
          <cell r="G341" t="str">
            <v/>
          </cell>
          <cell r="H341" t="str">
            <v>CURRENT ASSETS, LOANS AND ADVANCES</v>
          </cell>
          <cell r="I341" t="str">
            <v>LOANS AND ADVANCES</v>
          </cell>
          <cell r="J341" t="str">
            <v>ADVANCES</v>
          </cell>
        </row>
        <row r="342">
          <cell r="A342" t="str">
            <v>A501601-013</v>
          </cell>
          <cell r="B342" t="str">
            <v>Adv-Cubby Builders &amp; Developers Pvt Ltd</v>
          </cell>
          <cell r="C342" t="str">
            <v>INR</v>
          </cell>
          <cell r="D342" t="str">
            <v>ASSET</v>
          </cell>
          <cell r="E342" t="str">
            <v>BALANCE SHEET</v>
          </cell>
          <cell r="F342" t="str">
            <v/>
          </cell>
          <cell r="G342" t="str">
            <v/>
          </cell>
          <cell r="H342" t="str">
            <v>CURRENT ASSETS, LOANS AND ADVANCES</v>
          </cell>
          <cell r="I342" t="str">
            <v>LOANS AND ADVANCES</v>
          </cell>
          <cell r="J342" t="str">
            <v>ADVANCES</v>
          </cell>
        </row>
        <row r="343">
          <cell r="A343" t="str">
            <v>A501601-014</v>
          </cell>
          <cell r="B343" t="str">
            <v>Adv-Delta Land Real Estates P Ltd</v>
          </cell>
          <cell r="C343" t="str">
            <v>INR</v>
          </cell>
          <cell r="D343" t="str">
            <v>ASSET</v>
          </cell>
          <cell r="E343" t="str">
            <v>BALANCE SHEET</v>
          </cell>
          <cell r="F343" t="str">
            <v/>
          </cell>
          <cell r="G343" t="str">
            <v/>
          </cell>
          <cell r="H343" t="str">
            <v>CURRENT ASSETS, LOANS AND ADVANCES</v>
          </cell>
          <cell r="I343" t="str">
            <v>LOANS AND ADVANCES</v>
          </cell>
          <cell r="J343" t="str">
            <v>ADVANCES</v>
          </cell>
        </row>
        <row r="344">
          <cell r="A344" t="str">
            <v>A501601-015</v>
          </cell>
          <cell r="B344" t="str">
            <v>Adv-Dabria Real Estates P Ltd</v>
          </cell>
          <cell r="C344" t="str">
            <v>INR</v>
          </cell>
          <cell r="D344" t="str">
            <v>ASSET</v>
          </cell>
          <cell r="E344" t="str">
            <v>BALANCE SHEET</v>
          </cell>
          <cell r="F344" t="str">
            <v/>
          </cell>
          <cell r="G344" t="str">
            <v/>
          </cell>
          <cell r="H344" t="str">
            <v>CURRENT ASSETS, LOANS AND ADVANCES</v>
          </cell>
          <cell r="I344" t="str">
            <v>LOANS AND ADVANCES</v>
          </cell>
          <cell r="J344" t="str">
            <v>ADVANCES</v>
          </cell>
        </row>
        <row r="345">
          <cell r="A345" t="str">
            <v>A501601-016</v>
          </cell>
          <cell r="B345" t="str">
            <v>Adv-Despine Builders And Dev P Ltd</v>
          </cell>
          <cell r="C345" t="str">
            <v>INR</v>
          </cell>
          <cell r="D345" t="str">
            <v>ASSET</v>
          </cell>
          <cell r="E345" t="str">
            <v>BALANCE SHEET</v>
          </cell>
          <cell r="F345" t="str">
            <v/>
          </cell>
          <cell r="G345" t="str">
            <v/>
          </cell>
          <cell r="H345" t="str">
            <v>CURRENT ASSETS, LOANS AND ADVANCES</v>
          </cell>
          <cell r="I345" t="str">
            <v>LOANS AND ADVANCES</v>
          </cell>
          <cell r="J345" t="str">
            <v>ADVANCES</v>
          </cell>
        </row>
        <row r="346">
          <cell r="A346" t="str">
            <v>A501601-017</v>
          </cell>
          <cell r="B346" t="str">
            <v>Adv-Domus Real Estates Pvt Ltd</v>
          </cell>
          <cell r="C346" t="str">
            <v>INR</v>
          </cell>
          <cell r="D346" t="str">
            <v>ASSET</v>
          </cell>
          <cell r="E346" t="str">
            <v>BALANCE SHEET</v>
          </cell>
          <cell r="F346" t="str">
            <v/>
          </cell>
          <cell r="G346" t="str">
            <v/>
          </cell>
          <cell r="H346" t="str">
            <v>CURRENT ASSETS, LOANS AND ADVANCES</v>
          </cell>
          <cell r="I346" t="str">
            <v>LOANS AND ADVANCES</v>
          </cell>
          <cell r="J346" t="str">
            <v>ADVANCES</v>
          </cell>
        </row>
        <row r="347">
          <cell r="A347" t="str">
            <v>A501601-018</v>
          </cell>
          <cell r="B347" t="str">
            <v>Adv-Dylan Builders &amp; Developers Pvt Ltd.</v>
          </cell>
          <cell r="C347" t="str">
            <v>INR</v>
          </cell>
          <cell r="D347" t="str">
            <v>ASSET</v>
          </cell>
          <cell r="E347" t="str">
            <v>BALANCE SHEET</v>
          </cell>
          <cell r="F347" t="str">
            <v/>
          </cell>
          <cell r="G347" t="str">
            <v/>
          </cell>
          <cell r="H347" t="str">
            <v>CURRENT ASSETS, LOANS AND ADVANCES</v>
          </cell>
          <cell r="I347" t="str">
            <v>LOANS AND ADVANCES</v>
          </cell>
          <cell r="J347" t="str">
            <v>ADVANCES</v>
          </cell>
        </row>
        <row r="348">
          <cell r="A348" t="str">
            <v>A501601-019</v>
          </cell>
          <cell r="B348" t="str">
            <v>Adv-Ernesta Real Estate Pvt Ltd</v>
          </cell>
          <cell r="C348" t="str">
            <v>INR</v>
          </cell>
          <cell r="D348" t="str">
            <v>ASSET</v>
          </cell>
          <cell r="E348" t="str">
            <v>BALANCE SHEET</v>
          </cell>
          <cell r="F348" t="str">
            <v/>
          </cell>
          <cell r="G348" t="str">
            <v/>
          </cell>
          <cell r="H348" t="str">
            <v>CURRENT ASSETS, LOANS AND ADVANCES</v>
          </cell>
          <cell r="I348" t="str">
            <v>LOANS AND ADVANCES</v>
          </cell>
          <cell r="J348" t="str">
            <v>ADVANCES</v>
          </cell>
        </row>
        <row r="349">
          <cell r="A349" t="str">
            <v>A501601-020</v>
          </cell>
          <cell r="B349" t="str">
            <v>Adv-Elaine Builders &amp; Developers Pvt Ltd</v>
          </cell>
          <cell r="C349" t="str">
            <v>INR</v>
          </cell>
          <cell r="D349" t="str">
            <v>ASSET</v>
          </cell>
          <cell r="E349" t="str">
            <v>BALANCE SHEET</v>
          </cell>
          <cell r="F349" t="str">
            <v/>
          </cell>
          <cell r="G349" t="str">
            <v/>
          </cell>
          <cell r="H349" t="str">
            <v>CURRENT ASSETS, LOANS AND ADVANCES</v>
          </cell>
          <cell r="I349" t="str">
            <v>LOANS AND ADVANCES</v>
          </cell>
          <cell r="J349" t="str">
            <v>ADVANCES</v>
          </cell>
        </row>
        <row r="350">
          <cell r="A350" t="str">
            <v>A501601-021</v>
          </cell>
          <cell r="B350" t="str">
            <v>Adv-Eloise Builders &amp; Constructions P L</v>
          </cell>
          <cell r="C350" t="str">
            <v>INR</v>
          </cell>
          <cell r="D350" t="str">
            <v>ASSET</v>
          </cell>
          <cell r="E350" t="str">
            <v>BALANCE SHEET</v>
          </cell>
          <cell r="F350" t="str">
            <v/>
          </cell>
          <cell r="G350" t="str">
            <v/>
          </cell>
          <cell r="H350" t="str">
            <v>CURRENT ASSETS, LOANS AND ADVANCES</v>
          </cell>
          <cell r="I350" t="str">
            <v>LOANS AND ADVANCES</v>
          </cell>
          <cell r="J350" t="str">
            <v>ADVANCES</v>
          </cell>
        </row>
        <row r="351">
          <cell r="A351" t="str">
            <v>A501601-022</v>
          </cell>
          <cell r="B351" t="str">
            <v>Adv-Elaine Builders &amp; Constructions P L</v>
          </cell>
          <cell r="C351" t="str">
            <v>INR</v>
          </cell>
          <cell r="D351" t="str">
            <v>ASSET</v>
          </cell>
          <cell r="E351" t="str">
            <v>BALANCE SHEET</v>
          </cell>
          <cell r="F351" t="str">
            <v/>
          </cell>
          <cell r="G351" t="str">
            <v/>
          </cell>
          <cell r="H351" t="str">
            <v>CURRENT ASSETS, LOANS AND ADVANCES</v>
          </cell>
          <cell r="I351" t="str">
            <v>LOANS AND ADVANCES</v>
          </cell>
          <cell r="J351" t="str">
            <v>ADVANCES</v>
          </cell>
        </row>
        <row r="352">
          <cell r="A352" t="str">
            <v>A501601-023</v>
          </cell>
          <cell r="B352" t="str">
            <v>Adv-Estio Builders &amp; Developers Pvt Ltd</v>
          </cell>
          <cell r="C352" t="str">
            <v>INR</v>
          </cell>
          <cell r="D352" t="str">
            <v>ASSET</v>
          </cell>
          <cell r="E352" t="str">
            <v>BALANCE SHEET</v>
          </cell>
          <cell r="F352" t="str">
            <v/>
          </cell>
          <cell r="G352" t="str">
            <v/>
          </cell>
          <cell r="H352" t="str">
            <v>CURRENT ASSETS, LOANS AND ADVANCES</v>
          </cell>
          <cell r="I352" t="str">
            <v>LOANS AND ADVANCES</v>
          </cell>
          <cell r="J352" t="str">
            <v>ADVANCES</v>
          </cell>
        </row>
        <row r="353">
          <cell r="A353" t="str">
            <v>A501601-024</v>
          </cell>
          <cell r="B353" t="str">
            <v>Adv-First City Real Estate P Ltd</v>
          </cell>
          <cell r="C353" t="str">
            <v>INR</v>
          </cell>
          <cell r="D353" t="str">
            <v>ASSET</v>
          </cell>
          <cell r="E353" t="str">
            <v>BALANCE SHEET</v>
          </cell>
          <cell r="F353" t="str">
            <v/>
          </cell>
          <cell r="G353" t="str">
            <v/>
          </cell>
          <cell r="H353" t="str">
            <v>CURRENT ASSETS, LOANS AND ADVANCES</v>
          </cell>
          <cell r="I353" t="str">
            <v>LOANS AND ADVANCES</v>
          </cell>
          <cell r="J353" t="str">
            <v>ADVANCES</v>
          </cell>
        </row>
        <row r="354">
          <cell r="A354" t="str">
            <v>A501601-025</v>
          </cell>
          <cell r="B354" t="str">
            <v>Adv-Galvin Builders And Dev P Ltd</v>
          </cell>
          <cell r="C354" t="str">
            <v>INR</v>
          </cell>
          <cell r="D354" t="str">
            <v>ASSET</v>
          </cell>
          <cell r="E354" t="str">
            <v>BALANCE SHEET</v>
          </cell>
          <cell r="F354" t="str">
            <v/>
          </cell>
          <cell r="G354" t="str">
            <v/>
          </cell>
          <cell r="H354" t="str">
            <v>CURRENT ASSETS, LOANS AND ADVANCES</v>
          </cell>
          <cell r="I354" t="str">
            <v>LOANS AND ADVANCES</v>
          </cell>
          <cell r="J354" t="str">
            <v>ADVANCES</v>
          </cell>
        </row>
        <row r="355">
          <cell r="A355" t="str">
            <v>A501601-026</v>
          </cell>
          <cell r="B355" t="str">
            <v>Adv-Gorochana Estates Dev Pvt Ltd</v>
          </cell>
          <cell r="C355" t="str">
            <v>INR</v>
          </cell>
          <cell r="D355" t="str">
            <v>ASSET</v>
          </cell>
          <cell r="E355" t="str">
            <v>BALANCE SHEET</v>
          </cell>
          <cell r="F355" t="str">
            <v/>
          </cell>
          <cell r="G355" t="str">
            <v/>
          </cell>
          <cell r="H355" t="str">
            <v>CURRENT ASSETS, LOANS AND ADVANCES</v>
          </cell>
          <cell r="I355" t="str">
            <v>LOANS AND ADVANCES</v>
          </cell>
          <cell r="J355" t="str">
            <v>ADVANCES</v>
          </cell>
        </row>
        <row r="356">
          <cell r="A356" t="str">
            <v>A501601-027</v>
          </cell>
          <cell r="B356" t="str">
            <v>Adv-Gareth Builders And Const P Ltd</v>
          </cell>
          <cell r="C356" t="str">
            <v>INR</v>
          </cell>
          <cell r="D356" t="str">
            <v>ASSET</v>
          </cell>
          <cell r="E356" t="str">
            <v>BALANCE SHEET</v>
          </cell>
          <cell r="F356" t="str">
            <v/>
          </cell>
          <cell r="G356" t="str">
            <v/>
          </cell>
          <cell r="H356" t="str">
            <v>CURRENT ASSETS, LOANS AND ADVANCES</v>
          </cell>
          <cell r="I356" t="str">
            <v>LOANS AND ADVANCES</v>
          </cell>
          <cell r="J356" t="str">
            <v>ADVANCES</v>
          </cell>
        </row>
        <row r="357">
          <cell r="A357" t="str">
            <v>A501601-028</v>
          </cell>
          <cell r="B357" t="str">
            <v>Adv-Gavel Build &amp; Cnstr Pvt Ltd</v>
          </cell>
          <cell r="C357" t="str">
            <v>INR</v>
          </cell>
          <cell r="D357" t="str">
            <v>ASSET</v>
          </cell>
          <cell r="E357" t="str">
            <v>BALANCE SHEET</v>
          </cell>
          <cell r="F357" t="str">
            <v/>
          </cell>
          <cell r="G357" t="str">
            <v/>
          </cell>
          <cell r="H357" t="str">
            <v>CURRENT ASSETS, LOANS AND ADVANCES</v>
          </cell>
          <cell r="I357" t="str">
            <v>LOANS AND ADVANCES</v>
          </cell>
          <cell r="J357" t="str">
            <v>ADVANCES</v>
          </cell>
        </row>
        <row r="358">
          <cell r="A358" t="str">
            <v>A501601-029</v>
          </cell>
          <cell r="B358" t="str">
            <v>Adv-Hansel Builder  And Dev P Ltd</v>
          </cell>
          <cell r="C358" t="str">
            <v>INR</v>
          </cell>
          <cell r="D358" t="str">
            <v>ASSET</v>
          </cell>
          <cell r="E358" t="str">
            <v>BALANCE SHEET</v>
          </cell>
          <cell r="F358" t="str">
            <v/>
          </cell>
          <cell r="G358" t="str">
            <v/>
          </cell>
          <cell r="H358" t="str">
            <v>CURRENT ASSETS, LOANS AND ADVANCES</v>
          </cell>
          <cell r="I358" t="str">
            <v>LOANS AND ADVANCES</v>
          </cell>
          <cell r="J358" t="str">
            <v>ADVANCES</v>
          </cell>
        </row>
        <row r="359">
          <cell r="A359" t="str">
            <v>A501601-030</v>
          </cell>
          <cell r="B359" t="str">
            <v>Adv-Hurley Builders &amp; Developers Pvt Ltd</v>
          </cell>
          <cell r="C359" t="str">
            <v>INR</v>
          </cell>
          <cell r="D359" t="str">
            <v>ASSET</v>
          </cell>
          <cell r="E359" t="str">
            <v>BALANCE SHEET</v>
          </cell>
          <cell r="F359" t="str">
            <v/>
          </cell>
          <cell r="G359" t="str">
            <v/>
          </cell>
          <cell r="H359" t="str">
            <v>CURRENT ASSETS, LOANS AND ADVANCES</v>
          </cell>
          <cell r="I359" t="str">
            <v>LOANS AND ADVANCES</v>
          </cell>
          <cell r="J359" t="str">
            <v>ADVANCES</v>
          </cell>
        </row>
        <row r="360">
          <cell r="A360" t="str">
            <v>A501601-031</v>
          </cell>
          <cell r="B360" t="str">
            <v>Adv-Hoshi Builders &amp; Developers Pvt Ltd</v>
          </cell>
          <cell r="C360" t="str">
            <v>INR</v>
          </cell>
          <cell r="D360" t="str">
            <v>ASSET</v>
          </cell>
          <cell r="E360" t="str">
            <v>BALANCE SHEET</v>
          </cell>
          <cell r="F360" t="str">
            <v/>
          </cell>
          <cell r="G360" t="str">
            <v/>
          </cell>
          <cell r="H360" t="str">
            <v>CURRENT ASSETS, LOANS AND ADVANCES</v>
          </cell>
          <cell r="I360" t="str">
            <v>LOANS AND ADVANCES</v>
          </cell>
          <cell r="J360" t="str">
            <v>ADVANCES</v>
          </cell>
        </row>
        <row r="361">
          <cell r="A361" t="str">
            <v>A501601-032</v>
          </cell>
          <cell r="B361" t="str">
            <v>Adv-Isidro Builders Pvt Ltd</v>
          </cell>
          <cell r="C361" t="str">
            <v>INR</v>
          </cell>
          <cell r="D361" t="str">
            <v>ASSET</v>
          </cell>
          <cell r="E361" t="str">
            <v>BALANCE SHEET</v>
          </cell>
          <cell r="F361" t="str">
            <v/>
          </cell>
          <cell r="G361" t="str">
            <v/>
          </cell>
          <cell r="H361" t="str">
            <v>CURRENT ASSETS, LOANS AND ADVANCES</v>
          </cell>
          <cell r="I361" t="str">
            <v>LOANS AND ADVANCES</v>
          </cell>
          <cell r="J361" t="str">
            <v>ADVANCES</v>
          </cell>
        </row>
        <row r="362">
          <cell r="A362" t="str">
            <v>A501601-033</v>
          </cell>
          <cell r="B362" t="str">
            <v>Adv-Jesen Builders &amp; Developers Pvt Ltd</v>
          </cell>
          <cell r="C362" t="str">
            <v>INR</v>
          </cell>
          <cell r="D362" t="str">
            <v>ASSET</v>
          </cell>
          <cell r="E362" t="str">
            <v>BALANCE SHEET</v>
          </cell>
          <cell r="F362" t="str">
            <v/>
          </cell>
          <cell r="G362" t="str">
            <v/>
          </cell>
          <cell r="H362" t="str">
            <v>CURRENT ASSETS, LOANS AND ADVANCES</v>
          </cell>
          <cell r="I362" t="str">
            <v>LOANS AND ADVANCES</v>
          </cell>
          <cell r="J362" t="str">
            <v>ADVANCES</v>
          </cell>
        </row>
        <row r="363">
          <cell r="A363" t="str">
            <v>A501601-034</v>
          </cell>
          <cell r="B363" t="str">
            <v>Adv-Jingle Builders &amp; Developers P L</v>
          </cell>
          <cell r="C363" t="str">
            <v>INR</v>
          </cell>
          <cell r="D363" t="str">
            <v>ASSET</v>
          </cell>
          <cell r="E363" t="str">
            <v>BALANCE SHEET</v>
          </cell>
          <cell r="F363" t="str">
            <v/>
          </cell>
          <cell r="G363" t="str">
            <v/>
          </cell>
          <cell r="H363" t="str">
            <v>CURRENT ASSETS, LOANS AND ADVANCES</v>
          </cell>
          <cell r="I363" t="str">
            <v>LOANS AND ADVANCES</v>
          </cell>
          <cell r="J363" t="str">
            <v>ADVANCES</v>
          </cell>
        </row>
        <row r="364">
          <cell r="A364" t="str">
            <v>A501601-035</v>
          </cell>
          <cell r="B364" t="str">
            <v>Adv-Kolya Builders &amp; Developers Pvt Ltd</v>
          </cell>
          <cell r="C364" t="str">
            <v>INR</v>
          </cell>
          <cell r="D364" t="str">
            <v>ASSET</v>
          </cell>
          <cell r="E364" t="str">
            <v>BALANCE SHEET</v>
          </cell>
          <cell r="F364" t="str">
            <v/>
          </cell>
          <cell r="G364" t="str">
            <v/>
          </cell>
          <cell r="H364" t="str">
            <v>CURRENT ASSETS, LOANS AND ADVANCES</v>
          </cell>
          <cell r="I364" t="str">
            <v>LOANS AND ADVANCES</v>
          </cell>
          <cell r="J364" t="str">
            <v>ADVANCES</v>
          </cell>
        </row>
        <row r="365">
          <cell r="A365" t="str">
            <v>A501601-036</v>
          </cell>
          <cell r="B365" t="str">
            <v>Adv-Kirtimaan Builders Ltd.</v>
          </cell>
          <cell r="C365" t="str">
            <v>INR</v>
          </cell>
          <cell r="D365" t="str">
            <v>ASSET</v>
          </cell>
          <cell r="E365" t="str">
            <v>BALANCE SHEET</v>
          </cell>
          <cell r="F365" t="str">
            <v/>
          </cell>
          <cell r="G365" t="str">
            <v/>
          </cell>
          <cell r="H365" t="str">
            <v>CURRENT ASSETS, LOANS AND ADVANCES</v>
          </cell>
          <cell r="I365" t="str">
            <v>LOANS AND ADVANCES</v>
          </cell>
          <cell r="J365" t="str">
            <v>ADVANCES</v>
          </cell>
        </row>
        <row r="366">
          <cell r="A366" t="str">
            <v>A501601-037</v>
          </cell>
          <cell r="B366" t="str">
            <v>Adv-Keyna Build &amp; Cnstr Pvt Ltd</v>
          </cell>
          <cell r="C366" t="str">
            <v>INR</v>
          </cell>
          <cell r="D366" t="str">
            <v>ASSET</v>
          </cell>
          <cell r="E366" t="str">
            <v>BALANCE SHEET</v>
          </cell>
          <cell r="F366" t="str">
            <v/>
          </cell>
          <cell r="G366" t="str">
            <v/>
          </cell>
          <cell r="H366" t="str">
            <v>CURRENT ASSETS, LOANS AND ADVANCES</v>
          </cell>
          <cell r="I366" t="str">
            <v>LOANS AND ADVANCES</v>
          </cell>
          <cell r="J366" t="str">
            <v>ADVANCES</v>
          </cell>
        </row>
        <row r="367">
          <cell r="A367" t="str">
            <v>A501601-038</v>
          </cell>
          <cell r="B367" t="str">
            <v>Adv-Laverne Builders And Developers P L</v>
          </cell>
          <cell r="C367" t="str">
            <v>INR</v>
          </cell>
          <cell r="D367" t="str">
            <v>ASSET</v>
          </cell>
          <cell r="E367" t="str">
            <v>BALANCE SHEET</v>
          </cell>
          <cell r="F367" t="str">
            <v/>
          </cell>
          <cell r="G367" t="str">
            <v/>
          </cell>
          <cell r="H367" t="str">
            <v>CURRENT ASSETS, LOANS AND ADVANCES</v>
          </cell>
          <cell r="I367" t="str">
            <v>LOANS AND ADVANCES</v>
          </cell>
          <cell r="J367" t="str">
            <v>ADVANCES</v>
          </cell>
        </row>
        <row r="368">
          <cell r="A368" t="str">
            <v>A501601-039</v>
          </cell>
          <cell r="B368" t="str">
            <v>Adv-Lenore Real Estates P Ltd</v>
          </cell>
          <cell r="C368" t="str">
            <v>INR</v>
          </cell>
          <cell r="D368" t="str">
            <v>ASSET</v>
          </cell>
          <cell r="E368" t="str">
            <v>BALANCE SHEET</v>
          </cell>
          <cell r="F368" t="str">
            <v/>
          </cell>
          <cell r="G368" t="str">
            <v/>
          </cell>
          <cell r="H368" t="str">
            <v>CURRENT ASSETS, LOANS AND ADVANCES</v>
          </cell>
          <cell r="I368" t="str">
            <v>LOANS AND ADVANCES</v>
          </cell>
          <cell r="J368" t="str">
            <v>ADVANCES</v>
          </cell>
        </row>
        <row r="369">
          <cell r="A369" t="str">
            <v>A501601-040</v>
          </cell>
          <cell r="B369" t="str">
            <v>Adv-Lainey Builders And Const P Ltd</v>
          </cell>
          <cell r="C369" t="str">
            <v>INR</v>
          </cell>
          <cell r="D369" t="str">
            <v>ASSET</v>
          </cell>
          <cell r="E369" t="str">
            <v>BALANCE SHEET</v>
          </cell>
          <cell r="F369" t="str">
            <v/>
          </cell>
          <cell r="G369" t="str">
            <v/>
          </cell>
          <cell r="H369" t="str">
            <v>CURRENT ASSETS, LOANS AND ADVANCES</v>
          </cell>
          <cell r="I369" t="str">
            <v>LOANS AND ADVANCES</v>
          </cell>
          <cell r="J369" t="str">
            <v>ADVANCES</v>
          </cell>
        </row>
        <row r="370">
          <cell r="A370" t="str">
            <v>A501601-041</v>
          </cell>
          <cell r="B370" t="str">
            <v>Adv-Lanza Builders And Const P Ltd</v>
          </cell>
          <cell r="C370" t="str">
            <v>INR</v>
          </cell>
          <cell r="D370" t="str">
            <v>ASSET</v>
          </cell>
          <cell r="E370" t="str">
            <v>BALANCE SHEET</v>
          </cell>
          <cell r="F370" t="str">
            <v/>
          </cell>
          <cell r="G370" t="str">
            <v/>
          </cell>
          <cell r="H370" t="str">
            <v>CURRENT ASSETS, LOANS AND ADVANCES</v>
          </cell>
          <cell r="I370" t="str">
            <v>LOANS AND ADVANCES</v>
          </cell>
          <cell r="J370" t="str">
            <v>ADVANCES</v>
          </cell>
        </row>
        <row r="371">
          <cell r="A371" t="str">
            <v>A501601-042</v>
          </cell>
          <cell r="B371" t="str">
            <v>Adv-Lavinita Builders &amp; Developers P L</v>
          </cell>
          <cell r="C371" t="str">
            <v>INR</v>
          </cell>
          <cell r="D371" t="str">
            <v>ASSET</v>
          </cell>
          <cell r="E371" t="str">
            <v>BALANCE SHEET</v>
          </cell>
          <cell r="F371" t="str">
            <v/>
          </cell>
          <cell r="G371" t="str">
            <v/>
          </cell>
          <cell r="H371" t="str">
            <v>CURRENT ASSETS, LOANS AND ADVANCES</v>
          </cell>
          <cell r="I371" t="str">
            <v>LOANS AND ADVANCES</v>
          </cell>
          <cell r="J371" t="str">
            <v>ADVANCES</v>
          </cell>
        </row>
        <row r="372">
          <cell r="A372" t="str">
            <v>A501601-043</v>
          </cell>
          <cell r="B372" t="str">
            <v>Adv-Livana Builders &amp; Developers Pvt Ltd</v>
          </cell>
          <cell r="C372" t="str">
            <v>INR</v>
          </cell>
          <cell r="D372" t="str">
            <v>ASSET</v>
          </cell>
          <cell r="E372" t="str">
            <v>BALANCE SHEET</v>
          </cell>
          <cell r="F372" t="str">
            <v/>
          </cell>
          <cell r="G372" t="str">
            <v/>
          </cell>
          <cell r="H372" t="str">
            <v>CURRENT ASSETS, LOANS AND ADVANCES</v>
          </cell>
          <cell r="I372" t="str">
            <v>LOANS AND ADVANCES</v>
          </cell>
          <cell r="J372" t="str">
            <v>ADVANCES</v>
          </cell>
        </row>
        <row r="373">
          <cell r="A373" t="str">
            <v>A501601-044</v>
          </cell>
          <cell r="B373" t="str">
            <v>Adv-Latona Builders &amp; Constructions P L</v>
          </cell>
          <cell r="C373" t="str">
            <v>INR</v>
          </cell>
          <cell r="D373" t="str">
            <v>ASSET</v>
          </cell>
          <cell r="E373" t="str">
            <v>BALANCE SHEET</v>
          </cell>
          <cell r="F373" t="str">
            <v/>
          </cell>
          <cell r="G373" t="str">
            <v/>
          </cell>
          <cell r="H373" t="str">
            <v>CURRENT ASSETS, LOANS AND ADVANCES</v>
          </cell>
          <cell r="I373" t="str">
            <v>LOANS AND ADVANCES</v>
          </cell>
          <cell r="J373" t="str">
            <v>ADVANCES</v>
          </cell>
        </row>
        <row r="374">
          <cell r="A374" t="str">
            <v>A501601-045</v>
          </cell>
          <cell r="B374" t="str">
            <v>Adv-Mufallah Builders And Dev P Ltd</v>
          </cell>
          <cell r="C374" t="str">
            <v>INR</v>
          </cell>
          <cell r="D374" t="str">
            <v>ASSET</v>
          </cell>
          <cell r="E374" t="str">
            <v>BALANCE SHEET</v>
          </cell>
          <cell r="F374" t="str">
            <v/>
          </cell>
          <cell r="G374" t="str">
            <v/>
          </cell>
          <cell r="H374" t="str">
            <v>CURRENT ASSETS, LOANS AND ADVANCES</v>
          </cell>
          <cell r="I374" t="str">
            <v>LOANS AND ADVANCES</v>
          </cell>
          <cell r="J374" t="str">
            <v>ADVANCES</v>
          </cell>
        </row>
        <row r="375">
          <cell r="A375" t="str">
            <v>A501601-046</v>
          </cell>
          <cell r="B375" t="str">
            <v>Adv-Melosa Builders And Dev Pvt Ltd</v>
          </cell>
          <cell r="C375" t="str">
            <v>INR</v>
          </cell>
          <cell r="D375" t="str">
            <v>ASSET</v>
          </cell>
          <cell r="E375" t="str">
            <v>BALANCE SHEET</v>
          </cell>
          <cell r="F375" t="str">
            <v/>
          </cell>
          <cell r="G375" t="str">
            <v/>
          </cell>
          <cell r="H375" t="str">
            <v>CURRENT ASSETS, LOANS AND ADVANCES</v>
          </cell>
          <cell r="I375" t="str">
            <v>LOANS AND ADVANCES</v>
          </cell>
          <cell r="J375" t="str">
            <v>ADVANCES</v>
          </cell>
        </row>
        <row r="376">
          <cell r="A376" t="str">
            <v>A501601-047</v>
          </cell>
          <cell r="B376" t="str">
            <v>Adv-Mariposa Builders And Dev Pvt Ltd</v>
          </cell>
          <cell r="C376" t="str">
            <v>INR</v>
          </cell>
          <cell r="D376" t="str">
            <v>ASSET</v>
          </cell>
          <cell r="E376" t="str">
            <v>BALANCE SHEET</v>
          </cell>
          <cell r="F376" t="str">
            <v/>
          </cell>
          <cell r="G376" t="str">
            <v/>
          </cell>
          <cell r="H376" t="str">
            <v>CURRENT ASSETS, LOANS AND ADVANCES</v>
          </cell>
          <cell r="I376" t="str">
            <v>LOANS AND ADVANCES</v>
          </cell>
          <cell r="J376" t="str">
            <v>ADVANCES</v>
          </cell>
        </row>
        <row r="377">
          <cell r="A377" t="str">
            <v>A501601-048</v>
          </cell>
          <cell r="B377" t="str">
            <v>Adv-Melisenda Builders And Dev P  Ltd</v>
          </cell>
          <cell r="C377" t="str">
            <v>INR</v>
          </cell>
          <cell r="D377" t="str">
            <v>ASSET</v>
          </cell>
          <cell r="E377" t="str">
            <v>BALANCE SHEET</v>
          </cell>
          <cell r="F377" t="str">
            <v/>
          </cell>
          <cell r="G377" t="str">
            <v/>
          </cell>
          <cell r="H377" t="str">
            <v>CURRENT ASSETS, LOANS AND ADVANCES</v>
          </cell>
          <cell r="I377" t="str">
            <v>LOANS AND ADVANCES</v>
          </cell>
          <cell r="J377" t="str">
            <v>ADVANCES</v>
          </cell>
        </row>
        <row r="378">
          <cell r="A378" t="str">
            <v>A501601-049</v>
          </cell>
          <cell r="B378" t="str">
            <v>Adv-Malcolm Builders And Dev P Ltd</v>
          </cell>
          <cell r="C378" t="str">
            <v>INR</v>
          </cell>
          <cell r="D378" t="str">
            <v>ASSET</v>
          </cell>
          <cell r="E378" t="str">
            <v>BALANCE SHEET</v>
          </cell>
          <cell r="F378" t="str">
            <v/>
          </cell>
          <cell r="G378" t="str">
            <v/>
          </cell>
          <cell r="H378" t="str">
            <v>CURRENT ASSETS, LOANS AND ADVANCES</v>
          </cell>
          <cell r="I378" t="str">
            <v>LOANS AND ADVANCES</v>
          </cell>
          <cell r="J378" t="str">
            <v>ADVANCES</v>
          </cell>
        </row>
        <row r="379">
          <cell r="A379" t="str">
            <v>A501601-050</v>
          </cell>
          <cell r="B379" t="str">
            <v>Adv-Morina Builders &amp; Developers P L</v>
          </cell>
          <cell r="C379" t="str">
            <v>INR</v>
          </cell>
          <cell r="D379" t="str">
            <v>ASSET</v>
          </cell>
          <cell r="E379" t="str">
            <v>BALANCE SHEET</v>
          </cell>
          <cell r="F379" t="str">
            <v/>
          </cell>
          <cell r="G379" t="str">
            <v/>
          </cell>
          <cell r="H379" t="str">
            <v>CURRENT ASSETS, LOANS AND ADVANCES</v>
          </cell>
          <cell r="I379" t="str">
            <v>LOANS AND ADVANCES</v>
          </cell>
          <cell r="J379" t="str">
            <v>ADVANCES</v>
          </cell>
        </row>
        <row r="380">
          <cell r="A380" t="str">
            <v>A501601-051</v>
          </cell>
          <cell r="B380" t="str">
            <v>Adv-Morgan Builders &amp; Developers P L</v>
          </cell>
          <cell r="C380" t="str">
            <v>INR</v>
          </cell>
          <cell r="D380" t="str">
            <v>ASSET</v>
          </cell>
          <cell r="E380" t="str">
            <v>BALANCE SHEET</v>
          </cell>
          <cell r="F380" t="str">
            <v/>
          </cell>
          <cell r="G380" t="str">
            <v/>
          </cell>
          <cell r="H380" t="str">
            <v>CURRENT ASSETS, LOANS AND ADVANCES</v>
          </cell>
          <cell r="I380" t="str">
            <v>LOANS AND ADVANCES</v>
          </cell>
          <cell r="J380" t="str">
            <v>ADVANCES</v>
          </cell>
        </row>
        <row r="381">
          <cell r="A381" t="str">
            <v>A501601-052</v>
          </cell>
          <cell r="B381" t="str">
            <v>Adv-Morven Builders &amp; Developers P L</v>
          </cell>
          <cell r="C381" t="str">
            <v>INR</v>
          </cell>
          <cell r="D381" t="str">
            <v>ASSET</v>
          </cell>
          <cell r="E381" t="str">
            <v>BALANCE SHEET</v>
          </cell>
          <cell r="F381" t="str">
            <v/>
          </cell>
          <cell r="G381" t="str">
            <v/>
          </cell>
          <cell r="H381" t="str">
            <v>CURRENT ASSETS, LOANS AND ADVANCES</v>
          </cell>
          <cell r="I381" t="str">
            <v>LOANS AND ADVANCES</v>
          </cell>
          <cell r="J381" t="str">
            <v>ADVANCES</v>
          </cell>
        </row>
        <row r="382">
          <cell r="A382" t="str">
            <v>A501601-053</v>
          </cell>
          <cell r="B382" t="str">
            <v>Adv-Muriel Builders &amp; Developers Pvt</v>
          </cell>
          <cell r="C382" t="str">
            <v>INR</v>
          </cell>
          <cell r="D382" t="str">
            <v>ASSET</v>
          </cell>
          <cell r="E382" t="str">
            <v>BALANCE SHEET</v>
          </cell>
          <cell r="F382" t="str">
            <v/>
          </cell>
          <cell r="G382" t="str">
            <v/>
          </cell>
          <cell r="H382" t="str">
            <v>CURRENT ASSETS, LOANS AND ADVANCES</v>
          </cell>
          <cell r="I382" t="str">
            <v>LOANS AND ADVANCES</v>
          </cell>
          <cell r="J382" t="str">
            <v>ADVANCES</v>
          </cell>
        </row>
        <row r="383">
          <cell r="A383" t="str">
            <v>A501601-054</v>
          </cell>
          <cell r="B383" t="str">
            <v>Adv-Molan Builders &amp; Constructions P L</v>
          </cell>
          <cell r="C383" t="str">
            <v>INR</v>
          </cell>
          <cell r="D383" t="str">
            <v>ASSET</v>
          </cell>
          <cell r="E383" t="str">
            <v>BALANCE SHEET</v>
          </cell>
          <cell r="F383" t="str">
            <v/>
          </cell>
          <cell r="G383" t="str">
            <v/>
          </cell>
          <cell r="H383" t="str">
            <v>CURRENT ASSETS, LOANS AND ADVANCES</v>
          </cell>
          <cell r="I383" t="str">
            <v>LOANS AND ADVANCES</v>
          </cell>
          <cell r="J383" t="str">
            <v>ADVANCES</v>
          </cell>
        </row>
        <row r="384">
          <cell r="A384" t="str">
            <v>A501601-055</v>
          </cell>
          <cell r="B384" t="str">
            <v>Adv-Madge Builders &amp; Constructions P L</v>
          </cell>
          <cell r="C384" t="str">
            <v>INR</v>
          </cell>
          <cell r="D384" t="str">
            <v>ASSET</v>
          </cell>
          <cell r="E384" t="str">
            <v>BALANCE SHEET</v>
          </cell>
          <cell r="F384" t="str">
            <v/>
          </cell>
          <cell r="G384" t="str">
            <v/>
          </cell>
          <cell r="H384" t="str">
            <v>CURRENT ASSETS, LOANS AND ADVANCES</v>
          </cell>
          <cell r="I384" t="str">
            <v>LOANS AND ADVANCES</v>
          </cell>
          <cell r="J384" t="str">
            <v>ADVANCES</v>
          </cell>
        </row>
        <row r="385">
          <cell r="A385" t="str">
            <v>A501601-056</v>
          </cell>
          <cell r="B385" t="str">
            <v>Adv-Nerina Builders And Dev Pvt Ltd</v>
          </cell>
          <cell r="C385" t="str">
            <v>INR</v>
          </cell>
          <cell r="D385" t="str">
            <v>ASSET</v>
          </cell>
          <cell r="E385" t="str">
            <v>BALANCE SHEET</v>
          </cell>
          <cell r="F385" t="str">
            <v/>
          </cell>
          <cell r="G385" t="str">
            <v/>
          </cell>
          <cell r="H385" t="str">
            <v>CURRENT ASSETS, LOANS AND ADVANCES</v>
          </cell>
          <cell r="I385" t="str">
            <v>LOANS AND ADVANCES</v>
          </cell>
          <cell r="J385" t="str">
            <v>ADVANCES</v>
          </cell>
        </row>
        <row r="386">
          <cell r="A386" t="str">
            <v>A501601-057</v>
          </cell>
          <cell r="B386" t="str">
            <v>Adv-Naja Estate Dev P Ltd</v>
          </cell>
          <cell r="C386" t="str">
            <v>INR</v>
          </cell>
          <cell r="D386" t="str">
            <v>ASSET</v>
          </cell>
          <cell r="E386" t="str">
            <v>BALANCE SHEET</v>
          </cell>
          <cell r="F386" t="str">
            <v/>
          </cell>
          <cell r="G386" t="str">
            <v/>
          </cell>
          <cell r="H386" t="str">
            <v>CURRENT ASSETS, LOANS AND ADVANCES</v>
          </cell>
          <cell r="I386" t="str">
            <v>LOANS AND ADVANCES</v>
          </cell>
          <cell r="J386" t="str">
            <v>ADVANCES</v>
          </cell>
        </row>
        <row r="387">
          <cell r="A387" t="str">
            <v>A501601-058</v>
          </cell>
          <cell r="B387" t="str">
            <v>Adv-Nasturtium Builders &amp; Dev Pvt Ltd</v>
          </cell>
          <cell r="C387" t="str">
            <v>INR</v>
          </cell>
          <cell r="D387" t="str">
            <v>ASSET</v>
          </cell>
          <cell r="E387" t="str">
            <v>BALANCE SHEET</v>
          </cell>
          <cell r="F387" t="str">
            <v/>
          </cell>
          <cell r="G387" t="str">
            <v/>
          </cell>
          <cell r="H387" t="str">
            <v>CURRENT ASSETS, LOANS AND ADVANCES</v>
          </cell>
          <cell r="I387" t="str">
            <v>LOANS AND ADVANCES</v>
          </cell>
          <cell r="J387" t="str">
            <v>ADVANCES</v>
          </cell>
        </row>
        <row r="388">
          <cell r="A388" t="str">
            <v>A501601-059</v>
          </cell>
          <cell r="B388" t="str">
            <v>Adv-Padmavasa Buil And Dev Pvt Ltd</v>
          </cell>
          <cell r="C388" t="str">
            <v>INR</v>
          </cell>
          <cell r="D388" t="str">
            <v>ASSET</v>
          </cell>
          <cell r="E388" t="str">
            <v>BALANCE SHEET</v>
          </cell>
          <cell r="F388" t="str">
            <v/>
          </cell>
          <cell r="G388" t="str">
            <v/>
          </cell>
          <cell r="H388" t="str">
            <v>CURRENT ASSETS, LOANS AND ADVANCES</v>
          </cell>
          <cell r="I388" t="str">
            <v>LOANS AND ADVANCES</v>
          </cell>
          <cell r="J388" t="str">
            <v>ADVANCES</v>
          </cell>
        </row>
        <row r="389">
          <cell r="A389" t="str">
            <v>A501601-060</v>
          </cell>
          <cell r="B389" t="str">
            <v>Adv-Paean Estates Estates Dev P Ltd</v>
          </cell>
          <cell r="C389" t="str">
            <v>INR</v>
          </cell>
          <cell r="D389" t="str">
            <v>ASSET</v>
          </cell>
          <cell r="E389" t="str">
            <v>BALANCE SHEET</v>
          </cell>
          <cell r="F389" t="str">
            <v/>
          </cell>
          <cell r="G389" t="str">
            <v/>
          </cell>
          <cell r="H389" t="str">
            <v>CURRENT ASSETS, LOANS AND ADVANCES</v>
          </cell>
          <cell r="I389" t="str">
            <v>LOANS AND ADVANCES</v>
          </cell>
          <cell r="J389" t="str">
            <v>ADVANCES</v>
          </cell>
        </row>
        <row r="390">
          <cell r="A390" t="str">
            <v>A501601-061</v>
          </cell>
          <cell r="B390" t="str">
            <v>Adv-Prasheetha Estate Dev P Ltd</v>
          </cell>
          <cell r="C390" t="str">
            <v>INR</v>
          </cell>
          <cell r="D390" t="str">
            <v>ASSET</v>
          </cell>
          <cell r="E390" t="str">
            <v>BALANCE SHEET</v>
          </cell>
          <cell r="F390" t="str">
            <v/>
          </cell>
          <cell r="G390" t="str">
            <v/>
          </cell>
          <cell r="H390" t="str">
            <v>CURRENT ASSETS, LOANS AND ADVANCES</v>
          </cell>
          <cell r="I390" t="str">
            <v>LOANS AND ADVANCES</v>
          </cell>
          <cell r="J390" t="str">
            <v>ADVANCES</v>
          </cell>
        </row>
        <row r="391">
          <cell r="A391" t="str">
            <v>A501601-062</v>
          </cell>
          <cell r="B391" t="str">
            <v>Adv-Peridot Estates Developers Pvt Ltd</v>
          </cell>
          <cell r="C391" t="str">
            <v>INR</v>
          </cell>
          <cell r="D391" t="str">
            <v>ASSET</v>
          </cell>
          <cell r="E391" t="str">
            <v>BALANCE SHEET</v>
          </cell>
          <cell r="F391" t="str">
            <v/>
          </cell>
          <cell r="G391" t="str">
            <v/>
          </cell>
          <cell r="H391" t="str">
            <v>CURRENT ASSETS, LOANS AND ADVANCES</v>
          </cell>
          <cell r="I391" t="str">
            <v>LOANS AND ADVANCES</v>
          </cell>
          <cell r="J391" t="str">
            <v>ADVANCES</v>
          </cell>
        </row>
        <row r="392">
          <cell r="A392" t="str">
            <v>A501601-063</v>
          </cell>
          <cell r="B392" t="str">
            <v>Adv-Pyrite Build &amp; Cnstr Pvt Ltd</v>
          </cell>
          <cell r="C392" t="str">
            <v>INR</v>
          </cell>
          <cell r="D392" t="str">
            <v>ASSET</v>
          </cell>
          <cell r="E392" t="str">
            <v>BALANCE SHEET</v>
          </cell>
          <cell r="F392" t="str">
            <v/>
          </cell>
          <cell r="G392" t="str">
            <v/>
          </cell>
          <cell r="H392" t="str">
            <v>CURRENT ASSETS, LOANS AND ADVANCES</v>
          </cell>
          <cell r="I392" t="str">
            <v>LOANS AND ADVANCES</v>
          </cell>
          <cell r="J392" t="str">
            <v>ADVANCES</v>
          </cell>
        </row>
        <row r="393">
          <cell r="A393" t="str">
            <v>A501601-064</v>
          </cell>
          <cell r="B393" t="str">
            <v>Adv-Qabil Builders &amp; Constructions P L</v>
          </cell>
          <cell r="C393" t="str">
            <v>INR</v>
          </cell>
          <cell r="D393" t="str">
            <v>ASSET</v>
          </cell>
          <cell r="E393" t="str">
            <v>BALANCE SHEET</v>
          </cell>
          <cell r="F393" t="str">
            <v/>
          </cell>
          <cell r="G393" t="str">
            <v/>
          </cell>
          <cell r="H393" t="str">
            <v>CURRENT ASSETS, LOANS AND ADVANCES</v>
          </cell>
          <cell r="I393" t="str">
            <v>LOANS AND ADVANCES</v>
          </cell>
          <cell r="J393" t="str">
            <v>ADVANCES</v>
          </cell>
        </row>
        <row r="394">
          <cell r="A394" t="str">
            <v>A501601-065</v>
          </cell>
          <cell r="B394" t="str">
            <v>Adv-Royalton Builders And  Dev Pvt Ltd</v>
          </cell>
          <cell r="C394" t="str">
            <v>INR</v>
          </cell>
          <cell r="D394" t="str">
            <v>ASSET</v>
          </cell>
          <cell r="E394" t="str">
            <v>BALANCE SHEET</v>
          </cell>
          <cell r="F394" t="str">
            <v/>
          </cell>
          <cell r="G394" t="str">
            <v/>
          </cell>
          <cell r="H394" t="str">
            <v>CURRENT ASSETS, LOANS AND ADVANCES</v>
          </cell>
          <cell r="I394" t="str">
            <v>LOANS AND ADVANCES</v>
          </cell>
          <cell r="J394" t="str">
            <v>ADVANCES</v>
          </cell>
        </row>
        <row r="395">
          <cell r="A395" t="str">
            <v>A501601-066</v>
          </cell>
          <cell r="B395" t="str">
            <v>Adv-Rochelle  Builders And  Const P Ltd</v>
          </cell>
          <cell r="C395" t="str">
            <v>INR</v>
          </cell>
          <cell r="D395" t="str">
            <v>ASSET</v>
          </cell>
          <cell r="E395" t="str">
            <v>BALANCE SHEET</v>
          </cell>
          <cell r="F395" t="str">
            <v/>
          </cell>
          <cell r="G395" t="str">
            <v/>
          </cell>
          <cell r="H395" t="str">
            <v>CURRENT ASSETS, LOANS AND ADVANCES</v>
          </cell>
          <cell r="I395" t="str">
            <v>LOANS AND ADVANCES</v>
          </cell>
          <cell r="J395" t="str">
            <v>ADVANCES</v>
          </cell>
        </row>
        <row r="396">
          <cell r="A396" t="str">
            <v>A501601-067</v>
          </cell>
          <cell r="B396" t="str">
            <v>Adv-Rosalind Builders And Cosnt P Ltd</v>
          </cell>
          <cell r="C396" t="str">
            <v>INR</v>
          </cell>
          <cell r="D396" t="str">
            <v>ASSET</v>
          </cell>
          <cell r="E396" t="str">
            <v>BALANCE SHEET</v>
          </cell>
          <cell r="F396" t="str">
            <v/>
          </cell>
          <cell r="G396" t="str">
            <v/>
          </cell>
          <cell r="H396" t="str">
            <v>CURRENT ASSETS, LOANS AND ADVANCES</v>
          </cell>
          <cell r="I396" t="str">
            <v>LOANS AND ADVANCES</v>
          </cell>
          <cell r="J396" t="str">
            <v>ADVANCES</v>
          </cell>
        </row>
        <row r="397">
          <cell r="A397" t="str">
            <v>A501601-068</v>
          </cell>
          <cell r="B397" t="str">
            <v>Adv-Rachelle Buil &amp; Cnstr Pvt Ltd</v>
          </cell>
          <cell r="C397" t="str">
            <v>INR</v>
          </cell>
          <cell r="D397" t="str">
            <v>ASSET</v>
          </cell>
          <cell r="E397" t="str">
            <v>BALANCE SHEET</v>
          </cell>
          <cell r="F397" t="str">
            <v/>
          </cell>
          <cell r="G397" t="str">
            <v/>
          </cell>
          <cell r="H397" t="str">
            <v>CURRENT ASSETS, LOANS AND ADVANCES</v>
          </cell>
          <cell r="I397" t="str">
            <v>LOANS AND ADVANCES</v>
          </cell>
          <cell r="J397" t="str">
            <v>ADVANCES</v>
          </cell>
        </row>
        <row r="398">
          <cell r="A398" t="str">
            <v>A501601-069</v>
          </cell>
          <cell r="B398" t="str">
            <v>Adv-Sommer Builders &amp; Developers Pvt Ltd</v>
          </cell>
          <cell r="C398" t="str">
            <v>INR</v>
          </cell>
          <cell r="D398" t="str">
            <v>ASSET</v>
          </cell>
          <cell r="E398" t="str">
            <v>BALANCE SHEET</v>
          </cell>
          <cell r="F398" t="str">
            <v/>
          </cell>
          <cell r="G398" t="str">
            <v/>
          </cell>
          <cell r="H398" t="str">
            <v>CURRENT ASSETS, LOANS AND ADVANCES</v>
          </cell>
          <cell r="I398" t="str">
            <v>LOANS AND ADVANCES</v>
          </cell>
          <cell r="J398" t="str">
            <v>ADVANCES</v>
          </cell>
        </row>
        <row r="399">
          <cell r="A399" t="str">
            <v>A501601-070</v>
          </cell>
          <cell r="B399" t="str">
            <v>Adv-Sorley Builders &amp; Developers Pvt Ltd</v>
          </cell>
          <cell r="C399" t="str">
            <v>INR</v>
          </cell>
          <cell r="D399" t="str">
            <v>ASSET</v>
          </cell>
          <cell r="E399" t="str">
            <v>BALANCE SHEET</v>
          </cell>
          <cell r="F399" t="str">
            <v/>
          </cell>
          <cell r="G399" t="str">
            <v/>
          </cell>
          <cell r="H399" t="str">
            <v>CURRENT ASSETS, LOANS AND ADVANCES</v>
          </cell>
          <cell r="I399" t="str">
            <v>LOANS AND ADVANCES</v>
          </cell>
          <cell r="J399" t="str">
            <v>ADVANCES</v>
          </cell>
        </row>
        <row r="400">
          <cell r="A400" t="str">
            <v>A501601-071</v>
          </cell>
          <cell r="B400" t="str">
            <v>Adv-Soraya Builders &amp; Constructions P L</v>
          </cell>
          <cell r="C400" t="str">
            <v>INR</v>
          </cell>
          <cell r="D400" t="str">
            <v>ASSET</v>
          </cell>
          <cell r="E400" t="str">
            <v>BALANCE SHEET</v>
          </cell>
          <cell r="F400" t="str">
            <v/>
          </cell>
          <cell r="G400" t="str">
            <v/>
          </cell>
          <cell r="H400" t="str">
            <v>CURRENT ASSETS, LOANS AND ADVANCES</v>
          </cell>
          <cell r="I400" t="str">
            <v>LOANS AND ADVANCES</v>
          </cell>
          <cell r="J400" t="str">
            <v>ADVANCES</v>
          </cell>
        </row>
        <row r="401">
          <cell r="A401" t="str">
            <v>A501601-072</v>
          </cell>
          <cell r="B401" t="str">
            <v>Adv-Shinanee Builders And Dev Ltd</v>
          </cell>
          <cell r="C401" t="str">
            <v>INR</v>
          </cell>
          <cell r="D401" t="str">
            <v>ASSET</v>
          </cell>
          <cell r="E401" t="str">
            <v>BALANCE SHEET</v>
          </cell>
          <cell r="F401" t="str">
            <v/>
          </cell>
          <cell r="G401" t="str">
            <v/>
          </cell>
          <cell r="H401" t="str">
            <v>CURRENT ASSETS, LOANS AND ADVANCES</v>
          </cell>
          <cell r="I401" t="str">
            <v>LOANS AND ADVANCES</v>
          </cell>
          <cell r="J401" t="str">
            <v>ADVANCES</v>
          </cell>
        </row>
        <row r="402">
          <cell r="A402" t="str">
            <v>A501601-073</v>
          </cell>
          <cell r="B402" t="str">
            <v>Adv-Saravati Builders And Const P Ltd</v>
          </cell>
          <cell r="C402" t="str">
            <v>INR</v>
          </cell>
          <cell r="D402" t="str">
            <v>ASSET</v>
          </cell>
          <cell r="E402" t="str">
            <v>BALANCE SHEET</v>
          </cell>
          <cell r="F402" t="str">
            <v/>
          </cell>
          <cell r="G402" t="str">
            <v/>
          </cell>
          <cell r="H402" t="str">
            <v>CURRENT ASSETS, LOANS AND ADVANCES</v>
          </cell>
          <cell r="I402" t="str">
            <v>LOANS AND ADVANCES</v>
          </cell>
          <cell r="J402" t="str">
            <v>ADVANCES</v>
          </cell>
        </row>
        <row r="403">
          <cell r="A403" t="str">
            <v>A501601-074</v>
          </cell>
          <cell r="B403" t="str">
            <v>Adv-Shamira Real Estate Developers P L</v>
          </cell>
          <cell r="C403" t="str">
            <v>INR</v>
          </cell>
          <cell r="D403" t="str">
            <v>ASSET</v>
          </cell>
          <cell r="E403" t="str">
            <v>BALANCE SHEET</v>
          </cell>
          <cell r="F403" t="str">
            <v/>
          </cell>
          <cell r="G403" t="str">
            <v/>
          </cell>
          <cell r="H403" t="str">
            <v>CURRENT ASSETS, LOANS AND ADVANCES</v>
          </cell>
          <cell r="I403" t="str">
            <v>LOANS AND ADVANCES</v>
          </cell>
          <cell r="J403" t="str">
            <v>ADVANCES</v>
          </cell>
        </row>
        <row r="404">
          <cell r="A404" t="str">
            <v>A501601-075</v>
          </cell>
          <cell r="B404" t="str">
            <v>Adv-Tusti Builders And Dev Pvt Ltd</v>
          </cell>
          <cell r="C404" t="str">
            <v>INR</v>
          </cell>
          <cell r="D404" t="str">
            <v>ASSET</v>
          </cell>
          <cell r="E404" t="str">
            <v>BALANCE SHEET</v>
          </cell>
          <cell r="F404" t="str">
            <v/>
          </cell>
          <cell r="G404" t="str">
            <v/>
          </cell>
          <cell r="H404" t="str">
            <v>CURRENT ASSETS, LOANS AND ADVANCES</v>
          </cell>
          <cell r="I404" t="str">
            <v>LOANS AND ADVANCES</v>
          </cell>
          <cell r="J404" t="str">
            <v>ADVANCES</v>
          </cell>
        </row>
        <row r="405">
          <cell r="A405" t="str">
            <v>A501601-076</v>
          </cell>
          <cell r="B405" t="str">
            <v>Adv-Talvi Builders &amp; Developers Pvt Ltd</v>
          </cell>
          <cell r="C405" t="str">
            <v>INR</v>
          </cell>
          <cell r="D405" t="str">
            <v>ASSET</v>
          </cell>
          <cell r="E405" t="str">
            <v>BALANCE SHEET</v>
          </cell>
          <cell r="F405" t="str">
            <v/>
          </cell>
          <cell r="G405" t="str">
            <v/>
          </cell>
          <cell r="H405" t="str">
            <v>CURRENT ASSETS, LOANS AND ADVANCES</v>
          </cell>
          <cell r="I405" t="str">
            <v>LOANS AND ADVANCES</v>
          </cell>
          <cell r="J405" t="str">
            <v>ADVANCES</v>
          </cell>
        </row>
        <row r="406">
          <cell r="A406" t="str">
            <v>A501601-077</v>
          </cell>
          <cell r="B406" t="str">
            <v>Adv-Uncial Builders &amp; Constructions P L</v>
          </cell>
          <cell r="C406" t="str">
            <v>INR</v>
          </cell>
          <cell r="D406" t="str">
            <v>ASSET</v>
          </cell>
          <cell r="E406" t="str">
            <v>BALANCE SHEET</v>
          </cell>
          <cell r="F406" t="str">
            <v/>
          </cell>
          <cell r="G406" t="str">
            <v/>
          </cell>
          <cell r="H406" t="str">
            <v>CURRENT ASSETS, LOANS AND ADVANCES</v>
          </cell>
          <cell r="I406" t="str">
            <v>LOANS AND ADVANCES</v>
          </cell>
          <cell r="J406" t="str">
            <v>ADVANCES</v>
          </cell>
        </row>
        <row r="407">
          <cell r="A407" t="str">
            <v>A501601-078</v>
          </cell>
          <cell r="B407" t="str">
            <v>Adv-Vinanti Builders And Dev P Ltd</v>
          </cell>
          <cell r="C407" t="str">
            <v>INR</v>
          </cell>
          <cell r="D407" t="str">
            <v>ASSET</v>
          </cell>
          <cell r="E407" t="str">
            <v>BALANCE SHEET</v>
          </cell>
          <cell r="F407" t="str">
            <v/>
          </cell>
          <cell r="G407" t="str">
            <v/>
          </cell>
          <cell r="H407" t="str">
            <v>CURRENT ASSETS, LOANS AND ADVANCES</v>
          </cell>
          <cell r="I407" t="str">
            <v>LOANS AND ADVANCES</v>
          </cell>
          <cell r="J407" t="str">
            <v>ADVANCES</v>
          </cell>
        </row>
        <row r="408">
          <cell r="A408" t="str">
            <v>A501601-079</v>
          </cell>
          <cell r="B408" t="str">
            <v>Adv-Vilina Estate Developers Pvt.Ltd.</v>
          </cell>
          <cell r="C408" t="str">
            <v>INR</v>
          </cell>
          <cell r="D408" t="str">
            <v>ASSET</v>
          </cell>
          <cell r="E408" t="str">
            <v>BALANCE SHEET</v>
          </cell>
          <cell r="F408" t="str">
            <v/>
          </cell>
          <cell r="G408" t="str">
            <v/>
          </cell>
          <cell r="H408" t="str">
            <v>CURRENT ASSETS, LOANS AND ADVANCES</v>
          </cell>
          <cell r="I408" t="str">
            <v>LOANS AND ADVANCES</v>
          </cell>
          <cell r="J408" t="str">
            <v>ADVANCES</v>
          </cell>
        </row>
        <row r="409">
          <cell r="A409" t="str">
            <v>A501601-080</v>
          </cell>
          <cell r="B409" t="str">
            <v>Adv-Yule Builders &amp; Developers Pvt Ltd</v>
          </cell>
          <cell r="C409" t="str">
            <v>INR</v>
          </cell>
          <cell r="D409" t="str">
            <v>ASSET</v>
          </cell>
          <cell r="E409" t="str">
            <v>BALANCE SHEET</v>
          </cell>
          <cell r="F409" t="str">
            <v/>
          </cell>
          <cell r="G409" t="str">
            <v/>
          </cell>
          <cell r="H409" t="str">
            <v>CURRENT ASSETS, LOANS AND ADVANCES</v>
          </cell>
          <cell r="I409" t="str">
            <v>LOANS AND ADVANCES</v>
          </cell>
          <cell r="J409" t="str">
            <v>ADVANCES</v>
          </cell>
        </row>
        <row r="410">
          <cell r="A410" t="str">
            <v>A501601-081</v>
          </cell>
          <cell r="B410" t="str">
            <v>Adv-Zima Builders &amp; Developers Pvt Ltd</v>
          </cell>
          <cell r="C410" t="str">
            <v>INR</v>
          </cell>
          <cell r="D410" t="str">
            <v>ASSET</v>
          </cell>
          <cell r="E410" t="str">
            <v>BALANCE SHEET</v>
          </cell>
          <cell r="F410" t="str">
            <v/>
          </cell>
          <cell r="G410" t="str">
            <v/>
          </cell>
          <cell r="H410" t="str">
            <v>CURRENT ASSETS, LOANS AND ADVANCES</v>
          </cell>
          <cell r="I410" t="str">
            <v>LOANS AND ADVANCES</v>
          </cell>
          <cell r="J410" t="str">
            <v>ADVANCES</v>
          </cell>
        </row>
        <row r="411">
          <cell r="A411" t="str">
            <v>A501601-082</v>
          </cell>
          <cell r="B411" t="str">
            <v>Adv-Irving Buil &amp; Dev Pvt Ltd</v>
          </cell>
          <cell r="C411" t="str">
            <v>INR</v>
          </cell>
          <cell r="D411" t="str">
            <v>ASSET</v>
          </cell>
          <cell r="E411" t="str">
            <v>BALANCE SHEET</v>
          </cell>
          <cell r="F411" t="str">
            <v/>
          </cell>
          <cell r="G411" t="str">
            <v/>
          </cell>
          <cell r="H411" t="str">
            <v>CURRENT ASSETS, LOANS AND ADVANCES</v>
          </cell>
          <cell r="I411" t="str">
            <v>LOANS AND ADVANCES</v>
          </cell>
          <cell r="J411" t="str">
            <v>ADVANCES</v>
          </cell>
        </row>
        <row r="412">
          <cell r="A412" t="str">
            <v>A501601-083</v>
          </cell>
          <cell r="B412" t="str">
            <v>Adv-Aeval Estates Pvt Ltd</v>
          </cell>
          <cell r="C412" t="str">
            <v>INR</v>
          </cell>
          <cell r="D412" t="str">
            <v>ASSET</v>
          </cell>
          <cell r="E412" t="str">
            <v>BALANCE SHEET</v>
          </cell>
          <cell r="F412" t="str">
            <v/>
          </cell>
          <cell r="G412" t="str">
            <v/>
          </cell>
          <cell r="H412" t="str">
            <v>CURRENT ASSETS, LOANS AND ADVANCES</v>
          </cell>
          <cell r="I412" t="str">
            <v>LOANS AND ADVANCES</v>
          </cell>
          <cell r="J412" t="str">
            <v>ADVANCES</v>
          </cell>
        </row>
        <row r="413">
          <cell r="A413" t="str">
            <v>A501601-084</v>
          </cell>
          <cell r="B413" t="str">
            <v>Adv-Lear Buil &amp; Dev Pvt Ltd</v>
          </cell>
          <cell r="C413" t="str">
            <v>INR</v>
          </cell>
          <cell r="D413" t="str">
            <v>ASSET</v>
          </cell>
          <cell r="E413" t="str">
            <v>BALANCE SHEET</v>
          </cell>
          <cell r="F413" t="str">
            <v/>
          </cell>
          <cell r="G413" t="str">
            <v/>
          </cell>
          <cell r="H413" t="str">
            <v>CURRENT ASSETS, LOANS AND ADVANCES</v>
          </cell>
          <cell r="I413" t="str">
            <v>LOANS AND ADVANCES</v>
          </cell>
          <cell r="J413" t="str">
            <v>ADVANCES</v>
          </cell>
        </row>
        <row r="414">
          <cell r="A414" t="str">
            <v>A501601-085</v>
          </cell>
          <cell r="B414" t="str">
            <v>Adv-Belden Homes Pvt Ltd</v>
          </cell>
          <cell r="C414" t="str">
            <v>INR</v>
          </cell>
          <cell r="D414" t="str">
            <v>ASSET</v>
          </cell>
          <cell r="E414" t="str">
            <v>BALANCE SHEET</v>
          </cell>
          <cell r="F414" t="str">
            <v/>
          </cell>
          <cell r="G414" t="str">
            <v/>
          </cell>
          <cell r="H414" t="str">
            <v>CURRENT ASSETS, LOANS AND ADVANCES</v>
          </cell>
          <cell r="I414" t="str">
            <v>LOANS AND ADVANCES</v>
          </cell>
          <cell r="J414" t="str">
            <v>ADVANCES</v>
          </cell>
        </row>
        <row r="415">
          <cell r="A415" t="str">
            <v>A501601-086</v>
          </cell>
          <cell r="B415" t="str">
            <v>Adv-Verano Buil &amp; Dev Pvt Ltd</v>
          </cell>
          <cell r="C415" t="str">
            <v>INR</v>
          </cell>
          <cell r="D415" t="str">
            <v>ASSET</v>
          </cell>
          <cell r="E415" t="str">
            <v>BALANCE SHEET</v>
          </cell>
          <cell r="F415" t="str">
            <v/>
          </cell>
          <cell r="G415" t="str">
            <v/>
          </cell>
          <cell r="H415" t="str">
            <v>CURRENT ASSETS, LOANS AND ADVANCES</v>
          </cell>
          <cell r="I415" t="str">
            <v>LOANS AND ADVANCES</v>
          </cell>
          <cell r="J415" t="str">
            <v>ADVANCES</v>
          </cell>
        </row>
        <row r="416">
          <cell r="A416" t="str">
            <v>A501601-087</v>
          </cell>
          <cell r="B416" t="str">
            <v>Adv-Nellis Buil &amp; Dev Pvt Ltd</v>
          </cell>
          <cell r="C416" t="str">
            <v>INR</v>
          </cell>
          <cell r="D416" t="str">
            <v>ASSET</v>
          </cell>
          <cell r="E416" t="str">
            <v>BALANCE SHEET</v>
          </cell>
          <cell r="F416" t="str">
            <v/>
          </cell>
          <cell r="G416" t="str">
            <v/>
          </cell>
          <cell r="H416" t="str">
            <v>CURRENT ASSETS, LOANS AND ADVANCES</v>
          </cell>
          <cell r="I416" t="str">
            <v>LOANS AND ADVANCES</v>
          </cell>
          <cell r="J416" t="str">
            <v>ADVANCES</v>
          </cell>
        </row>
        <row r="417">
          <cell r="A417" t="str">
            <v>A501601-088</v>
          </cell>
          <cell r="B417" t="str">
            <v>Adv-Larissa Build &amp; Dev Pvt Ltd</v>
          </cell>
          <cell r="C417" t="str">
            <v>INR</v>
          </cell>
          <cell r="D417" t="str">
            <v>ASSET</v>
          </cell>
          <cell r="E417" t="str">
            <v>BALANCE SHEET</v>
          </cell>
          <cell r="F417" t="str">
            <v/>
          </cell>
          <cell r="G417" t="str">
            <v/>
          </cell>
          <cell r="H417" t="str">
            <v>CURRENT ASSETS, LOANS AND ADVANCES</v>
          </cell>
          <cell r="I417" t="str">
            <v>LOANS AND ADVANCES</v>
          </cell>
          <cell r="J417" t="str">
            <v>ADVANCES</v>
          </cell>
        </row>
        <row r="418">
          <cell r="A418" t="str">
            <v>A501601-089</v>
          </cell>
          <cell r="B418" t="str">
            <v>Adv-Amon Estates Pvt Ltd</v>
          </cell>
          <cell r="C418" t="str">
            <v>INR</v>
          </cell>
          <cell r="D418" t="str">
            <v>ASSET</v>
          </cell>
          <cell r="E418" t="str">
            <v>BALANCE SHEET</v>
          </cell>
          <cell r="F418" t="str">
            <v/>
          </cell>
          <cell r="G418" t="str">
            <v/>
          </cell>
          <cell r="H418" t="str">
            <v>CURRENT ASSETS, LOANS AND ADVANCES</v>
          </cell>
          <cell r="I418" t="str">
            <v>LOANS AND ADVANCES</v>
          </cell>
          <cell r="J418" t="str">
            <v>ADVANCES</v>
          </cell>
        </row>
        <row r="419">
          <cell r="A419" t="str">
            <v>A501601-090</v>
          </cell>
          <cell r="B419" t="str">
            <v>Adv-Amor Estates Pvt Ltd</v>
          </cell>
          <cell r="C419" t="str">
            <v>INR</v>
          </cell>
          <cell r="D419" t="str">
            <v>ASSET</v>
          </cell>
          <cell r="E419" t="str">
            <v>BALANCE SHEET</v>
          </cell>
          <cell r="F419" t="str">
            <v/>
          </cell>
          <cell r="G419" t="str">
            <v/>
          </cell>
          <cell r="H419" t="str">
            <v>CURRENT ASSETS, LOANS AND ADVANCES</v>
          </cell>
          <cell r="I419" t="str">
            <v>LOANS AND ADVANCES</v>
          </cell>
          <cell r="J419" t="str">
            <v>ADVANCES</v>
          </cell>
        </row>
        <row r="420">
          <cell r="A420" t="str">
            <v>A501601-091</v>
          </cell>
          <cell r="B420" t="str">
            <v>Adv-Rujula Build &amp; Dev Pvt Ltd</v>
          </cell>
          <cell r="C420" t="str">
            <v>INR</v>
          </cell>
          <cell r="D420" t="str">
            <v>ASSET</v>
          </cell>
          <cell r="E420" t="str">
            <v>BALANCE SHEET</v>
          </cell>
          <cell r="F420" t="str">
            <v/>
          </cell>
          <cell r="G420" t="str">
            <v/>
          </cell>
          <cell r="H420" t="str">
            <v>CURRENT ASSETS, LOANS AND ADVANCES</v>
          </cell>
          <cell r="I420" t="str">
            <v>LOANS AND ADVANCES</v>
          </cell>
          <cell r="J420" t="str">
            <v>ADVANCES</v>
          </cell>
        </row>
        <row r="421">
          <cell r="A421" t="str">
            <v>A501601-092</v>
          </cell>
          <cell r="B421" t="str">
            <v>Adv-Senymour Build &amp; Dev Pvt Ltd</v>
          </cell>
          <cell r="C421" t="str">
            <v>INR</v>
          </cell>
          <cell r="D421" t="str">
            <v>ASSET</v>
          </cell>
          <cell r="E421" t="str">
            <v>BALANCE SHEET</v>
          </cell>
          <cell r="F421" t="str">
            <v/>
          </cell>
          <cell r="G421" t="str">
            <v/>
          </cell>
          <cell r="H421" t="str">
            <v>CURRENT ASSETS, LOANS AND ADVANCES</v>
          </cell>
          <cell r="I421" t="str">
            <v>LOANS AND ADVANCES</v>
          </cell>
          <cell r="J421" t="str">
            <v>ADVANCES</v>
          </cell>
        </row>
        <row r="422">
          <cell r="A422" t="str">
            <v>A501601-093</v>
          </cell>
          <cell r="B422" t="str">
            <v>Adv-Pan Infratech Pvt Ltd</v>
          </cell>
          <cell r="C422" t="str">
            <v>INR</v>
          </cell>
          <cell r="D422" t="str">
            <v>ASSET</v>
          </cell>
          <cell r="E422" t="str">
            <v>BALANCE SHEET</v>
          </cell>
          <cell r="F422" t="str">
            <v/>
          </cell>
          <cell r="G422" t="str">
            <v/>
          </cell>
          <cell r="H422" t="str">
            <v>CURRENT ASSETS, LOANS AND ADVANCES</v>
          </cell>
          <cell r="I422" t="str">
            <v>LOANS AND ADVANCES</v>
          </cell>
          <cell r="J422" t="str">
            <v>ADVANCES</v>
          </cell>
        </row>
        <row r="423">
          <cell r="A423" t="str">
            <v>A501601-094</v>
          </cell>
          <cell r="B423" t="str">
            <v>Adv-Erasma Builders &amp; Developers Pvt Ltd</v>
          </cell>
          <cell r="C423" t="str">
            <v>INR</v>
          </cell>
          <cell r="D423" t="str">
            <v>ASSET</v>
          </cell>
          <cell r="E423" t="str">
            <v>BALANCE SHEET</v>
          </cell>
          <cell r="F423" t="str">
            <v/>
          </cell>
          <cell r="G423" t="str">
            <v/>
          </cell>
          <cell r="H423" t="str">
            <v>CURRENT ASSETS, LOANS AND ADVANCES</v>
          </cell>
          <cell r="I423" t="str">
            <v>LOANS AND ADVANCES</v>
          </cell>
          <cell r="J423" t="str">
            <v>ADVANCES</v>
          </cell>
        </row>
        <row r="424">
          <cell r="A424" t="str">
            <v>A501601-095</v>
          </cell>
          <cell r="B424" t="str">
            <v>Adv-Apis Realtors Pvt Ltd</v>
          </cell>
          <cell r="C424" t="str">
            <v>INR</v>
          </cell>
          <cell r="D424" t="str">
            <v>ASSET</v>
          </cell>
          <cell r="E424" t="str">
            <v>BALANCE SHEET</v>
          </cell>
          <cell r="F424" t="str">
            <v/>
          </cell>
          <cell r="G424" t="str">
            <v/>
          </cell>
          <cell r="H424" t="str">
            <v>CURRENT ASSETS, LOANS AND ADVANCES</v>
          </cell>
          <cell r="I424" t="str">
            <v>LOANS AND ADVANCES</v>
          </cell>
          <cell r="J424" t="str">
            <v>ADVANCES</v>
          </cell>
        </row>
        <row r="425">
          <cell r="A425" t="str">
            <v>A501601-096</v>
          </cell>
          <cell r="B425" t="str">
            <v>Adv-DHCL Premium Mall Div</v>
          </cell>
          <cell r="C425" t="str">
            <v>INR</v>
          </cell>
          <cell r="D425" t="str">
            <v>ASSET</v>
          </cell>
          <cell r="E425" t="str">
            <v>BALANCE SHEET</v>
          </cell>
          <cell r="F425" t="str">
            <v/>
          </cell>
          <cell r="G425" t="str">
            <v/>
          </cell>
          <cell r="H425" t="str">
            <v>CURRENT ASSETS, LOANS AND ADVANCES</v>
          </cell>
          <cell r="I425" t="str">
            <v>LOANS AND ADVANCES</v>
          </cell>
          <cell r="J425" t="str">
            <v>ADVANCES</v>
          </cell>
        </row>
        <row r="426">
          <cell r="A426" t="str">
            <v>A501601-097</v>
          </cell>
          <cell r="B426" t="str">
            <v>Adv-Tane Estates Pvt Ltd</v>
          </cell>
          <cell r="C426" t="str">
            <v>INR</v>
          </cell>
          <cell r="D426" t="str">
            <v>ASSET</v>
          </cell>
          <cell r="E426" t="str">
            <v>BALANCE SHEET</v>
          </cell>
          <cell r="F426" t="str">
            <v/>
          </cell>
          <cell r="G426" t="str">
            <v/>
          </cell>
          <cell r="H426" t="str">
            <v>CURRENT ASSETS, LOANS AND ADVANCES</v>
          </cell>
          <cell r="I426" t="str">
            <v>LOANS AND ADVANCES</v>
          </cell>
          <cell r="J426" t="str">
            <v>ADVANCES</v>
          </cell>
        </row>
        <row r="427">
          <cell r="A427" t="str">
            <v>A501601-098</v>
          </cell>
          <cell r="B427" t="str">
            <v>Adv-Querida Buil &amp; Dev Pvt Ltd</v>
          </cell>
          <cell r="C427" t="str">
            <v>INR</v>
          </cell>
          <cell r="D427" t="str">
            <v>ASSET</v>
          </cell>
          <cell r="E427" t="str">
            <v>BALANCE SHEET</v>
          </cell>
          <cell r="F427" t="str">
            <v/>
          </cell>
          <cell r="G427" t="str">
            <v/>
          </cell>
          <cell r="H427" t="str">
            <v>CURRENT ASSETS, LOANS AND ADVANCES</v>
          </cell>
          <cell r="I427" t="str">
            <v>LOANS AND ADVANCES</v>
          </cell>
          <cell r="J427" t="str">
            <v>ADVANCES</v>
          </cell>
        </row>
        <row r="428">
          <cell r="A428" t="str">
            <v>A501601-099</v>
          </cell>
          <cell r="B428" t="str">
            <v>Adv-Peninab Buil &amp; Cnstr Pvt Ltd</v>
          </cell>
          <cell r="C428" t="str">
            <v>INR</v>
          </cell>
          <cell r="D428" t="str">
            <v>ASSET</v>
          </cell>
          <cell r="E428" t="str">
            <v>BALANCE SHEET</v>
          </cell>
          <cell r="F428" t="str">
            <v/>
          </cell>
          <cell r="G428" t="str">
            <v/>
          </cell>
          <cell r="H428" t="str">
            <v>CURRENT ASSETS, LOANS AND ADVANCES</v>
          </cell>
          <cell r="I428" t="str">
            <v>LOANS AND ADVANCES</v>
          </cell>
          <cell r="J428" t="str">
            <v>ADVANCES</v>
          </cell>
        </row>
        <row r="429">
          <cell r="A429" t="str">
            <v>A501601-100</v>
          </cell>
          <cell r="B429" t="str">
            <v>Adv-BAAL REALTORS PVT LTD</v>
          </cell>
          <cell r="C429" t="str">
            <v>INR</v>
          </cell>
          <cell r="D429" t="str">
            <v>ASSET</v>
          </cell>
          <cell r="E429" t="str">
            <v>BALANCE SHEET</v>
          </cell>
          <cell r="F429" t="str">
            <v/>
          </cell>
          <cell r="G429" t="str">
            <v/>
          </cell>
          <cell r="H429" t="str">
            <v>CURRENT ASSETS, LOANS AND ADVANCES</v>
          </cell>
          <cell r="I429" t="str">
            <v>LOANS AND ADVANCES</v>
          </cell>
          <cell r="J429" t="str">
            <v>ADVANCES</v>
          </cell>
        </row>
        <row r="430">
          <cell r="A430" t="str">
            <v>A501601-101</v>
          </cell>
          <cell r="B430" t="str">
            <v>Adv-Domus Realtors Pvt Ltd</v>
          </cell>
          <cell r="C430" t="str">
            <v>INR</v>
          </cell>
          <cell r="D430" t="str">
            <v>ASSET</v>
          </cell>
          <cell r="E430" t="str">
            <v>BALANCE SHEET</v>
          </cell>
          <cell r="F430" t="str">
            <v/>
          </cell>
          <cell r="G430" t="str">
            <v/>
          </cell>
          <cell r="H430" t="str">
            <v>CURRENT ASSETS, LOANS AND ADVANCES</v>
          </cell>
          <cell r="I430" t="str">
            <v>LOANS AND ADVANCES</v>
          </cell>
          <cell r="J430" t="str">
            <v>ADVANCES</v>
          </cell>
        </row>
        <row r="431">
          <cell r="A431" t="str">
            <v>A501601-102</v>
          </cell>
          <cell r="B431" t="str">
            <v>Adv-Liber Buildwell Pvt Ltd</v>
          </cell>
          <cell r="C431" t="str">
            <v>INR</v>
          </cell>
          <cell r="D431" t="str">
            <v>ASSET</v>
          </cell>
          <cell r="E431" t="str">
            <v>BALANCE SHEET</v>
          </cell>
          <cell r="F431" t="str">
            <v/>
          </cell>
          <cell r="G431" t="str">
            <v/>
          </cell>
          <cell r="H431" t="str">
            <v>CURRENT ASSETS, LOANS AND ADVANCES</v>
          </cell>
          <cell r="I431" t="str">
            <v>LOANS AND ADVANCES</v>
          </cell>
          <cell r="J431" t="str">
            <v>ADVANCES</v>
          </cell>
        </row>
        <row r="432">
          <cell r="A432" t="str">
            <v>A501601-103</v>
          </cell>
          <cell r="B432" t="str">
            <v>Adv-Fyme Buil &amp; Cnstr Pvt Ltd</v>
          </cell>
          <cell r="C432" t="str">
            <v>INR</v>
          </cell>
          <cell r="D432" t="str">
            <v>ASSET</v>
          </cell>
          <cell r="E432" t="str">
            <v>BALANCE SHEET</v>
          </cell>
          <cell r="F432" t="str">
            <v/>
          </cell>
          <cell r="G432" t="str">
            <v/>
          </cell>
          <cell r="H432" t="str">
            <v>CURRENT ASSETS, LOANS AND ADVANCES</v>
          </cell>
          <cell r="I432" t="str">
            <v>LOANS AND ADVANCES</v>
          </cell>
          <cell r="J432" t="str">
            <v>ADVANCES</v>
          </cell>
        </row>
        <row r="433">
          <cell r="A433" t="str">
            <v>A501601-104</v>
          </cell>
          <cell r="B433" t="str">
            <v>Adv-Laureny Buil &amp; Cnstr Pvt Ltd</v>
          </cell>
          <cell r="C433" t="str">
            <v>INR</v>
          </cell>
          <cell r="D433" t="str">
            <v>ASSET</v>
          </cell>
          <cell r="E433" t="str">
            <v>BALANCE SHEET</v>
          </cell>
          <cell r="F433" t="str">
            <v/>
          </cell>
          <cell r="G433" t="str">
            <v/>
          </cell>
          <cell r="H433" t="str">
            <v>CURRENT ASSETS, LOANS AND ADVANCES</v>
          </cell>
          <cell r="I433" t="str">
            <v>LOANS AND ADVANCES</v>
          </cell>
          <cell r="J433" t="str">
            <v>ADVANCES</v>
          </cell>
        </row>
        <row r="434">
          <cell r="A434" t="str">
            <v>A501601-105</v>
          </cell>
          <cell r="B434" t="str">
            <v>Adv-Alethia Buil &amp; Dev Pvt Ltd</v>
          </cell>
          <cell r="C434" t="str">
            <v>INR</v>
          </cell>
          <cell r="D434" t="str">
            <v>ASSET</v>
          </cell>
          <cell r="E434" t="str">
            <v>BALANCE SHEET</v>
          </cell>
          <cell r="F434" t="str">
            <v/>
          </cell>
          <cell r="G434" t="str">
            <v/>
          </cell>
          <cell r="H434" t="str">
            <v>CURRENT ASSETS, LOANS AND ADVANCES</v>
          </cell>
          <cell r="I434" t="str">
            <v>LOANS AND ADVANCES</v>
          </cell>
          <cell r="J434" t="str">
            <v>ADVANCES</v>
          </cell>
        </row>
        <row r="435">
          <cell r="A435" t="str">
            <v>A501601-106</v>
          </cell>
          <cell r="B435" t="str">
            <v>Adv-Nedra Buil &amp; Dev Pvt Ltd</v>
          </cell>
          <cell r="C435" t="str">
            <v>INR</v>
          </cell>
          <cell r="D435" t="str">
            <v>ASSET</v>
          </cell>
          <cell r="E435" t="str">
            <v>BALANCE SHEET</v>
          </cell>
          <cell r="F435" t="str">
            <v/>
          </cell>
          <cell r="G435" t="str">
            <v/>
          </cell>
          <cell r="H435" t="str">
            <v>CURRENT ASSETS, LOANS AND ADVANCES</v>
          </cell>
          <cell r="I435" t="str">
            <v>LOANS AND ADVANCES</v>
          </cell>
          <cell r="J435" t="str">
            <v>ADVANCES</v>
          </cell>
        </row>
        <row r="436">
          <cell r="A436" t="str">
            <v>A501601-107</v>
          </cell>
          <cell r="B436" t="str">
            <v>Adv-Elvira Build &amp; Cnstr Pvt Ltd</v>
          </cell>
          <cell r="C436" t="str">
            <v>INR</v>
          </cell>
          <cell r="D436" t="str">
            <v>ASSET</v>
          </cell>
          <cell r="E436" t="str">
            <v>BALANCE SHEET</v>
          </cell>
          <cell r="F436" t="str">
            <v/>
          </cell>
          <cell r="G436" t="str">
            <v/>
          </cell>
          <cell r="H436" t="str">
            <v>CURRENT ASSETS, LOANS AND ADVANCES</v>
          </cell>
          <cell r="I436" t="str">
            <v>LOANS AND ADVANCES</v>
          </cell>
          <cell r="J436" t="str">
            <v>ADVANCES</v>
          </cell>
        </row>
        <row r="437">
          <cell r="A437" t="str">
            <v>A501601-108</v>
          </cell>
          <cell r="B437" t="str">
            <v>Adv-Aleron Buil &amp; Cnstr Pvt Ltd</v>
          </cell>
          <cell r="C437" t="str">
            <v>INR</v>
          </cell>
          <cell r="D437" t="str">
            <v>ASSET</v>
          </cell>
          <cell r="E437" t="str">
            <v>BALANCE SHEET</v>
          </cell>
          <cell r="F437" t="str">
            <v/>
          </cell>
          <cell r="G437" t="str">
            <v/>
          </cell>
          <cell r="H437" t="str">
            <v>CURRENT ASSETS, LOANS AND ADVANCES</v>
          </cell>
          <cell r="I437" t="str">
            <v>LOANS AND ADVANCES</v>
          </cell>
          <cell r="J437" t="str">
            <v>ADVANCES</v>
          </cell>
        </row>
        <row r="438">
          <cell r="A438" t="str">
            <v>A501601-109</v>
          </cell>
          <cell r="B438" t="str">
            <v>Adv-DLF Land Limited</v>
          </cell>
          <cell r="C438" t="str">
            <v>INR</v>
          </cell>
          <cell r="D438" t="str">
            <v>ASSET</v>
          </cell>
          <cell r="E438" t="str">
            <v>BALANCE SHEET</v>
          </cell>
          <cell r="F438" t="str">
            <v/>
          </cell>
          <cell r="G438" t="str">
            <v/>
          </cell>
          <cell r="H438" t="str">
            <v>CURRENT ASSETS, LOANS AND ADVANCES</v>
          </cell>
          <cell r="I438" t="str">
            <v>LOANS AND ADVANCES</v>
          </cell>
          <cell r="J438" t="str">
            <v>ADVANCES</v>
          </cell>
        </row>
        <row r="439">
          <cell r="A439" t="str">
            <v>A501601-110</v>
          </cell>
          <cell r="B439" t="str">
            <v>Adv-DLF GK Residecny Cnstr Div</v>
          </cell>
          <cell r="C439" t="str">
            <v>INR</v>
          </cell>
          <cell r="D439" t="str">
            <v>ASSET</v>
          </cell>
          <cell r="E439" t="str">
            <v>BALANCE SHEET</v>
          </cell>
          <cell r="F439" t="str">
            <v/>
          </cell>
          <cell r="G439" t="str">
            <v/>
          </cell>
          <cell r="H439" t="str">
            <v>CURRENT ASSETS, LOANS AND ADVANCES</v>
          </cell>
          <cell r="I439" t="str">
            <v>LOANS AND ADVANCES</v>
          </cell>
          <cell r="J439" t="str">
            <v>ADVANCES</v>
          </cell>
        </row>
        <row r="440">
          <cell r="A440" t="str">
            <v>A501601-111</v>
          </cell>
          <cell r="B440" t="str">
            <v>Adv-Aaquil Real Estates Pvt Ltd</v>
          </cell>
          <cell r="C440" t="str">
            <v>INR</v>
          </cell>
          <cell r="D440" t="str">
            <v>ASSET</v>
          </cell>
          <cell r="E440" t="str">
            <v>BALANCE SHEET</v>
          </cell>
          <cell r="F440" t="str">
            <v/>
          </cell>
          <cell r="G440" t="str">
            <v/>
          </cell>
          <cell r="H440" t="str">
            <v>CURRENT ASSETS, LOANS AND ADVANCES</v>
          </cell>
          <cell r="I440" t="str">
            <v>LOANS AND ADVANCES</v>
          </cell>
          <cell r="J440" t="str">
            <v>ADVANCES</v>
          </cell>
        </row>
        <row r="441">
          <cell r="A441" t="str">
            <v>A601001</v>
          </cell>
          <cell r="B441" t="str">
            <v>Advances to Suppliers of goods /services</v>
          </cell>
          <cell r="C441" t="str">
            <v>INR</v>
          </cell>
          <cell r="D441" t="str">
            <v>ASSET</v>
          </cell>
          <cell r="E441" t="str">
            <v>BALANCE SHEET</v>
          </cell>
          <cell r="F441" t="str">
            <v>SUPPLIER PREPAYMENT A/C</v>
          </cell>
          <cell r="G441" t="str">
            <v/>
          </cell>
          <cell r="H441" t="str">
            <v>CURRENT ASSETS, LOANS AND ADVANCES</v>
          </cell>
          <cell r="I441" t="str">
            <v>LOANS AND ADVANCES</v>
          </cell>
          <cell r="J441" t="str">
            <v>ADVANCES</v>
          </cell>
        </row>
        <row r="442">
          <cell r="A442" t="str">
            <v>A601002</v>
          </cell>
          <cell r="B442" t="str">
            <v>Advance Against Capital Goods</v>
          </cell>
          <cell r="C442" t="str">
            <v>INR</v>
          </cell>
          <cell r="D442" t="str">
            <v>ASSET</v>
          </cell>
          <cell r="E442" t="str">
            <v>BALANCE SHEET</v>
          </cell>
          <cell r="F442" t="str">
            <v>SUPPLIER PREPAYMENT A/C</v>
          </cell>
          <cell r="G442" t="str">
            <v/>
          </cell>
          <cell r="H442" t="str">
            <v>CURRENT ASSETS, LOANS AND ADVANCES</v>
          </cell>
          <cell r="I442" t="str">
            <v>LOANS AND ADVANCES</v>
          </cell>
          <cell r="J442" t="str">
            <v>ADVANCES</v>
          </cell>
        </row>
        <row r="443">
          <cell r="A443" t="str">
            <v>A601003</v>
          </cell>
          <cell r="B443" t="str">
            <v>Works contract/Contractor Adv(Secured)</v>
          </cell>
          <cell r="C443" t="str">
            <v>INR</v>
          </cell>
          <cell r="D443" t="str">
            <v>ASSET</v>
          </cell>
          <cell r="E443" t="str">
            <v>BALANCE SHEET</v>
          </cell>
          <cell r="F443" t="str">
            <v>SUPPLIER PREPAYMENT A/C</v>
          </cell>
          <cell r="G443" t="str">
            <v/>
          </cell>
          <cell r="H443" t="str">
            <v>CURRENT ASSETS, LOANS AND ADVANCES</v>
          </cell>
          <cell r="I443" t="str">
            <v>LOANS AND ADVANCES</v>
          </cell>
          <cell r="J443" t="str">
            <v>ADVANCES</v>
          </cell>
        </row>
        <row r="444">
          <cell r="A444" t="str">
            <v>A601004</v>
          </cell>
          <cell r="B444" t="str">
            <v>Works contract/Contractor Adv(Unsecured)</v>
          </cell>
          <cell r="C444" t="str">
            <v>INR</v>
          </cell>
          <cell r="D444" t="str">
            <v>ASSET</v>
          </cell>
          <cell r="E444" t="str">
            <v>BALANCE SHEET</v>
          </cell>
          <cell r="F444" t="str">
            <v>SUPPLIER PREPAYMENT A/C</v>
          </cell>
          <cell r="G444" t="str">
            <v/>
          </cell>
          <cell r="H444" t="str">
            <v>CURRENT ASSETS, LOANS AND ADVANCES</v>
          </cell>
          <cell r="I444" t="str">
            <v>LOANS AND ADVANCES</v>
          </cell>
          <cell r="J444" t="str">
            <v>ADVANCES</v>
          </cell>
        </row>
        <row r="445">
          <cell r="A445" t="str">
            <v>A601005</v>
          </cell>
          <cell r="B445" t="str">
            <v>Advance to Retainers</v>
          </cell>
          <cell r="C445" t="str">
            <v>INR</v>
          </cell>
          <cell r="D445" t="str">
            <v>ASSET</v>
          </cell>
          <cell r="E445" t="str">
            <v>BALANCE SHEET</v>
          </cell>
          <cell r="F445" t="str">
            <v>SUPPLIER PREPAYMENT A/C</v>
          </cell>
          <cell r="G445" t="str">
            <v/>
          </cell>
          <cell r="H445" t="str">
            <v>CURRENT ASSETS, LOANS AND ADVANCES</v>
          </cell>
          <cell r="I445" t="str">
            <v>LOANS AND ADVANCES</v>
          </cell>
          <cell r="J445" t="str">
            <v>ADVANCES</v>
          </cell>
        </row>
        <row r="446">
          <cell r="A446" t="str">
            <v>A601006</v>
          </cell>
          <cell r="B446" t="str">
            <v>Broker Advance</v>
          </cell>
          <cell r="C446" t="str">
            <v>INR</v>
          </cell>
          <cell r="D446" t="str">
            <v>ASSET</v>
          </cell>
          <cell r="E446" t="str">
            <v>BALANCE SHEET</v>
          </cell>
          <cell r="F446" t="str">
            <v>SUPPLIER PREPAYMENT A/C</v>
          </cell>
          <cell r="G446" t="str">
            <v/>
          </cell>
          <cell r="H446" t="str">
            <v>CURRENT ASSETS, LOANS AND ADVANCES</v>
          </cell>
          <cell r="I446" t="str">
            <v>LOANS AND ADVANCES</v>
          </cell>
          <cell r="J446" t="str">
            <v>ADVANCES</v>
          </cell>
        </row>
        <row r="447">
          <cell r="A447" t="str">
            <v>A601101</v>
          </cell>
          <cell r="B447" t="str">
            <v>Advance Advertisement</v>
          </cell>
          <cell r="C447" t="str">
            <v>INR</v>
          </cell>
          <cell r="D447" t="str">
            <v>ASSET</v>
          </cell>
          <cell r="E447" t="str">
            <v>BALANCE SHEET</v>
          </cell>
          <cell r="F447" t="str">
            <v/>
          </cell>
          <cell r="G447" t="str">
            <v/>
          </cell>
          <cell r="H447" t="str">
            <v>CURRENT ASSETS, LOANS AND ADVANCES</v>
          </cell>
          <cell r="I447" t="str">
            <v>LOANS AND ADVANCES</v>
          </cell>
          <cell r="J447" t="str">
            <v>ADVANCES</v>
          </cell>
        </row>
        <row r="448">
          <cell r="A448" t="str">
            <v>A601102</v>
          </cell>
          <cell r="B448" t="str">
            <v>Advance Subscription</v>
          </cell>
          <cell r="C448" t="str">
            <v>INR</v>
          </cell>
          <cell r="D448" t="str">
            <v>ASSET</v>
          </cell>
          <cell r="E448" t="str">
            <v>BALANCE SHEET</v>
          </cell>
          <cell r="F448" t="str">
            <v/>
          </cell>
          <cell r="G448" t="str">
            <v/>
          </cell>
          <cell r="H448" t="str">
            <v>CURRENT ASSETS, LOANS AND ADVANCES</v>
          </cell>
          <cell r="I448" t="str">
            <v>LOANS AND ADVANCES</v>
          </cell>
          <cell r="J448" t="str">
            <v>ADVANCES</v>
          </cell>
        </row>
        <row r="449">
          <cell r="A449" t="str">
            <v>A601103</v>
          </cell>
          <cell r="B449" t="str">
            <v>Advance For Land Purchase</v>
          </cell>
          <cell r="C449" t="str">
            <v>INR</v>
          </cell>
          <cell r="D449" t="str">
            <v>ASSET</v>
          </cell>
          <cell r="E449" t="str">
            <v>BALANCE SHEET</v>
          </cell>
          <cell r="F449" t="str">
            <v>SUPPLIER PREPAYMENT A/C</v>
          </cell>
          <cell r="G449" t="str">
            <v/>
          </cell>
          <cell r="H449" t="str">
            <v>CURRENT ASSETS, LOANS AND ADVANCES</v>
          </cell>
          <cell r="I449" t="str">
            <v>LOANS AND ADVANCES</v>
          </cell>
          <cell r="J449" t="str">
            <v>ADVANCES</v>
          </cell>
        </row>
        <row r="450">
          <cell r="A450" t="str">
            <v>A601104</v>
          </cell>
          <cell r="B450" t="str">
            <v>Other Business Advance</v>
          </cell>
          <cell r="C450" t="str">
            <v>INR</v>
          </cell>
          <cell r="D450" t="str">
            <v>ASSET</v>
          </cell>
          <cell r="E450" t="str">
            <v>BALANCE SHEET</v>
          </cell>
          <cell r="F450" t="str">
            <v/>
          </cell>
          <cell r="G450" t="str">
            <v/>
          </cell>
          <cell r="H450" t="str">
            <v>CURRENT ASSETS, LOANS AND ADVANCES</v>
          </cell>
          <cell r="I450" t="str">
            <v>LOANS AND ADVANCES</v>
          </cell>
          <cell r="J450" t="str">
            <v>ADVANCES</v>
          </cell>
        </row>
        <row r="451">
          <cell r="A451" t="str">
            <v>A601105-015</v>
          </cell>
          <cell r="B451" t="str">
            <v>Pmt agt collaboration-Matadin</v>
          </cell>
          <cell r="C451" t="str">
            <v>INR</v>
          </cell>
          <cell r="D451" t="str">
            <v>ASSET</v>
          </cell>
          <cell r="E451" t="str">
            <v>BALANCE SHEET</v>
          </cell>
          <cell r="F451" t="str">
            <v/>
          </cell>
          <cell r="G451" t="str">
            <v/>
          </cell>
          <cell r="H451" t="str">
            <v>CURRENT ASSETS, LOANS AND ADVANCES</v>
          </cell>
          <cell r="I451" t="str">
            <v>LOANS AND ADVANCES</v>
          </cell>
          <cell r="J451" t="str">
            <v>ADVANCES</v>
          </cell>
        </row>
        <row r="452">
          <cell r="A452" t="str">
            <v>A601105-016</v>
          </cell>
          <cell r="B452" t="str">
            <v>Pmt agt collaboration-Chatterpal</v>
          </cell>
          <cell r="C452" t="str">
            <v>INR</v>
          </cell>
          <cell r="D452" t="str">
            <v>ASSET</v>
          </cell>
          <cell r="E452" t="str">
            <v>BALANCE SHEET</v>
          </cell>
          <cell r="F452" t="str">
            <v/>
          </cell>
          <cell r="G452" t="str">
            <v/>
          </cell>
          <cell r="H452" t="str">
            <v>CURRENT ASSETS, LOANS AND ADVANCES</v>
          </cell>
          <cell r="I452" t="str">
            <v>LOANS AND ADVANCES</v>
          </cell>
          <cell r="J452" t="str">
            <v>ADVANCES</v>
          </cell>
        </row>
        <row r="453">
          <cell r="A453" t="str">
            <v>A601105-017</v>
          </cell>
          <cell r="B453" t="str">
            <v>Pmt agt collaboration-Satpal</v>
          </cell>
          <cell r="C453" t="str">
            <v>INR</v>
          </cell>
          <cell r="D453" t="str">
            <v>ASSET</v>
          </cell>
          <cell r="E453" t="str">
            <v>BALANCE SHEET</v>
          </cell>
          <cell r="F453" t="str">
            <v/>
          </cell>
          <cell r="G453" t="str">
            <v/>
          </cell>
          <cell r="H453" t="str">
            <v>CURRENT ASSETS, LOANS AND ADVANCES</v>
          </cell>
          <cell r="I453" t="str">
            <v>LOANS AND ADVANCES</v>
          </cell>
          <cell r="J453" t="str">
            <v>ADVANCES</v>
          </cell>
        </row>
        <row r="454">
          <cell r="A454" t="str">
            <v>A601106</v>
          </cell>
          <cell r="B454" t="str">
            <v>wrongly created</v>
          </cell>
          <cell r="C454" t="str">
            <v>INR</v>
          </cell>
          <cell r="D454" t="str">
            <v>ASSET</v>
          </cell>
          <cell r="E454" t="str">
            <v>BALANCE SHEET</v>
          </cell>
          <cell r="F454" t="str">
            <v>SUPPLIER PREPAYMENT A/C</v>
          </cell>
          <cell r="G454" t="str">
            <v/>
          </cell>
          <cell r="H454" t="str">
            <v>CURRENT ASSETS, LOANS AND ADVANCES</v>
          </cell>
          <cell r="I454" t="str">
            <v>LOANS AND ADVANCES</v>
          </cell>
          <cell r="J454" t="str">
            <v>ADVANCES</v>
          </cell>
        </row>
        <row r="455">
          <cell r="A455" t="str">
            <v>A601107</v>
          </cell>
          <cell r="B455" t="str">
            <v>ADVANCE FOR LAND</v>
          </cell>
          <cell r="C455" t="str">
            <v>INR</v>
          </cell>
          <cell r="D455" t="str">
            <v>ASSET</v>
          </cell>
          <cell r="E455" t="str">
            <v>BALANCE SHEET</v>
          </cell>
          <cell r="F455" t="str">
            <v/>
          </cell>
          <cell r="G455" t="str">
            <v/>
          </cell>
          <cell r="H455" t="str">
            <v>CURRENT ASSETS, LOANS AND ADVANCES</v>
          </cell>
          <cell r="I455" t="str">
            <v>LOANS AND ADVANCES</v>
          </cell>
          <cell r="J455" t="str">
            <v>ADVANCES</v>
          </cell>
        </row>
        <row r="456">
          <cell r="A456" t="str">
            <v>A601108</v>
          </cell>
          <cell r="B456" t="str">
            <v>UNSECURED LOANS</v>
          </cell>
          <cell r="C456" t="str">
            <v>INR</v>
          </cell>
          <cell r="D456" t="str">
            <v>ASSET</v>
          </cell>
          <cell r="E456" t="str">
            <v>BALANCE SHEET</v>
          </cell>
          <cell r="F456" t="str">
            <v>SUPPLIER PREPAYMENT A/C</v>
          </cell>
          <cell r="G456" t="str">
            <v/>
          </cell>
          <cell r="H456" t="str">
            <v>CURRENT ASSETS, LOANS AND ADVANCES</v>
          </cell>
          <cell r="I456" t="str">
            <v>LOANS AND ADVANCES</v>
          </cell>
          <cell r="J456" t="str">
            <v>ADVANCES</v>
          </cell>
        </row>
        <row r="457">
          <cell r="A457" t="str">
            <v>A601109</v>
          </cell>
          <cell r="B457" t="str">
            <v>RENT IN ADVANCE</v>
          </cell>
          <cell r="C457" t="str">
            <v>INR</v>
          </cell>
          <cell r="D457" t="str">
            <v>ASSET</v>
          </cell>
          <cell r="E457" t="str">
            <v>BALANCE SHEET</v>
          </cell>
          <cell r="F457" t="str">
            <v>SUPPLIER PREPAYMENT A/C</v>
          </cell>
          <cell r="G457" t="str">
            <v/>
          </cell>
          <cell r="H457" t="str">
            <v>CURRENT ASSETS, LOANS AND ADVANCES</v>
          </cell>
          <cell r="I457" t="str">
            <v>LOANS AND ADVANCES</v>
          </cell>
          <cell r="J457" t="str">
            <v>ADVANCES</v>
          </cell>
        </row>
        <row r="458">
          <cell r="A458" t="str">
            <v>A601201</v>
          </cell>
          <cell r="B458" t="str">
            <v>Salary - Advance</v>
          </cell>
          <cell r="C458" t="str">
            <v>INR</v>
          </cell>
          <cell r="D458" t="str">
            <v>ASSET</v>
          </cell>
          <cell r="E458" t="str">
            <v>BALANCE SHEET</v>
          </cell>
          <cell r="F458" t="str">
            <v>SUPPLIER PREPAYMENT A/C</v>
          </cell>
          <cell r="G458" t="str">
            <v/>
          </cell>
          <cell r="H458" t="str">
            <v>CURRENT ASSETS, LOANS AND ADVANCES</v>
          </cell>
          <cell r="I458" t="str">
            <v>LOANS AND ADVANCES</v>
          </cell>
          <cell r="J458" t="str">
            <v>STAFF ADVANCES</v>
          </cell>
        </row>
        <row r="459">
          <cell r="A459" t="str">
            <v>A601202</v>
          </cell>
          <cell r="B459" t="str">
            <v>Advance L. T. A.</v>
          </cell>
          <cell r="C459" t="str">
            <v>INR</v>
          </cell>
          <cell r="D459" t="str">
            <v>ASSET</v>
          </cell>
          <cell r="E459" t="str">
            <v>BALANCE SHEET</v>
          </cell>
          <cell r="F459" t="str">
            <v/>
          </cell>
          <cell r="G459" t="str">
            <v/>
          </cell>
          <cell r="H459" t="str">
            <v>CURRENT ASSETS, LOANS AND ADVANCES</v>
          </cell>
          <cell r="I459" t="str">
            <v>LOANS AND ADVANCES</v>
          </cell>
          <cell r="J459" t="str">
            <v>STAFF ADVANCES</v>
          </cell>
        </row>
        <row r="460">
          <cell r="A460" t="str">
            <v>A601203</v>
          </cell>
          <cell r="B460" t="str">
            <v>Staff Advances- Expenses/Imprest</v>
          </cell>
          <cell r="C460" t="str">
            <v>INR</v>
          </cell>
          <cell r="D460" t="str">
            <v>ASSET</v>
          </cell>
          <cell r="E460" t="str">
            <v>BALANCE SHEET</v>
          </cell>
          <cell r="F460" t="str">
            <v>SUPPLIER PREPAYMENT A/C</v>
          </cell>
          <cell r="G460" t="str">
            <v/>
          </cell>
          <cell r="H460" t="str">
            <v>CURRENT ASSETS, LOANS AND ADVANCES</v>
          </cell>
          <cell r="I460" t="str">
            <v>LOANS AND ADVANCES</v>
          </cell>
          <cell r="J460" t="str">
            <v>STAFF ADVANCES</v>
          </cell>
        </row>
        <row r="461">
          <cell r="A461" t="str">
            <v>A601204</v>
          </cell>
          <cell r="B461" t="str">
            <v>Tour Advance</v>
          </cell>
          <cell r="C461" t="str">
            <v>INR</v>
          </cell>
          <cell r="D461" t="str">
            <v>ASSET</v>
          </cell>
          <cell r="E461" t="str">
            <v>BALANCE SHEET</v>
          </cell>
          <cell r="F461" t="str">
            <v>SUPPLIER PREPAYMENT A/C</v>
          </cell>
          <cell r="G461" t="str">
            <v/>
          </cell>
          <cell r="H461" t="str">
            <v>CURRENT ASSETS, LOANS AND ADVANCES</v>
          </cell>
          <cell r="I461" t="str">
            <v>LOANS AND ADVANCES</v>
          </cell>
          <cell r="J461" t="str">
            <v>STAFF ADVANCES</v>
          </cell>
        </row>
        <row r="462">
          <cell r="A462" t="str">
            <v>A601205</v>
          </cell>
          <cell r="B462" t="str">
            <v>Staff Advances- Expenses/Imprest</v>
          </cell>
          <cell r="C462" t="str">
            <v>INR</v>
          </cell>
          <cell r="D462" t="str">
            <v>ASSET</v>
          </cell>
          <cell r="E462" t="str">
            <v>BALANCE SHEET</v>
          </cell>
          <cell r="F462" t="str">
            <v>SUPPLIER PREPAYMENT A/C</v>
          </cell>
          <cell r="G462" t="str">
            <v/>
          </cell>
          <cell r="H462" t="str">
            <v>CURRENT ASSETS, LOANS AND ADVANCES</v>
          </cell>
          <cell r="I462" t="str">
            <v>LOANS AND ADVANCES</v>
          </cell>
          <cell r="J462" t="str">
            <v>STAFF ADVANCES</v>
          </cell>
        </row>
        <row r="463">
          <cell r="A463" t="str">
            <v>A601206</v>
          </cell>
          <cell r="B463" t="str">
            <v>STAFF ADVANCE</v>
          </cell>
          <cell r="C463" t="str">
            <v>INR</v>
          </cell>
          <cell r="D463" t="str">
            <v>ASSET</v>
          </cell>
          <cell r="E463" t="str">
            <v>BALANCE SHEET</v>
          </cell>
          <cell r="F463" t="str">
            <v>SUPPLIER PREPAYMENT A/C</v>
          </cell>
          <cell r="G463" t="str">
            <v/>
          </cell>
          <cell r="H463" t="str">
            <v>CURRENT ASSETS, LOANS AND ADVANCES</v>
          </cell>
          <cell r="I463" t="str">
            <v>LOANS AND ADVANCES</v>
          </cell>
          <cell r="J463" t="str">
            <v>STAFF ADVANCES</v>
          </cell>
        </row>
        <row r="464">
          <cell r="A464" t="str">
            <v>A601207</v>
          </cell>
          <cell r="B464" t="str">
            <v>Interest Subsidy (Employee)</v>
          </cell>
          <cell r="C464" t="str">
            <v>INR</v>
          </cell>
          <cell r="D464" t="str">
            <v>ASSET</v>
          </cell>
          <cell r="E464" t="str">
            <v>BALANCE SHEET</v>
          </cell>
          <cell r="F464" t="str">
            <v>SUPPLIER PREPAYMENT A/C</v>
          </cell>
          <cell r="G464" t="str">
            <v/>
          </cell>
          <cell r="H464" t="str">
            <v>CURRENT ASSETS, LOANS AND ADVANCES</v>
          </cell>
          <cell r="I464" t="str">
            <v>LOANS AND ADVANCES</v>
          </cell>
          <cell r="J464" t="str">
            <v>STAFF ADVANCES</v>
          </cell>
        </row>
        <row r="465">
          <cell r="A465" t="str">
            <v>A601208</v>
          </cell>
          <cell r="B465" t="str">
            <v>Team Member Shortages</v>
          </cell>
          <cell r="C465" t="str">
            <v>INR</v>
          </cell>
          <cell r="D465" t="str">
            <v>ASSET</v>
          </cell>
          <cell r="E465" t="str">
            <v>BALANCE SHEET</v>
          </cell>
          <cell r="F465" t="str">
            <v/>
          </cell>
          <cell r="G465" t="str">
            <v/>
          </cell>
          <cell r="H465" t="str">
            <v>CURRENT ASSETS, LOANS AND ADVANCES</v>
          </cell>
          <cell r="I465" t="str">
            <v>LOANS AND ADVANCES</v>
          </cell>
          <cell r="J465" t="str">
            <v>STAFF ADVANCES</v>
          </cell>
        </row>
        <row r="466">
          <cell r="A466" t="str">
            <v>A601209</v>
          </cell>
          <cell r="B466" t="str">
            <v>Staff Shortages</v>
          </cell>
          <cell r="C466" t="str">
            <v>INR</v>
          </cell>
          <cell r="D466" t="str">
            <v>ASSET</v>
          </cell>
          <cell r="E466" t="str">
            <v>BALANCE SHEET</v>
          </cell>
          <cell r="F466" t="str">
            <v/>
          </cell>
          <cell r="G466" t="str">
            <v/>
          </cell>
          <cell r="H466" t="str">
            <v>CURRENT ASSETS, LOANS AND ADVANCES</v>
          </cell>
          <cell r="I466" t="str">
            <v>LOANS AND ADVANCES</v>
          </cell>
          <cell r="J466" t="str">
            <v>STAFF ADVANCES</v>
          </cell>
        </row>
        <row r="467">
          <cell r="A467" t="str">
            <v>A601210</v>
          </cell>
          <cell r="B467" t="str">
            <v>Salary - Advance</v>
          </cell>
          <cell r="C467" t="str">
            <v>INR</v>
          </cell>
          <cell r="D467" t="str">
            <v>ASSET</v>
          </cell>
          <cell r="E467" t="str">
            <v>BALANCE SHEET</v>
          </cell>
          <cell r="F467" t="str">
            <v/>
          </cell>
          <cell r="G467" t="str">
            <v/>
          </cell>
          <cell r="H467" t="str">
            <v>CURRENT ASSETS, LOANS AND ADVANCES</v>
          </cell>
          <cell r="I467" t="str">
            <v>LOANS AND ADVANCES</v>
          </cell>
          <cell r="J467" t="str">
            <v>STAFF ADVANCES</v>
          </cell>
        </row>
        <row r="468">
          <cell r="A468" t="str">
            <v>A601211</v>
          </cell>
          <cell r="B468" t="str">
            <v>STAFF ADVANCE</v>
          </cell>
          <cell r="C468" t="str">
            <v>INR</v>
          </cell>
          <cell r="D468" t="str">
            <v>ASSET</v>
          </cell>
          <cell r="E468" t="str">
            <v>BALANCE SHEET</v>
          </cell>
          <cell r="F468" t="str">
            <v/>
          </cell>
          <cell r="G468" t="str">
            <v/>
          </cell>
          <cell r="H468" t="str">
            <v>CURRENT ASSETS, LOANS AND ADVANCES</v>
          </cell>
          <cell r="I468" t="str">
            <v>LOANS AND ADVANCES</v>
          </cell>
          <cell r="J468" t="str">
            <v>STAFF ADVANCES</v>
          </cell>
        </row>
        <row r="469">
          <cell r="A469" t="str">
            <v>A601301</v>
          </cell>
          <cell r="B469" t="str">
            <v>Appl. Money Towards Investment</v>
          </cell>
          <cell r="C469" t="str">
            <v>INR</v>
          </cell>
          <cell r="D469" t="str">
            <v>ASSET</v>
          </cell>
          <cell r="E469" t="str">
            <v>BALANCE SHEET</v>
          </cell>
          <cell r="F469" t="str">
            <v/>
          </cell>
          <cell r="G469" t="str">
            <v/>
          </cell>
          <cell r="H469" t="str">
            <v>CURRENT ASSETS, LOANS AND ADVANCES</v>
          </cell>
          <cell r="I469" t="str">
            <v>LOANS AND ADVANCES</v>
          </cell>
          <cell r="J469" t="str">
            <v>OTHER ADVANCES</v>
          </cell>
        </row>
        <row r="470">
          <cell r="A470" t="str">
            <v>A601302</v>
          </cell>
          <cell r="B470" t="str">
            <v>Advance - Others</v>
          </cell>
          <cell r="C470" t="str">
            <v>INR</v>
          </cell>
          <cell r="D470" t="str">
            <v>ASSET</v>
          </cell>
          <cell r="E470" t="str">
            <v>BALANCE SHEET</v>
          </cell>
          <cell r="F470" t="str">
            <v/>
          </cell>
          <cell r="G470" t="str">
            <v/>
          </cell>
          <cell r="H470" t="str">
            <v>CURRENT ASSETS, LOANS AND ADVANCES</v>
          </cell>
          <cell r="I470" t="str">
            <v>LOANS AND ADVANCES</v>
          </cell>
          <cell r="J470" t="str">
            <v>OTHER ADVANCES</v>
          </cell>
        </row>
        <row r="471">
          <cell r="A471" t="str">
            <v>A601303</v>
          </cell>
          <cell r="B471" t="str">
            <v>Distributors Tickets Recoverable</v>
          </cell>
          <cell r="C471" t="str">
            <v>INR</v>
          </cell>
          <cell r="D471" t="str">
            <v>ASSET</v>
          </cell>
          <cell r="E471" t="str">
            <v>BALANCE SHEET</v>
          </cell>
          <cell r="F471" t="str">
            <v/>
          </cell>
          <cell r="G471" t="str">
            <v/>
          </cell>
          <cell r="H471" t="str">
            <v>CURRENT ASSETS, LOANS AND ADVANCES</v>
          </cell>
          <cell r="I471" t="str">
            <v>LOANS AND ADVANCES</v>
          </cell>
          <cell r="J471" t="str">
            <v>OTHER ADVANCES</v>
          </cell>
        </row>
        <row r="472">
          <cell r="A472" t="str">
            <v>A602001-000</v>
          </cell>
          <cell r="B472" t="str">
            <v>Amt Reco.(Grp Co)</v>
          </cell>
          <cell r="C472" t="str">
            <v>INR</v>
          </cell>
          <cell r="D472" t="str">
            <v>ASSET</v>
          </cell>
          <cell r="E472" t="str">
            <v>BALANCE SHEET</v>
          </cell>
          <cell r="F472" t="str">
            <v/>
          </cell>
          <cell r="G472" t="str">
            <v/>
          </cell>
          <cell r="H472" t="str">
            <v>CURRENT ASSETS, LOANS AND ADVANCES</v>
          </cell>
          <cell r="I472" t="str">
            <v>LOANS AND ADVANCES</v>
          </cell>
          <cell r="J472" t="str">
            <v>AMOUNT RECOVERABLES</v>
          </cell>
        </row>
        <row r="473">
          <cell r="A473" t="str">
            <v>A602001-010</v>
          </cell>
          <cell r="B473" t="str">
            <v>Amt Reco.(Grp Co)-DUL Cnstr Div</v>
          </cell>
          <cell r="C473" t="str">
            <v>INR</v>
          </cell>
          <cell r="D473" t="str">
            <v>ASSET</v>
          </cell>
          <cell r="E473" t="str">
            <v>BALANCE SHEET</v>
          </cell>
          <cell r="F473" t="str">
            <v/>
          </cell>
          <cell r="G473" t="str">
            <v/>
          </cell>
          <cell r="H473" t="str">
            <v>CURRENT ASSETS, LOANS AND ADVANCES</v>
          </cell>
          <cell r="I473" t="str">
            <v>LOANS AND ADVANCES</v>
          </cell>
          <cell r="J473" t="str">
            <v>AMOUNT RECOVERABLES</v>
          </cell>
        </row>
        <row r="474">
          <cell r="A474" t="str">
            <v>A602001-020</v>
          </cell>
          <cell r="B474" t="str">
            <v>Amt Reco.(Grp Co)- DEDL</v>
          </cell>
          <cell r="C474" t="str">
            <v>INR</v>
          </cell>
          <cell r="D474" t="str">
            <v>ASSET</v>
          </cell>
          <cell r="E474" t="str">
            <v>BALANCE SHEET</v>
          </cell>
          <cell r="F474" t="str">
            <v/>
          </cell>
          <cell r="G474" t="str">
            <v/>
          </cell>
          <cell r="H474" t="str">
            <v>CURRENT ASSETS, LOANS AND ADVANCES</v>
          </cell>
          <cell r="I474" t="str">
            <v>LOANS AND ADVANCES</v>
          </cell>
          <cell r="J474" t="str">
            <v>AMOUNT RECOVERABLES</v>
          </cell>
        </row>
        <row r="475">
          <cell r="A475" t="str">
            <v>A602001-022</v>
          </cell>
          <cell r="B475" t="str">
            <v>Amt Reco.(Grp Co)-  Dlf Info City(Chenn)</v>
          </cell>
          <cell r="C475" t="str">
            <v>INR</v>
          </cell>
          <cell r="D475" t="str">
            <v>ASSET</v>
          </cell>
          <cell r="E475" t="str">
            <v>BALANCE SHEET</v>
          </cell>
          <cell r="F475" t="str">
            <v/>
          </cell>
          <cell r="G475" t="str">
            <v/>
          </cell>
          <cell r="H475" t="str">
            <v>CURRENT ASSETS, LOANS AND ADVANCES</v>
          </cell>
          <cell r="I475" t="str">
            <v>LOANS AND ADVANCES</v>
          </cell>
          <cell r="J475" t="str">
            <v>AMOUNT RECOVERABLES</v>
          </cell>
        </row>
        <row r="476">
          <cell r="A476" t="str">
            <v>A602001-023</v>
          </cell>
          <cell r="B476" t="str">
            <v>Amt Reco.(Grp Co)- DLF INFOCITY(HYDERBD)</v>
          </cell>
          <cell r="C476" t="str">
            <v>INR</v>
          </cell>
          <cell r="D476" t="str">
            <v>ASSET</v>
          </cell>
          <cell r="E476" t="str">
            <v>BALANCE SHEET</v>
          </cell>
          <cell r="F476" t="str">
            <v/>
          </cell>
          <cell r="G476" t="str">
            <v/>
          </cell>
          <cell r="H476" t="str">
            <v>CURRENT ASSETS, LOANS AND ADVANCES</v>
          </cell>
          <cell r="I476" t="str">
            <v>LOANS AND ADVANCES</v>
          </cell>
          <cell r="J476" t="str">
            <v>AMOUNT RECOVERABLES</v>
          </cell>
        </row>
        <row r="477">
          <cell r="A477" t="str">
            <v>A602001-025</v>
          </cell>
          <cell r="B477" t="str">
            <v>Amt Reco.(Grp Co)-DLF Services L</v>
          </cell>
          <cell r="C477" t="str">
            <v>INR</v>
          </cell>
          <cell r="D477" t="str">
            <v>ASSET</v>
          </cell>
          <cell r="E477" t="str">
            <v>BALANCE SHEET</v>
          </cell>
          <cell r="F477" t="str">
            <v/>
          </cell>
          <cell r="G477" t="str">
            <v/>
          </cell>
          <cell r="H477" t="str">
            <v>CURRENT ASSETS, LOANS AND ADVANCES</v>
          </cell>
          <cell r="I477" t="str">
            <v>LOANS AND ADVANCES</v>
          </cell>
          <cell r="J477" t="str">
            <v>AMOUNT RECOVERABLES</v>
          </cell>
        </row>
        <row r="478">
          <cell r="A478" t="str">
            <v>A602001-030</v>
          </cell>
          <cell r="B478" t="str">
            <v>Amt Reco.(Grp Co)-  Newgen Medworld Hosp</v>
          </cell>
          <cell r="C478" t="str">
            <v>INR</v>
          </cell>
          <cell r="D478" t="str">
            <v>ASSET</v>
          </cell>
          <cell r="E478" t="str">
            <v>BALANCE SHEET</v>
          </cell>
          <cell r="F478" t="str">
            <v/>
          </cell>
          <cell r="G478" t="str">
            <v/>
          </cell>
          <cell r="H478" t="str">
            <v>CURRENT ASSETS, LOANS AND ADVANCES</v>
          </cell>
          <cell r="I478" t="str">
            <v>LOANS AND ADVANCES</v>
          </cell>
          <cell r="J478" t="str">
            <v>AMOUNT RECOVERABLES</v>
          </cell>
        </row>
        <row r="479">
          <cell r="A479" t="str">
            <v>A602001-033</v>
          </cell>
          <cell r="B479" t="str">
            <v>Amt Reco.(Grp Co)-  Dlf Info City(Noida)</v>
          </cell>
          <cell r="C479" t="str">
            <v>INR</v>
          </cell>
          <cell r="D479" t="str">
            <v>ASSET</v>
          </cell>
          <cell r="E479" t="str">
            <v>BALANCE SHEET</v>
          </cell>
          <cell r="F479" t="str">
            <v/>
          </cell>
          <cell r="G479" t="str">
            <v/>
          </cell>
          <cell r="H479" t="str">
            <v>CURRENT ASSETS, LOANS AND ADVANCES</v>
          </cell>
          <cell r="I479" t="str">
            <v>LOANS AND ADVANCES</v>
          </cell>
          <cell r="J479" t="str">
            <v>AMOUNT RECOVERABLES</v>
          </cell>
        </row>
        <row r="480">
          <cell r="A480" t="str">
            <v>A602001-034</v>
          </cell>
          <cell r="B480" t="str">
            <v>Amt Reco.(Grp Co)-  Bharuka Fin. Ltd</v>
          </cell>
          <cell r="C480" t="str">
            <v>INR</v>
          </cell>
          <cell r="D480" t="str">
            <v>ASSET</v>
          </cell>
          <cell r="E480" t="str">
            <v>BALANCE SHEET</v>
          </cell>
          <cell r="F480" t="str">
            <v/>
          </cell>
          <cell r="G480" t="str">
            <v/>
          </cell>
          <cell r="H480" t="str">
            <v>CURRENT ASSETS, LOANS AND ADVANCES</v>
          </cell>
          <cell r="I480" t="str">
            <v>LOANS AND ADVANCES</v>
          </cell>
          <cell r="J480" t="str">
            <v>AMOUNT RECOVERABLES</v>
          </cell>
        </row>
        <row r="481">
          <cell r="A481" t="str">
            <v>A602001-035</v>
          </cell>
          <cell r="B481" t="str">
            <v>Amt Reco.(Grp Co)- DLF RECR. FNDTN P LTD</v>
          </cell>
          <cell r="C481" t="str">
            <v>INR</v>
          </cell>
          <cell r="D481" t="str">
            <v>ASSET</v>
          </cell>
          <cell r="E481" t="str">
            <v>BALANCE SHEET</v>
          </cell>
          <cell r="F481" t="str">
            <v/>
          </cell>
          <cell r="G481" t="str">
            <v/>
          </cell>
          <cell r="H481" t="str">
            <v>CURRENT ASSETS, LOANS AND ADVANCES</v>
          </cell>
          <cell r="I481" t="str">
            <v>LOANS AND ADVANCES</v>
          </cell>
          <cell r="J481" t="str">
            <v>AMOUNT RECOVERABLES</v>
          </cell>
        </row>
        <row r="482">
          <cell r="A482" t="str">
            <v>A602001-036</v>
          </cell>
          <cell r="B482" t="str">
            <v>Amt Reco.(Grp Co)- GALAXY MECANTILES Ltd</v>
          </cell>
          <cell r="C482" t="str">
            <v>INR</v>
          </cell>
          <cell r="D482" t="str">
            <v>ASSET</v>
          </cell>
          <cell r="E482" t="str">
            <v>BALANCE SHEET</v>
          </cell>
          <cell r="F482" t="str">
            <v/>
          </cell>
          <cell r="G482" t="str">
            <v/>
          </cell>
          <cell r="H482" t="str">
            <v>CURRENT ASSETS, LOANS AND ADVANCES</v>
          </cell>
          <cell r="I482" t="str">
            <v>LOANS AND ADVANCES</v>
          </cell>
          <cell r="J482" t="str">
            <v>AMOUNT RECOVERABLES</v>
          </cell>
        </row>
        <row r="483">
          <cell r="A483" t="str">
            <v>A602001-055</v>
          </cell>
          <cell r="B483" t="str">
            <v>Amt Reco.(Grp Co)- DLF RECREA. FOUNDATN.</v>
          </cell>
          <cell r="C483" t="str">
            <v>INR</v>
          </cell>
          <cell r="D483" t="str">
            <v>ASSET</v>
          </cell>
          <cell r="E483" t="str">
            <v>BALANCE SHEET</v>
          </cell>
          <cell r="F483" t="str">
            <v/>
          </cell>
          <cell r="G483" t="str">
            <v/>
          </cell>
          <cell r="H483" t="str">
            <v>CURRENT ASSETS, LOANS AND ADVANCES</v>
          </cell>
          <cell r="I483" t="str">
            <v>LOANS AND ADVANCES</v>
          </cell>
          <cell r="J483" t="str">
            <v>AMOUNT RECOVERABLES</v>
          </cell>
        </row>
        <row r="484">
          <cell r="A484" t="str">
            <v>A602001-075</v>
          </cell>
          <cell r="B484" t="str">
            <v>Amt Reco.(Grp Co)-  Dlf Info City(Chand)</v>
          </cell>
          <cell r="C484" t="str">
            <v>INR</v>
          </cell>
          <cell r="D484" t="str">
            <v>ASSET</v>
          </cell>
          <cell r="E484" t="str">
            <v>BALANCE SHEET</v>
          </cell>
          <cell r="F484" t="str">
            <v/>
          </cell>
          <cell r="G484" t="str">
            <v/>
          </cell>
          <cell r="H484" t="str">
            <v>CURRENT ASSETS, LOANS AND ADVANCES</v>
          </cell>
          <cell r="I484" t="str">
            <v>LOANS AND ADVANCES</v>
          </cell>
          <cell r="J484" t="str">
            <v>AMOUNT RECOVERABLES</v>
          </cell>
        </row>
        <row r="485">
          <cell r="A485" t="str">
            <v>A602001-076</v>
          </cell>
          <cell r="B485" t="str">
            <v>Amt Reco.(Grp Co)-  Dlf Info City(Kolk.)</v>
          </cell>
          <cell r="C485" t="str">
            <v>INR</v>
          </cell>
          <cell r="D485" t="str">
            <v>ASSET</v>
          </cell>
          <cell r="E485" t="str">
            <v>BALANCE SHEET</v>
          </cell>
          <cell r="F485" t="str">
            <v/>
          </cell>
          <cell r="G485" t="str">
            <v/>
          </cell>
          <cell r="H485" t="str">
            <v>CURRENT ASSETS, LOANS AND ADVANCES</v>
          </cell>
          <cell r="I485" t="str">
            <v>LOANS AND ADVANCES</v>
          </cell>
          <cell r="J485" t="str">
            <v>AMOUNT RECOVERABLES</v>
          </cell>
        </row>
        <row r="486">
          <cell r="A486" t="str">
            <v>A602001-096</v>
          </cell>
          <cell r="B486" t="str">
            <v>Amt Reco.(Grp Co)- DLF LAING O'ROURKE</v>
          </cell>
          <cell r="C486" t="str">
            <v>INR</v>
          </cell>
          <cell r="D486" t="str">
            <v>ASSET</v>
          </cell>
          <cell r="E486" t="str">
            <v>BALANCE SHEET</v>
          </cell>
          <cell r="F486" t="str">
            <v/>
          </cell>
          <cell r="G486" t="str">
            <v/>
          </cell>
          <cell r="H486" t="str">
            <v>CURRENT ASSETS, LOANS AND ADVANCES</v>
          </cell>
          <cell r="I486" t="str">
            <v>LOANS AND ADVANCES</v>
          </cell>
          <cell r="J486" t="str">
            <v>AMOUNT RECOVERABLES</v>
          </cell>
        </row>
        <row r="487">
          <cell r="A487" t="str">
            <v>A602001-101</v>
          </cell>
          <cell r="B487" t="str">
            <v>Amt Reco.(Grp Co)- DLF Ltd</v>
          </cell>
          <cell r="C487" t="str">
            <v>INR</v>
          </cell>
          <cell r="D487" t="str">
            <v>ASSET</v>
          </cell>
          <cell r="E487" t="str">
            <v>BALANCE SHEET</v>
          </cell>
          <cell r="F487" t="str">
            <v/>
          </cell>
          <cell r="G487" t="str">
            <v/>
          </cell>
          <cell r="H487" t="str">
            <v>CURRENT ASSETS, LOANS AND ADVANCES</v>
          </cell>
          <cell r="I487" t="str">
            <v>LOANS AND ADVANCES</v>
          </cell>
          <cell r="J487" t="str">
            <v>AMOUNT RECOVERABLES</v>
          </cell>
        </row>
        <row r="488">
          <cell r="A488" t="str">
            <v>A602001-102</v>
          </cell>
          <cell r="B488" t="str">
            <v>Amt Reco.(Grp Co)- Savitri Cinema</v>
          </cell>
          <cell r="C488" t="str">
            <v>INR</v>
          </cell>
          <cell r="D488" t="str">
            <v>ASSET</v>
          </cell>
          <cell r="E488" t="str">
            <v>BALANCE SHEET</v>
          </cell>
          <cell r="F488" t="str">
            <v/>
          </cell>
          <cell r="G488" t="str">
            <v/>
          </cell>
          <cell r="H488" t="str">
            <v>CURRENT ASSETS, LOANS AND ADVANCES</v>
          </cell>
          <cell r="I488" t="str">
            <v>LOANS AND ADVANCES</v>
          </cell>
          <cell r="J488" t="str">
            <v>AMOUNT RECOVERABLES</v>
          </cell>
        </row>
        <row r="489">
          <cell r="A489" t="str">
            <v>A602001-207</v>
          </cell>
          <cell r="B489" t="str">
            <v>Amt Reco.(Grp Co)-DLF Buil &amp; Dev L</v>
          </cell>
          <cell r="C489" t="str">
            <v>INR</v>
          </cell>
          <cell r="D489" t="str">
            <v>ASSET</v>
          </cell>
          <cell r="E489" t="str">
            <v>BALANCE SHEET</v>
          </cell>
          <cell r="F489" t="str">
            <v/>
          </cell>
          <cell r="G489" t="str">
            <v/>
          </cell>
          <cell r="H489" t="str">
            <v>CURRENT ASSETS, LOANS AND ADVANCES</v>
          </cell>
          <cell r="I489" t="str">
            <v>LOANS AND ADVANCES</v>
          </cell>
          <cell r="J489" t="str">
            <v>AMOUNT RECOVERABLES</v>
          </cell>
        </row>
        <row r="490">
          <cell r="A490" t="str">
            <v>A602001-211</v>
          </cell>
          <cell r="B490" t="str">
            <v>Amt Reco.(Grp Co)-DLF Housing Cnstr L</v>
          </cell>
          <cell r="C490" t="str">
            <v>INR</v>
          </cell>
          <cell r="D490" t="str">
            <v>ASSET</v>
          </cell>
          <cell r="E490" t="str">
            <v>BALANCE SHEET</v>
          </cell>
          <cell r="F490" t="str">
            <v/>
          </cell>
          <cell r="G490" t="str">
            <v/>
          </cell>
          <cell r="H490" t="str">
            <v>CURRENT ASSETS, LOANS AND ADVANCES</v>
          </cell>
          <cell r="I490" t="str">
            <v>LOANS AND ADVANCES</v>
          </cell>
          <cell r="J490" t="str">
            <v>AMOUNT RECOVERABLES</v>
          </cell>
        </row>
        <row r="491">
          <cell r="A491" t="str">
            <v>A602001-212</v>
          </cell>
          <cell r="B491" t="str">
            <v>Amt Reco.(Grp Co)- MAYUR RECR &amp; DEV LTD.</v>
          </cell>
          <cell r="C491" t="str">
            <v>INR</v>
          </cell>
          <cell r="D491" t="str">
            <v>ASSET</v>
          </cell>
          <cell r="E491" t="str">
            <v>BALANCE SHEET</v>
          </cell>
          <cell r="F491" t="str">
            <v/>
          </cell>
          <cell r="G491" t="str">
            <v/>
          </cell>
          <cell r="H491" t="str">
            <v>CURRENT ASSETS, LOANS AND ADVANCES</v>
          </cell>
          <cell r="I491" t="str">
            <v>LOANS AND ADVANCES</v>
          </cell>
          <cell r="J491" t="str">
            <v>AMOUNT RECOVERABLES</v>
          </cell>
        </row>
        <row r="492">
          <cell r="A492" t="str">
            <v>A602001-223</v>
          </cell>
          <cell r="B492" t="str">
            <v>Amt Reco.(Grp Co)- NILGIRI CULTIVATION</v>
          </cell>
          <cell r="C492" t="str">
            <v>INR</v>
          </cell>
          <cell r="D492" t="str">
            <v>ASSET</v>
          </cell>
          <cell r="E492" t="str">
            <v>BALANCE SHEET</v>
          </cell>
          <cell r="F492" t="str">
            <v/>
          </cell>
          <cell r="G492" t="str">
            <v/>
          </cell>
          <cell r="H492" t="str">
            <v>CURRENT ASSETS, LOANS AND ADVANCES</v>
          </cell>
          <cell r="I492" t="str">
            <v>LOANS AND ADVANCES</v>
          </cell>
          <cell r="J492" t="str">
            <v>AMOUNT RECOVERABLES</v>
          </cell>
        </row>
        <row r="493">
          <cell r="A493" t="str">
            <v>A602001-244</v>
          </cell>
          <cell r="B493" t="str">
            <v>Amt Reco.(Grp Co)-  Dlf Comm Dev</v>
          </cell>
          <cell r="C493" t="str">
            <v>INR</v>
          </cell>
          <cell r="D493" t="str">
            <v>ASSET</v>
          </cell>
          <cell r="E493" t="str">
            <v>BALANCE SHEET</v>
          </cell>
          <cell r="F493" t="str">
            <v/>
          </cell>
          <cell r="G493" t="str">
            <v/>
          </cell>
          <cell r="H493" t="str">
            <v>CURRENT ASSETS, LOANS AND ADVANCES</v>
          </cell>
          <cell r="I493" t="str">
            <v>LOANS AND ADVANCES</v>
          </cell>
          <cell r="J493" t="str">
            <v>AMOUNT RECOVERABLES</v>
          </cell>
        </row>
        <row r="494">
          <cell r="A494" t="str">
            <v>A602001-245</v>
          </cell>
          <cell r="B494" t="str">
            <v>Amt Reco.(Grp Co)- Dlf Comm Prjts Corp.</v>
          </cell>
          <cell r="C494" t="str">
            <v>INR</v>
          </cell>
          <cell r="D494" t="str">
            <v>ASSET</v>
          </cell>
          <cell r="E494" t="str">
            <v>BALANCE SHEET</v>
          </cell>
          <cell r="F494" t="str">
            <v/>
          </cell>
          <cell r="G494" t="str">
            <v/>
          </cell>
          <cell r="H494" t="str">
            <v>CURRENT ASSETS, LOANS AND ADVANCES</v>
          </cell>
          <cell r="I494" t="str">
            <v>LOANS AND ADVANCES</v>
          </cell>
          <cell r="J494" t="str">
            <v>AMOUNT RECOVERABLES</v>
          </cell>
        </row>
        <row r="495">
          <cell r="A495" t="str">
            <v>A602001-251</v>
          </cell>
          <cell r="B495" t="str">
            <v>Amt Reco.(Grp Co)- NILAYAM BUIL. &amp; DEV.</v>
          </cell>
          <cell r="C495" t="str">
            <v>INR</v>
          </cell>
          <cell r="D495" t="str">
            <v>ASSET</v>
          </cell>
          <cell r="E495" t="str">
            <v>BALANCE SHEET</v>
          </cell>
          <cell r="F495" t="str">
            <v/>
          </cell>
          <cell r="G495" t="str">
            <v/>
          </cell>
          <cell r="H495" t="str">
            <v>CURRENT ASSETS, LOANS AND ADVANCES</v>
          </cell>
          <cell r="I495" t="str">
            <v>LOANS AND ADVANCES</v>
          </cell>
          <cell r="J495" t="str">
            <v>AMOUNT RECOVERABLES</v>
          </cell>
        </row>
        <row r="496">
          <cell r="A496" t="str">
            <v>A602001-255</v>
          </cell>
          <cell r="B496" t="str">
            <v>Amt Reco.(Grp Co)-Realest Buil &amp; Srv</v>
          </cell>
          <cell r="C496" t="str">
            <v>INR</v>
          </cell>
          <cell r="D496" t="str">
            <v>ASSET</v>
          </cell>
          <cell r="E496" t="str">
            <v>BALANCE SHEET</v>
          </cell>
          <cell r="F496" t="str">
            <v/>
          </cell>
          <cell r="G496" t="str">
            <v/>
          </cell>
          <cell r="H496" t="str">
            <v>CURRENT ASSETS, LOANS AND ADVANCES</v>
          </cell>
          <cell r="I496" t="str">
            <v>LOANS AND ADVANCES</v>
          </cell>
          <cell r="J496" t="str">
            <v>AMOUNT RECOVERABLES</v>
          </cell>
        </row>
        <row r="497">
          <cell r="A497" t="str">
            <v>A602001-261</v>
          </cell>
          <cell r="B497" t="str">
            <v>Amt Reco.(Grp Co)-Real Estate Developers</v>
          </cell>
          <cell r="C497" t="str">
            <v>INR</v>
          </cell>
          <cell r="D497" t="str">
            <v>ASSET</v>
          </cell>
          <cell r="E497" t="str">
            <v>BALANCE SHEET</v>
          </cell>
          <cell r="F497" t="str">
            <v/>
          </cell>
          <cell r="G497" t="str">
            <v/>
          </cell>
          <cell r="H497" t="str">
            <v>CURRENT ASSETS, LOANS AND ADVANCES</v>
          </cell>
          <cell r="I497" t="str">
            <v>LOANS AND ADVANCES</v>
          </cell>
          <cell r="J497" t="str">
            <v>AMOUNT RECOVERABLES</v>
          </cell>
        </row>
        <row r="498">
          <cell r="A498" t="str">
            <v>A602001-262</v>
          </cell>
          <cell r="B498" t="str">
            <v>Amt Reco.(Grp Co)- DSPL</v>
          </cell>
          <cell r="C498" t="str">
            <v>INR</v>
          </cell>
          <cell r="D498" t="str">
            <v>ASSET</v>
          </cell>
          <cell r="E498" t="str">
            <v>BALANCE SHEET</v>
          </cell>
          <cell r="F498" t="str">
            <v/>
          </cell>
          <cell r="G498" t="str">
            <v/>
          </cell>
          <cell r="H498" t="str">
            <v>CURRENT ASSETS, LOANS AND ADVANCES</v>
          </cell>
          <cell r="I498" t="str">
            <v>LOANS AND ADVANCES</v>
          </cell>
          <cell r="J498" t="str">
            <v>AMOUNT RECOVERABLES</v>
          </cell>
        </row>
        <row r="499">
          <cell r="A499" t="str">
            <v>A602001-263</v>
          </cell>
          <cell r="B499" t="str">
            <v>Amt Reco.(Grp Co)-DLF Property Developer</v>
          </cell>
          <cell r="C499" t="str">
            <v>INR</v>
          </cell>
          <cell r="D499" t="str">
            <v>ASSET</v>
          </cell>
          <cell r="E499" t="str">
            <v>BALANCE SHEET</v>
          </cell>
          <cell r="F499" t="str">
            <v/>
          </cell>
          <cell r="G499" t="str">
            <v/>
          </cell>
          <cell r="H499" t="str">
            <v>CURRENT ASSETS, LOANS AND ADVANCES</v>
          </cell>
          <cell r="I499" t="str">
            <v>LOANS AND ADVANCES</v>
          </cell>
          <cell r="J499" t="str">
            <v>AMOUNT RECOVERABLES</v>
          </cell>
        </row>
        <row r="500">
          <cell r="A500" t="str">
            <v>A602001-264</v>
          </cell>
          <cell r="B500" t="str">
            <v>Amt Reco.(Grp Co)- Dlf Office Developers</v>
          </cell>
          <cell r="C500" t="str">
            <v>INR</v>
          </cell>
          <cell r="D500" t="str">
            <v>ASSET</v>
          </cell>
          <cell r="E500" t="str">
            <v>BALANCE SHEET</v>
          </cell>
          <cell r="F500" t="str">
            <v/>
          </cell>
          <cell r="G500" t="str">
            <v/>
          </cell>
          <cell r="H500" t="str">
            <v>CURRENT ASSETS, LOANS AND ADVANCES</v>
          </cell>
          <cell r="I500" t="str">
            <v>LOANS AND ADVANCES</v>
          </cell>
          <cell r="J500" t="str">
            <v>AMOUNT RECOVERABLES</v>
          </cell>
        </row>
        <row r="501">
          <cell r="A501" t="str">
            <v>A602001-265</v>
          </cell>
          <cell r="B501" t="str">
            <v>Amt Reco.(Grp Co)-DLF Resi. Developers</v>
          </cell>
          <cell r="C501" t="str">
            <v>INR</v>
          </cell>
          <cell r="D501" t="str">
            <v>ASSET</v>
          </cell>
          <cell r="E501" t="str">
            <v>BALANCE SHEET</v>
          </cell>
          <cell r="F501" t="str">
            <v/>
          </cell>
          <cell r="G501" t="str">
            <v/>
          </cell>
          <cell r="H501" t="str">
            <v>CURRENT ASSETS, LOANS AND ADVANCES</v>
          </cell>
          <cell r="I501" t="str">
            <v>LOANS AND ADVANCES</v>
          </cell>
          <cell r="J501" t="str">
            <v>AMOUNT RECOVERABLES</v>
          </cell>
        </row>
        <row r="502">
          <cell r="A502" t="str">
            <v>A602001-266</v>
          </cell>
          <cell r="B502" t="str">
            <v>Amt Reco.(Grp Co)- DLF HOME BUILDERS</v>
          </cell>
          <cell r="C502" t="str">
            <v>INR</v>
          </cell>
          <cell r="D502" t="str">
            <v>ASSET</v>
          </cell>
          <cell r="E502" t="str">
            <v>BALANCE SHEET</v>
          </cell>
          <cell r="F502" t="str">
            <v/>
          </cell>
          <cell r="G502" t="str">
            <v/>
          </cell>
          <cell r="H502" t="str">
            <v>CURRENT ASSETS, LOANS AND ADVANCES</v>
          </cell>
          <cell r="I502" t="str">
            <v>LOANS AND ADVANCES</v>
          </cell>
          <cell r="J502" t="str">
            <v>AMOUNT RECOVERABLES</v>
          </cell>
        </row>
        <row r="503">
          <cell r="A503" t="str">
            <v>A602001-267</v>
          </cell>
          <cell r="B503" t="str">
            <v>Amt Reco.(Grp Co)-DLF Resi. Partners</v>
          </cell>
          <cell r="C503" t="str">
            <v>INR</v>
          </cell>
          <cell r="D503" t="str">
            <v>ASSET</v>
          </cell>
          <cell r="E503" t="str">
            <v>BALANCE SHEET</v>
          </cell>
          <cell r="F503" t="str">
            <v/>
          </cell>
          <cell r="G503" t="str">
            <v/>
          </cell>
          <cell r="H503" t="str">
            <v>CURRENT ASSETS, LOANS AND ADVANCES</v>
          </cell>
          <cell r="I503" t="str">
            <v>LOANS AND ADVANCES</v>
          </cell>
          <cell r="J503" t="str">
            <v>AMOUNT RECOVERABLES</v>
          </cell>
        </row>
        <row r="504">
          <cell r="A504" t="str">
            <v>A602001-268</v>
          </cell>
          <cell r="B504" t="str">
            <v>Amt Reco.(Grp Co)- DLF GOLF HOLDINGS</v>
          </cell>
          <cell r="C504" t="str">
            <v>INR</v>
          </cell>
          <cell r="D504" t="str">
            <v>ASSET</v>
          </cell>
          <cell r="E504" t="str">
            <v>BALANCE SHEET</v>
          </cell>
          <cell r="F504" t="str">
            <v/>
          </cell>
          <cell r="G504" t="str">
            <v/>
          </cell>
          <cell r="H504" t="str">
            <v>CURRENT ASSETS, LOANS AND ADVANCES</v>
          </cell>
          <cell r="I504" t="str">
            <v>LOANS AND ADVANCES</v>
          </cell>
          <cell r="J504" t="str">
            <v>AMOUNT RECOVERABLES</v>
          </cell>
        </row>
        <row r="505">
          <cell r="A505" t="str">
            <v>A602001-274</v>
          </cell>
          <cell r="B505" t="str">
            <v>Amt Reco.(Grp Co)-  Dlf Retail Dev. Ltd</v>
          </cell>
          <cell r="C505" t="str">
            <v>INR</v>
          </cell>
          <cell r="D505" t="str">
            <v>ASSET</v>
          </cell>
          <cell r="E505" t="str">
            <v>BALANCE SHEET</v>
          </cell>
          <cell r="F505" t="str">
            <v/>
          </cell>
          <cell r="G505" t="str">
            <v/>
          </cell>
          <cell r="H505" t="str">
            <v>CURRENT ASSETS, LOANS AND ADVANCES</v>
          </cell>
          <cell r="I505" t="str">
            <v>LOANS AND ADVANCES</v>
          </cell>
          <cell r="J505" t="str">
            <v>AMOUNT RECOVERABLES</v>
          </cell>
        </row>
        <row r="506">
          <cell r="A506" t="str">
            <v>A602001-278</v>
          </cell>
          <cell r="B506" t="str">
            <v>Amt Reco.(Grp Co)- DHDL</v>
          </cell>
          <cell r="C506" t="str">
            <v>INR</v>
          </cell>
          <cell r="D506" t="str">
            <v>ASSET</v>
          </cell>
          <cell r="E506" t="str">
            <v>BALANCE SHEET</v>
          </cell>
          <cell r="F506" t="str">
            <v/>
          </cell>
          <cell r="G506" t="str">
            <v/>
          </cell>
          <cell r="H506" t="str">
            <v>CURRENT ASSETS, LOANS AND ADVANCES</v>
          </cell>
          <cell r="I506" t="str">
            <v>LOANS AND ADVANCES</v>
          </cell>
          <cell r="J506" t="str">
            <v>AMOUNT RECOVERABLES</v>
          </cell>
        </row>
        <row r="507">
          <cell r="A507" t="str">
            <v>A602001-279</v>
          </cell>
          <cell r="B507" t="str">
            <v>Amt Reco.(Grp Co)-  DCDL</v>
          </cell>
          <cell r="C507" t="str">
            <v>INR</v>
          </cell>
          <cell r="D507" t="str">
            <v>ASSET</v>
          </cell>
          <cell r="E507" t="str">
            <v>BALANCE SHEET</v>
          </cell>
          <cell r="F507" t="str">
            <v/>
          </cell>
          <cell r="G507" t="str">
            <v/>
          </cell>
          <cell r="H507" t="str">
            <v>CURRENT ASSETS, LOANS AND ADVANCES</v>
          </cell>
          <cell r="I507" t="str">
            <v>LOANS AND ADVANCES</v>
          </cell>
          <cell r="J507" t="str">
            <v>AMOUNT RECOVERABLES</v>
          </cell>
        </row>
        <row r="508">
          <cell r="A508" t="str">
            <v>A602001-288</v>
          </cell>
          <cell r="B508" t="str">
            <v>Amt Reco.(Grp Co)- DLF SOUTH POINT</v>
          </cell>
          <cell r="C508" t="str">
            <v>INR</v>
          </cell>
          <cell r="D508" t="str">
            <v>ASSET</v>
          </cell>
          <cell r="E508" t="str">
            <v>BALANCE SHEET</v>
          </cell>
          <cell r="F508" t="str">
            <v/>
          </cell>
          <cell r="G508" t="str">
            <v/>
          </cell>
          <cell r="H508" t="str">
            <v>CURRENT ASSETS, LOANS AND ADVANCES</v>
          </cell>
          <cell r="I508" t="str">
            <v>LOANS AND ADVANCES</v>
          </cell>
          <cell r="J508" t="str">
            <v>AMOUNT RECOVERABLES</v>
          </cell>
        </row>
        <row r="509">
          <cell r="A509" t="str">
            <v>A602001-289</v>
          </cell>
          <cell r="B509" t="str">
            <v>Amt Reco.(Grp Co)- ATRIA PARTNERS</v>
          </cell>
          <cell r="C509" t="str">
            <v>INR</v>
          </cell>
          <cell r="D509" t="str">
            <v>ASSET</v>
          </cell>
          <cell r="E509" t="str">
            <v>BALANCE SHEET</v>
          </cell>
          <cell r="F509" t="str">
            <v/>
          </cell>
          <cell r="G509" t="str">
            <v/>
          </cell>
          <cell r="H509" t="str">
            <v>CURRENT ASSETS, LOANS AND ADVANCES</v>
          </cell>
          <cell r="I509" t="str">
            <v>LOANS AND ADVANCES</v>
          </cell>
          <cell r="J509" t="str">
            <v>AMOUNT RECOVERABLES</v>
          </cell>
        </row>
        <row r="510">
          <cell r="A510" t="str">
            <v>A602001-290</v>
          </cell>
          <cell r="B510" t="str">
            <v>Amt Reco.(Grp Co)- Kavicon Partners</v>
          </cell>
          <cell r="C510" t="str">
            <v>INR</v>
          </cell>
          <cell r="D510" t="str">
            <v>ASSET</v>
          </cell>
          <cell r="E510" t="str">
            <v>BALANCE SHEET</v>
          </cell>
          <cell r="F510" t="str">
            <v/>
          </cell>
          <cell r="G510" t="str">
            <v/>
          </cell>
          <cell r="H510" t="str">
            <v>CURRENT ASSETS, LOANS AND ADVANCES</v>
          </cell>
          <cell r="I510" t="str">
            <v>LOANS AND ADVANCES</v>
          </cell>
          <cell r="J510" t="str">
            <v>AMOUNT RECOVERABLES</v>
          </cell>
        </row>
        <row r="511">
          <cell r="A511" t="str">
            <v>A602001-291</v>
          </cell>
          <cell r="B511" t="str">
            <v>Amt Reco.(Grp Co)-Renkon Partners</v>
          </cell>
          <cell r="C511" t="str">
            <v>INR</v>
          </cell>
          <cell r="D511" t="str">
            <v>ASSET</v>
          </cell>
          <cell r="E511" t="str">
            <v>BALANCE SHEET</v>
          </cell>
          <cell r="F511" t="str">
            <v/>
          </cell>
          <cell r="G511" t="str">
            <v/>
          </cell>
          <cell r="H511" t="str">
            <v>CURRENT ASSETS, LOANS AND ADVANCES</v>
          </cell>
          <cell r="I511" t="str">
            <v>LOANS AND ADVANCES</v>
          </cell>
          <cell r="J511" t="str">
            <v>AMOUNT RECOVERABLES</v>
          </cell>
        </row>
        <row r="512">
          <cell r="A512" t="str">
            <v>A602001-292</v>
          </cell>
          <cell r="B512" t="str">
            <v>Amt Reco.(Grp Co)-Plaza Partners</v>
          </cell>
          <cell r="C512" t="str">
            <v>INR</v>
          </cell>
          <cell r="D512" t="str">
            <v>ASSET</v>
          </cell>
          <cell r="E512" t="str">
            <v>BALANCE SHEET</v>
          </cell>
          <cell r="F512" t="str">
            <v/>
          </cell>
          <cell r="G512" t="str">
            <v/>
          </cell>
          <cell r="H512" t="str">
            <v>CURRENT ASSETS, LOANS AND ADVANCES</v>
          </cell>
          <cell r="I512" t="str">
            <v>LOANS AND ADVANCES</v>
          </cell>
          <cell r="J512" t="str">
            <v>AMOUNT RECOVERABLES</v>
          </cell>
        </row>
        <row r="513">
          <cell r="A513" t="str">
            <v>A602001-293</v>
          </cell>
          <cell r="B513" t="str">
            <v>Amt Reco.(Grp Co)-  Dlf Com. Enterprises</v>
          </cell>
          <cell r="C513" t="str">
            <v>INR</v>
          </cell>
          <cell r="D513" t="str">
            <v>ASSET</v>
          </cell>
          <cell r="E513" t="str">
            <v>BALANCE SHEET</v>
          </cell>
          <cell r="F513" t="str">
            <v/>
          </cell>
          <cell r="G513" t="str">
            <v/>
          </cell>
          <cell r="H513" t="str">
            <v>CURRENT ASSETS, LOANS AND ADVANCES</v>
          </cell>
          <cell r="I513" t="str">
            <v>LOANS AND ADVANCES</v>
          </cell>
          <cell r="J513" t="str">
            <v>AMOUNT RECOVERABLES</v>
          </cell>
        </row>
        <row r="514">
          <cell r="A514" t="str">
            <v>A602001-295</v>
          </cell>
          <cell r="B514" t="str">
            <v>Amt Reco.(Grp Co)- BEVERLY PRK MNT SER L</v>
          </cell>
          <cell r="C514" t="str">
            <v>INR</v>
          </cell>
          <cell r="D514" t="str">
            <v>ASSET</v>
          </cell>
          <cell r="E514" t="str">
            <v>BALANCE SHEET</v>
          </cell>
          <cell r="F514" t="str">
            <v/>
          </cell>
          <cell r="G514" t="str">
            <v/>
          </cell>
          <cell r="H514" t="str">
            <v>CURRENT ASSETS, LOANS AND ADVANCES</v>
          </cell>
          <cell r="I514" t="str">
            <v>LOANS AND ADVANCES</v>
          </cell>
          <cell r="J514" t="str">
            <v>AMOUNT RECOVERABLES</v>
          </cell>
        </row>
        <row r="515">
          <cell r="A515" t="str">
            <v>A602001-296</v>
          </cell>
          <cell r="B515" t="str">
            <v>Amt Reco.(Grp Co)-  Galleria Pro Mgt Ser</v>
          </cell>
          <cell r="C515" t="str">
            <v>INR</v>
          </cell>
          <cell r="D515" t="str">
            <v>ASSET</v>
          </cell>
          <cell r="E515" t="str">
            <v>BALANCE SHEET</v>
          </cell>
          <cell r="F515" t="str">
            <v/>
          </cell>
          <cell r="G515" t="str">
            <v/>
          </cell>
          <cell r="H515" t="str">
            <v>CURRENT ASSETS, LOANS AND ADVANCES</v>
          </cell>
          <cell r="I515" t="str">
            <v>LOANS AND ADVANCES</v>
          </cell>
          <cell r="J515" t="str">
            <v>AMOUNT RECOVERABLES</v>
          </cell>
        </row>
        <row r="516">
          <cell r="A516" t="str">
            <v>A602001-299</v>
          </cell>
          <cell r="B516" t="str">
            <v>Amt Reco.(Grp Co)-DLF Cyber City</v>
          </cell>
          <cell r="C516" t="str">
            <v>INR</v>
          </cell>
          <cell r="D516" t="str">
            <v>ASSET</v>
          </cell>
          <cell r="E516" t="str">
            <v>BALANCE SHEET</v>
          </cell>
          <cell r="F516" t="str">
            <v/>
          </cell>
          <cell r="G516" t="str">
            <v/>
          </cell>
          <cell r="H516" t="str">
            <v>CURRENT ASSETS, LOANS AND ADVANCES</v>
          </cell>
          <cell r="I516" t="str">
            <v>LOANS AND ADVANCES</v>
          </cell>
          <cell r="J516" t="str">
            <v>AMOUNT RECOVERABLES</v>
          </cell>
        </row>
        <row r="517">
          <cell r="A517" t="str">
            <v>A602001-301</v>
          </cell>
          <cell r="B517" t="str">
            <v>Amt Reco.(Grp Co)- PALIWAL DEV. LTD</v>
          </cell>
          <cell r="C517" t="str">
            <v>INR</v>
          </cell>
          <cell r="D517" t="str">
            <v>ASSET</v>
          </cell>
          <cell r="E517" t="str">
            <v>BALANCE SHEET</v>
          </cell>
          <cell r="F517" t="str">
            <v/>
          </cell>
          <cell r="G517" t="str">
            <v/>
          </cell>
          <cell r="H517" t="str">
            <v>CURRENT ASSETS, LOANS AND ADVANCES</v>
          </cell>
          <cell r="I517" t="str">
            <v>LOANS AND ADVANCES</v>
          </cell>
          <cell r="J517" t="str">
            <v>AMOUNT RECOVERABLES</v>
          </cell>
        </row>
        <row r="518">
          <cell r="A518" t="str">
            <v>A602001-309</v>
          </cell>
          <cell r="B518" t="str">
            <v>Amt Reco.(Grp Co)-  Kairav Real Estate</v>
          </cell>
          <cell r="C518" t="str">
            <v>INR</v>
          </cell>
          <cell r="D518" t="str">
            <v>ASSET</v>
          </cell>
          <cell r="E518" t="str">
            <v>BALANCE SHEET</v>
          </cell>
          <cell r="F518" t="str">
            <v/>
          </cell>
          <cell r="G518" t="str">
            <v/>
          </cell>
          <cell r="H518" t="str">
            <v>CURRENT ASSETS, LOANS AND ADVANCES</v>
          </cell>
          <cell r="I518" t="str">
            <v>LOANS AND ADVANCES</v>
          </cell>
          <cell r="J518" t="str">
            <v>AMOUNT RECOVERABLES</v>
          </cell>
        </row>
        <row r="519">
          <cell r="A519" t="str">
            <v>A602001-311</v>
          </cell>
          <cell r="B519" t="str">
            <v>Amt Reco.(Grp Co)-  Solid Buildcon P L</v>
          </cell>
          <cell r="C519" t="str">
            <v>INR</v>
          </cell>
          <cell r="D519" t="str">
            <v>ASSET</v>
          </cell>
          <cell r="E519" t="str">
            <v>BALANCE SHEET</v>
          </cell>
          <cell r="F519" t="str">
            <v/>
          </cell>
          <cell r="G519" t="str">
            <v/>
          </cell>
          <cell r="H519" t="str">
            <v>CURRENT ASSETS, LOANS AND ADVANCES</v>
          </cell>
          <cell r="I519" t="str">
            <v>LOANS AND ADVANCES</v>
          </cell>
          <cell r="J519" t="str">
            <v>AMOUNT RECOVERABLES</v>
          </cell>
        </row>
        <row r="520">
          <cell r="A520" t="str">
            <v>A602001-324</v>
          </cell>
          <cell r="B520" t="str">
            <v>Amt Reco.(Grp Co)-  Dalmia Prom. &amp; Dev.</v>
          </cell>
          <cell r="C520" t="str">
            <v>INR</v>
          </cell>
          <cell r="D520" t="str">
            <v>ASSET</v>
          </cell>
          <cell r="E520" t="str">
            <v>BALANCE SHEET</v>
          </cell>
          <cell r="F520" t="str">
            <v/>
          </cell>
          <cell r="G520" t="str">
            <v/>
          </cell>
          <cell r="H520" t="str">
            <v>CURRENT ASSETS, LOANS AND ADVANCES</v>
          </cell>
          <cell r="I520" t="str">
            <v>LOANS AND ADVANCES</v>
          </cell>
          <cell r="J520" t="str">
            <v>AMOUNT RECOVERABLES</v>
          </cell>
        </row>
        <row r="521">
          <cell r="A521" t="str">
            <v>A602001-333</v>
          </cell>
          <cell r="B521" t="str">
            <v>Amt Reco.(Grp Co)-Kujjal Buil Pvt</v>
          </cell>
          <cell r="C521" t="str">
            <v>INR</v>
          </cell>
          <cell r="D521" t="str">
            <v>ASSET</v>
          </cell>
          <cell r="E521" t="str">
            <v>BALANCE SHEET</v>
          </cell>
          <cell r="F521" t="str">
            <v/>
          </cell>
          <cell r="G521" t="str">
            <v/>
          </cell>
          <cell r="H521" t="str">
            <v>CURRENT ASSETS, LOANS AND ADVANCES</v>
          </cell>
          <cell r="I521" t="str">
            <v>LOANS AND ADVANCES</v>
          </cell>
          <cell r="J521" t="str">
            <v>AMOUNT RECOVERABLES</v>
          </cell>
        </row>
        <row r="522">
          <cell r="A522" t="str">
            <v>A602001-336</v>
          </cell>
          <cell r="B522" t="str">
            <v>Amt Reco.(Grp Co)-  Dhoomketu Buil &amp; Dev</v>
          </cell>
          <cell r="C522" t="str">
            <v>INR</v>
          </cell>
          <cell r="D522" t="str">
            <v>ASSET</v>
          </cell>
          <cell r="E522" t="str">
            <v>BALANCE SHEET</v>
          </cell>
          <cell r="F522" t="str">
            <v/>
          </cell>
          <cell r="G522" t="str">
            <v/>
          </cell>
          <cell r="H522" t="str">
            <v>CURRENT ASSETS, LOANS AND ADVANCES</v>
          </cell>
          <cell r="I522" t="str">
            <v>LOANS AND ADVANCES</v>
          </cell>
          <cell r="J522" t="str">
            <v>AMOUNT RECOVERABLES</v>
          </cell>
        </row>
        <row r="523">
          <cell r="A523" t="str">
            <v>A602001-374</v>
          </cell>
          <cell r="B523" t="str">
            <v>Amt Reco.(Grp Co)-  Eila Buil &amp; Dev P Lt</v>
          </cell>
          <cell r="C523" t="str">
            <v>INR</v>
          </cell>
          <cell r="D523" t="str">
            <v>ASSET</v>
          </cell>
          <cell r="E523" t="str">
            <v>BALANCE SHEET</v>
          </cell>
          <cell r="F523" t="str">
            <v/>
          </cell>
          <cell r="G523" t="str">
            <v/>
          </cell>
          <cell r="H523" t="str">
            <v>CURRENT ASSETS, LOANS AND ADVANCES</v>
          </cell>
          <cell r="I523" t="str">
            <v>LOANS AND ADVANCES</v>
          </cell>
          <cell r="J523" t="str">
            <v>AMOUNT RECOVERABLES</v>
          </cell>
        </row>
        <row r="524">
          <cell r="A524" t="str">
            <v>A602001-381</v>
          </cell>
          <cell r="B524" t="str">
            <v>Amt Reco.(Grp Co)- DLF CYBER CITY DEV Lt</v>
          </cell>
          <cell r="C524" t="str">
            <v>INR</v>
          </cell>
          <cell r="D524" t="str">
            <v>ASSET</v>
          </cell>
          <cell r="E524" t="str">
            <v>BALANCE SHEET</v>
          </cell>
          <cell r="F524" t="str">
            <v/>
          </cell>
          <cell r="G524" t="str">
            <v/>
          </cell>
          <cell r="H524" t="str">
            <v>CURRENT ASSETS, LOANS AND ADVANCES</v>
          </cell>
          <cell r="I524" t="str">
            <v>LOANS AND ADVANCES</v>
          </cell>
          <cell r="J524" t="str">
            <v>AMOUNT RECOVERABLES</v>
          </cell>
        </row>
        <row r="525">
          <cell r="A525" t="str">
            <v>A602001-417</v>
          </cell>
          <cell r="B525" t="str">
            <v>Amt Reco.(Grp Co)-  Bridget Buil &amp; Dev</v>
          </cell>
          <cell r="C525" t="str">
            <v>INR</v>
          </cell>
          <cell r="D525" t="str">
            <v>ASSET</v>
          </cell>
          <cell r="E525" t="str">
            <v>BALANCE SHEET</v>
          </cell>
          <cell r="F525" t="str">
            <v/>
          </cell>
          <cell r="G525" t="str">
            <v/>
          </cell>
          <cell r="H525" t="str">
            <v>CURRENT ASSETS, LOANS AND ADVANCES</v>
          </cell>
          <cell r="I525" t="str">
            <v>LOANS AND ADVANCES</v>
          </cell>
          <cell r="J525" t="str">
            <v>AMOUNT RECOVERABLES</v>
          </cell>
        </row>
        <row r="526">
          <cell r="A526" t="str">
            <v>A602001-418</v>
          </cell>
          <cell r="B526" t="str">
            <v>Amt Reco.(Grp Co)-  Catherine Buil &amp; Dev</v>
          </cell>
          <cell r="C526" t="str">
            <v>INR</v>
          </cell>
          <cell r="D526" t="str">
            <v>ASSET</v>
          </cell>
          <cell r="E526" t="str">
            <v>BALANCE SHEET</v>
          </cell>
          <cell r="F526" t="str">
            <v/>
          </cell>
          <cell r="G526" t="str">
            <v/>
          </cell>
          <cell r="H526" t="str">
            <v>CURRENT ASSETS, LOANS AND ADVANCES</v>
          </cell>
          <cell r="I526" t="str">
            <v>LOANS AND ADVANCES</v>
          </cell>
          <cell r="J526" t="str">
            <v>AMOUNT RECOVERABLES</v>
          </cell>
        </row>
        <row r="527">
          <cell r="A527" t="str">
            <v>A602001-431</v>
          </cell>
          <cell r="B527" t="str">
            <v>Amt Reco.(Grp Co)-DLF Land Limited</v>
          </cell>
          <cell r="C527" t="str">
            <v>INR</v>
          </cell>
          <cell r="D527" t="str">
            <v>ASSET</v>
          </cell>
          <cell r="E527" t="str">
            <v>BALANCE SHEET</v>
          </cell>
          <cell r="F527" t="str">
            <v/>
          </cell>
          <cell r="G527" t="str">
            <v/>
          </cell>
          <cell r="H527" t="str">
            <v>CURRENT ASSETS, LOANS AND ADVANCES</v>
          </cell>
          <cell r="I527" t="str">
            <v>LOANS AND ADVANCES</v>
          </cell>
          <cell r="J527" t="str">
            <v>AMOUNT RECOVERABLES</v>
          </cell>
        </row>
        <row r="528">
          <cell r="A528" t="str">
            <v>A602001-512</v>
          </cell>
          <cell r="B528" t="str">
            <v>Amt Reco.(Grp Co)-DLF INNS</v>
          </cell>
          <cell r="C528" t="str">
            <v>INR</v>
          </cell>
          <cell r="D528" t="str">
            <v>ASSET</v>
          </cell>
          <cell r="E528" t="str">
            <v>BALANCE SHEET</v>
          </cell>
          <cell r="F528" t="str">
            <v/>
          </cell>
          <cell r="G528" t="str">
            <v/>
          </cell>
          <cell r="H528" t="str">
            <v>CURRENT ASSETS, LOANS AND ADVANCES</v>
          </cell>
          <cell r="I528" t="str">
            <v>LOANS AND ADVANCES</v>
          </cell>
          <cell r="J528" t="str">
            <v>AMOUNT RECOVERABLES</v>
          </cell>
        </row>
        <row r="529">
          <cell r="A529" t="str">
            <v>A602001-513</v>
          </cell>
          <cell r="B529" t="str">
            <v>Amt Reco.(Grp Co)-DLF Service Appt</v>
          </cell>
          <cell r="C529" t="str">
            <v>INR</v>
          </cell>
          <cell r="D529" t="str">
            <v>ASSET</v>
          </cell>
          <cell r="E529" t="str">
            <v>BALANCE SHEET</v>
          </cell>
          <cell r="F529" t="str">
            <v/>
          </cell>
          <cell r="G529" t="str">
            <v/>
          </cell>
          <cell r="H529" t="str">
            <v>CURRENT ASSETS, LOANS AND ADVANCES</v>
          </cell>
          <cell r="I529" t="str">
            <v>LOANS AND ADVANCES</v>
          </cell>
          <cell r="J529" t="str">
            <v>AMOUNT RECOVERABLES</v>
          </cell>
        </row>
        <row r="530">
          <cell r="A530" t="str">
            <v>A602001-514</v>
          </cell>
          <cell r="B530" t="str">
            <v>Amt Reco.(Grp Co)-DLF Luxury Hotels</v>
          </cell>
          <cell r="C530" t="str">
            <v>INR</v>
          </cell>
          <cell r="D530" t="str">
            <v>ASSET</v>
          </cell>
          <cell r="E530" t="str">
            <v>BALANCE SHEET</v>
          </cell>
          <cell r="F530" t="str">
            <v/>
          </cell>
          <cell r="G530" t="str">
            <v/>
          </cell>
          <cell r="H530" t="str">
            <v>CURRENT ASSETS, LOANS AND ADVANCES</v>
          </cell>
          <cell r="I530" t="str">
            <v>LOANS AND ADVANCES</v>
          </cell>
          <cell r="J530" t="str">
            <v>AMOUNT RECOVERABLES</v>
          </cell>
        </row>
        <row r="531">
          <cell r="A531" t="str">
            <v>A602001-526</v>
          </cell>
          <cell r="B531" t="str">
            <v>Amt Reco.(Grp Co)-DT Cinema P L</v>
          </cell>
          <cell r="C531" t="str">
            <v>INR</v>
          </cell>
          <cell r="D531" t="str">
            <v>ASSET</v>
          </cell>
          <cell r="E531" t="str">
            <v>BALANCE SHEET</v>
          </cell>
          <cell r="F531" t="str">
            <v/>
          </cell>
          <cell r="G531" t="str">
            <v/>
          </cell>
          <cell r="H531" t="str">
            <v>CURRENT ASSETS, LOANS AND ADVANCES</v>
          </cell>
          <cell r="I531" t="str">
            <v>LOANS AND ADVANCES</v>
          </cell>
          <cell r="J531" t="str">
            <v>AMOUNT RECOVERABLES</v>
          </cell>
        </row>
        <row r="532">
          <cell r="A532" t="str">
            <v>A602001-564</v>
          </cell>
          <cell r="B532" t="str">
            <v>Amt Reco.(Grp Co)-DLF New Ggn Homes Dev</v>
          </cell>
          <cell r="C532" t="str">
            <v>INR</v>
          </cell>
          <cell r="D532" t="str">
            <v>ASSET</v>
          </cell>
          <cell r="E532" t="str">
            <v>BALANCE SHEET</v>
          </cell>
          <cell r="F532" t="str">
            <v/>
          </cell>
          <cell r="G532" t="str">
            <v/>
          </cell>
          <cell r="H532" t="str">
            <v>CURRENT ASSETS, LOANS AND ADVANCES</v>
          </cell>
          <cell r="I532" t="str">
            <v>LOANS AND ADVANCES</v>
          </cell>
          <cell r="J532" t="str">
            <v>AMOUNT RECOVERABLES</v>
          </cell>
        </row>
        <row r="533">
          <cell r="A533" t="str">
            <v>A602002-000</v>
          </cell>
          <cell r="B533" t="str">
            <v>Amt Reco(Partnership Firms)</v>
          </cell>
          <cell r="C533" t="str">
            <v>INR</v>
          </cell>
          <cell r="D533" t="str">
            <v>ASSET</v>
          </cell>
          <cell r="E533" t="str">
            <v>BALANCE SHEET</v>
          </cell>
          <cell r="F533" t="str">
            <v/>
          </cell>
          <cell r="G533" t="str">
            <v/>
          </cell>
          <cell r="H533" t="str">
            <v>CURRENT ASSETS, LOANS AND ADVANCES</v>
          </cell>
          <cell r="I533" t="str">
            <v>LOANS AND ADVANCES</v>
          </cell>
          <cell r="J533" t="str">
            <v>AMOUNT RECOVERABLES</v>
          </cell>
        </row>
        <row r="534">
          <cell r="A534" t="str">
            <v>A602101</v>
          </cell>
          <cell r="B534" t="str">
            <v>Amount Recoverable(Third Party)</v>
          </cell>
          <cell r="C534" t="str">
            <v>INR</v>
          </cell>
          <cell r="D534" t="str">
            <v>ASSET</v>
          </cell>
          <cell r="E534" t="str">
            <v>BALANCE SHEET</v>
          </cell>
          <cell r="F534" t="str">
            <v/>
          </cell>
          <cell r="G534" t="str">
            <v/>
          </cell>
          <cell r="H534" t="str">
            <v>CURRENT ASSETS, LOANS AND ADVANCES</v>
          </cell>
          <cell r="I534" t="str">
            <v>LOANS AND ADVANCES</v>
          </cell>
          <cell r="J534" t="str">
            <v>AMOUNT RECOVERABLES</v>
          </cell>
        </row>
        <row r="535">
          <cell r="A535" t="str">
            <v>A602102</v>
          </cell>
          <cell r="B535" t="str">
            <v>Amt Reco(Thrd prty)- Earnest Money Aucti</v>
          </cell>
          <cell r="C535" t="str">
            <v>INR</v>
          </cell>
          <cell r="D535" t="str">
            <v>ASSET</v>
          </cell>
          <cell r="E535" t="str">
            <v>BALANCE SHEET</v>
          </cell>
          <cell r="F535" t="str">
            <v>SUPPLIER PREPAYMENT A/C</v>
          </cell>
          <cell r="G535" t="str">
            <v/>
          </cell>
          <cell r="H535" t="str">
            <v>CURRENT ASSETS, LOANS AND ADVANCES</v>
          </cell>
          <cell r="I535" t="str">
            <v>LOANS AND ADVANCES</v>
          </cell>
          <cell r="J535" t="str">
            <v>AMOUNT RECOVERABLES</v>
          </cell>
        </row>
        <row r="536">
          <cell r="A536" t="str">
            <v>A602103</v>
          </cell>
          <cell r="B536" t="str">
            <v>Amt Reco(Thrd prty)- Invstmnt In Pub Dep</v>
          </cell>
          <cell r="C536" t="str">
            <v>INR</v>
          </cell>
          <cell r="D536" t="str">
            <v>ASSET</v>
          </cell>
          <cell r="E536" t="str">
            <v>BALANCE SHEET</v>
          </cell>
          <cell r="F536" t="str">
            <v>SUPPLIER PREPAYMENT A/C</v>
          </cell>
          <cell r="G536" t="str">
            <v/>
          </cell>
          <cell r="H536" t="str">
            <v>CURRENT ASSETS, LOANS AND ADVANCES</v>
          </cell>
          <cell r="I536" t="str">
            <v>LOANS AND ADVANCES</v>
          </cell>
          <cell r="J536" t="str">
            <v>AMOUNT RECOVERABLES</v>
          </cell>
        </row>
        <row r="537">
          <cell r="A537" t="str">
            <v>A602104</v>
          </cell>
          <cell r="B537" t="str">
            <v>Amt Reco(Thrd prty)- Ipo Expenses</v>
          </cell>
          <cell r="C537" t="str">
            <v>INR</v>
          </cell>
          <cell r="D537" t="str">
            <v>ASSET</v>
          </cell>
          <cell r="E537" t="str">
            <v>BALANCE SHEET</v>
          </cell>
          <cell r="F537" t="str">
            <v>SUPPLIER PREPAYMENT A/C</v>
          </cell>
          <cell r="G537" t="str">
            <v/>
          </cell>
          <cell r="H537" t="str">
            <v>CURRENT ASSETS, LOANS AND ADVANCES</v>
          </cell>
          <cell r="I537" t="str">
            <v>LOANS AND ADVANCES</v>
          </cell>
          <cell r="J537" t="str">
            <v>AMOUNT RECOVERABLES</v>
          </cell>
        </row>
        <row r="538">
          <cell r="A538" t="str">
            <v>A602105</v>
          </cell>
          <cell r="B538" t="str">
            <v>Amt Reco(Thrd prty)- Stamps Refundable</v>
          </cell>
          <cell r="C538" t="str">
            <v>INR</v>
          </cell>
          <cell r="D538" t="str">
            <v>ASSET</v>
          </cell>
          <cell r="E538" t="str">
            <v>BALANCE SHEET</v>
          </cell>
          <cell r="F538" t="str">
            <v>SUPPLIER PREPAYMENT A/C</v>
          </cell>
          <cell r="G538" t="str">
            <v/>
          </cell>
          <cell r="H538" t="str">
            <v>CURRENT ASSETS, LOANS AND ADVANCES</v>
          </cell>
          <cell r="I538" t="str">
            <v>LOANS AND ADVANCES</v>
          </cell>
          <cell r="J538" t="str">
            <v>AMOUNT RECOVERABLES</v>
          </cell>
        </row>
        <row r="539">
          <cell r="A539" t="str">
            <v>A602106</v>
          </cell>
          <cell r="B539" t="str">
            <v>Amt Reco(Thrd prty)- Meter Cost</v>
          </cell>
          <cell r="C539" t="str">
            <v>INR</v>
          </cell>
          <cell r="D539" t="str">
            <v>ASSET</v>
          </cell>
          <cell r="E539" t="str">
            <v>BALANCE SHEET</v>
          </cell>
          <cell r="F539" t="str">
            <v/>
          </cell>
          <cell r="G539" t="str">
            <v/>
          </cell>
          <cell r="H539" t="str">
            <v>CURRENT ASSETS, LOANS AND ADVANCES</v>
          </cell>
          <cell r="I539" t="str">
            <v>LOANS AND ADVANCES</v>
          </cell>
          <cell r="J539" t="str">
            <v>AMOUNT RECOVERABLES</v>
          </cell>
        </row>
        <row r="540">
          <cell r="A540" t="str">
            <v>A602107</v>
          </cell>
          <cell r="B540" t="str">
            <v>Amt Reco(Thrd prty)-Rent</v>
          </cell>
          <cell r="C540" t="str">
            <v>INR</v>
          </cell>
          <cell r="D540" t="str">
            <v>ASSET</v>
          </cell>
          <cell r="E540" t="str">
            <v>BALANCE SHEET</v>
          </cell>
          <cell r="F540" t="str">
            <v/>
          </cell>
          <cell r="G540" t="str">
            <v/>
          </cell>
          <cell r="H540" t="str">
            <v>CURRENT ASSETS, LOANS AND ADVANCES</v>
          </cell>
          <cell r="I540" t="str">
            <v>LOANS AND ADVANCES</v>
          </cell>
          <cell r="J540" t="str">
            <v>AMOUNT RECOVERABLES</v>
          </cell>
        </row>
        <row r="541">
          <cell r="A541" t="str">
            <v>A602108</v>
          </cell>
          <cell r="B541" t="str">
            <v>Amt Reco(Thrd prty)-DLF Cable Network</v>
          </cell>
          <cell r="C541" t="str">
            <v>INR</v>
          </cell>
          <cell r="D541" t="str">
            <v>ASSET</v>
          </cell>
          <cell r="E541" t="str">
            <v>BALANCE SHEET</v>
          </cell>
          <cell r="F541" t="str">
            <v/>
          </cell>
          <cell r="G541" t="str">
            <v/>
          </cell>
          <cell r="H541" t="str">
            <v>CURRENT ASSETS, LOANS AND ADVANCES</v>
          </cell>
          <cell r="I541" t="str">
            <v>LOANS AND ADVANCES</v>
          </cell>
          <cell r="J541" t="str">
            <v>AMOUNT RECOVERABLES</v>
          </cell>
        </row>
        <row r="542">
          <cell r="A542" t="str">
            <v>A602201-001</v>
          </cell>
          <cell r="B542" t="str">
            <v>Advance Recoverable (condn)</v>
          </cell>
          <cell r="C542" t="str">
            <v>INR</v>
          </cell>
          <cell r="D542" t="str">
            <v>ASSET</v>
          </cell>
          <cell r="E542" t="str">
            <v>BALANCE SHEET</v>
          </cell>
          <cell r="F542" t="str">
            <v/>
          </cell>
          <cell r="G542" t="str">
            <v/>
          </cell>
          <cell r="H542" t="str">
            <v>CURRENT ASSETS, LOANS AND ADVANCES</v>
          </cell>
          <cell r="I542" t="str">
            <v>LOANS AND ADVANCES</v>
          </cell>
          <cell r="J542" t="str">
            <v>AMOUNT RECOVERABLES</v>
          </cell>
        </row>
        <row r="543">
          <cell r="A543" t="str">
            <v>A602201-002</v>
          </cell>
          <cell r="B543" t="str">
            <v>Beverly Park-I (Condominium)</v>
          </cell>
          <cell r="C543" t="str">
            <v>INR</v>
          </cell>
          <cell r="D543" t="str">
            <v>ASSET</v>
          </cell>
          <cell r="E543" t="str">
            <v>BALANCE SHEET</v>
          </cell>
          <cell r="F543" t="str">
            <v/>
          </cell>
          <cell r="G543" t="str">
            <v/>
          </cell>
          <cell r="H543" t="str">
            <v>CURRENT ASSETS, LOANS AND ADVANCES</v>
          </cell>
          <cell r="I543" t="str">
            <v>LOANS AND ADVANCES</v>
          </cell>
          <cell r="J543" t="str">
            <v>AMOUNT RECOVERABLES</v>
          </cell>
        </row>
        <row r="544">
          <cell r="A544" t="str">
            <v>A602201-003</v>
          </cell>
          <cell r="B544" t="str">
            <v>Beverly Park-II(Condominium)</v>
          </cell>
          <cell r="C544" t="str">
            <v>INR</v>
          </cell>
          <cell r="D544" t="str">
            <v>ASSET</v>
          </cell>
          <cell r="E544" t="str">
            <v>BALANCE SHEET</v>
          </cell>
          <cell r="F544" t="str">
            <v/>
          </cell>
          <cell r="G544" t="str">
            <v/>
          </cell>
          <cell r="H544" t="str">
            <v>CURRENT ASSETS, LOANS AND ADVANCES</v>
          </cell>
          <cell r="I544" t="str">
            <v>LOANS AND ADVANCES</v>
          </cell>
          <cell r="J544" t="str">
            <v>AMOUNT RECOVERABLES</v>
          </cell>
        </row>
        <row r="545">
          <cell r="A545" t="str">
            <v>A602201-004</v>
          </cell>
          <cell r="B545" t="str">
            <v>Ridgewood Estate Condominium Association</v>
          </cell>
          <cell r="C545" t="str">
            <v>INR</v>
          </cell>
          <cell r="D545" t="str">
            <v>ASSET</v>
          </cell>
          <cell r="E545" t="str">
            <v>BALANCE SHEET</v>
          </cell>
          <cell r="F545" t="str">
            <v/>
          </cell>
          <cell r="G545" t="str">
            <v/>
          </cell>
          <cell r="H545" t="str">
            <v>CURRENT ASSETS, LOANS AND ADVANCES</v>
          </cell>
          <cell r="I545" t="str">
            <v>LOANS AND ADVANCES</v>
          </cell>
          <cell r="J545" t="str">
            <v>AMOUNT RECOVERABLES</v>
          </cell>
        </row>
        <row r="546">
          <cell r="A546" t="str">
            <v>A602201-005</v>
          </cell>
          <cell r="B546" t="str">
            <v>Silver Oaks Condominium Assoc.</v>
          </cell>
          <cell r="C546" t="str">
            <v>INR</v>
          </cell>
          <cell r="D546" t="str">
            <v>ASSET</v>
          </cell>
          <cell r="E546" t="str">
            <v>BALANCE SHEET</v>
          </cell>
          <cell r="F546" t="str">
            <v/>
          </cell>
          <cell r="G546" t="str">
            <v/>
          </cell>
          <cell r="H546" t="str">
            <v>CURRENT ASSETS, LOANS AND ADVANCES</v>
          </cell>
          <cell r="I546" t="str">
            <v>LOANS AND ADVANCES</v>
          </cell>
          <cell r="J546" t="str">
            <v>AMOUNT RECOVERABLES</v>
          </cell>
        </row>
        <row r="547">
          <cell r="A547" t="str">
            <v>A602201-006</v>
          </cell>
          <cell r="B547" t="str">
            <v>Oakwood Est. Condominium Ass.</v>
          </cell>
          <cell r="C547" t="str">
            <v>INR</v>
          </cell>
          <cell r="D547" t="str">
            <v>ASSET</v>
          </cell>
          <cell r="E547" t="str">
            <v>BALANCE SHEET</v>
          </cell>
          <cell r="F547" t="str">
            <v/>
          </cell>
          <cell r="G547" t="str">
            <v/>
          </cell>
          <cell r="H547" t="str">
            <v>CURRENT ASSETS, LOANS AND ADVANCES</v>
          </cell>
          <cell r="I547" t="str">
            <v>LOANS AND ADVANCES</v>
          </cell>
          <cell r="J547" t="str">
            <v>AMOUNT RECOVERABLES</v>
          </cell>
        </row>
        <row r="548">
          <cell r="A548" t="str">
            <v>A602201-007</v>
          </cell>
          <cell r="B548" t="str">
            <v>Uppal Hotel Account</v>
          </cell>
          <cell r="C548" t="str">
            <v>INR</v>
          </cell>
          <cell r="D548" t="str">
            <v>ASSET</v>
          </cell>
          <cell r="E548" t="str">
            <v>BALANCE SHEET</v>
          </cell>
          <cell r="F548" t="str">
            <v/>
          </cell>
          <cell r="G548" t="str">
            <v/>
          </cell>
          <cell r="H548" t="str">
            <v>CURRENT ASSETS, LOANS AND ADVANCES</v>
          </cell>
          <cell r="I548" t="str">
            <v>LOANS AND ADVANCES</v>
          </cell>
          <cell r="J548" t="str">
            <v>AMOUNT RECOVERABLES</v>
          </cell>
        </row>
        <row r="549">
          <cell r="A549" t="str">
            <v>A602201-008</v>
          </cell>
          <cell r="B549" t="str">
            <v>Wellington Estate Cond. As</v>
          </cell>
          <cell r="C549" t="str">
            <v>INR</v>
          </cell>
          <cell r="D549" t="str">
            <v>ASSET</v>
          </cell>
          <cell r="E549" t="str">
            <v>BALANCE SHEET</v>
          </cell>
          <cell r="F549" t="str">
            <v/>
          </cell>
          <cell r="G549" t="str">
            <v/>
          </cell>
          <cell r="H549" t="str">
            <v>CURRENT ASSETS, LOANS AND ADVANCES</v>
          </cell>
          <cell r="I549" t="str">
            <v>LOANS AND ADVANCES</v>
          </cell>
          <cell r="J549" t="str">
            <v>AMOUNT RECOVERABLES</v>
          </cell>
        </row>
        <row r="550">
          <cell r="A550" t="str">
            <v>A602201-009</v>
          </cell>
          <cell r="B550" t="str">
            <v>Princeton Estate Cond. Ass</v>
          </cell>
          <cell r="C550" t="str">
            <v>INR</v>
          </cell>
          <cell r="D550" t="str">
            <v>ASSET</v>
          </cell>
          <cell r="E550" t="str">
            <v>BALANCE SHEET</v>
          </cell>
          <cell r="F550" t="str">
            <v/>
          </cell>
          <cell r="G550" t="str">
            <v/>
          </cell>
          <cell r="H550" t="str">
            <v>CURRENT ASSETS, LOANS AND ADVANCES</v>
          </cell>
          <cell r="I550" t="str">
            <v>LOANS AND ADVANCES</v>
          </cell>
          <cell r="J550" t="str">
            <v>AMOUNT RECOVERABLES</v>
          </cell>
        </row>
        <row r="551">
          <cell r="A551" t="str">
            <v>A602201-010</v>
          </cell>
          <cell r="B551" t="str">
            <v>H.Court,W.Court &amp; Rp-II Condominium</v>
          </cell>
          <cell r="C551" t="str">
            <v>INR</v>
          </cell>
          <cell r="D551" t="str">
            <v>ASSET</v>
          </cell>
          <cell r="E551" t="str">
            <v>BALANCE SHEET</v>
          </cell>
          <cell r="F551" t="str">
            <v/>
          </cell>
          <cell r="G551" t="str">
            <v/>
          </cell>
          <cell r="H551" t="str">
            <v>CURRENT ASSETS, LOANS AND ADVANCES</v>
          </cell>
          <cell r="I551" t="str">
            <v>LOANS AND ADVANCES</v>
          </cell>
          <cell r="J551" t="str">
            <v>AMOUNT RECOVERABLES</v>
          </cell>
        </row>
        <row r="552">
          <cell r="A552" t="str">
            <v>A602201-011</v>
          </cell>
          <cell r="B552" t="str">
            <v>Carlton Estate Cond. Associatio</v>
          </cell>
          <cell r="C552" t="str">
            <v>INR</v>
          </cell>
          <cell r="D552" t="str">
            <v>ASSET</v>
          </cell>
          <cell r="E552" t="str">
            <v>BALANCE SHEET</v>
          </cell>
          <cell r="F552" t="str">
            <v/>
          </cell>
          <cell r="G552" t="str">
            <v/>
          </cell>
          <cell r="H552" t="str">
            <v>CURRENT ASSETS, LOANS AND ADVANCES</v>
          </cell>
          <cell r="I552" t="str">
            <v>LOANS AND ADVANCES</v>
          </cell>
          <cell r="J552" t="str">
            <v>AMOUNT RECOVERABLES</v>
          </cell>
        </row>
        <row r="553">
          <cell r="A553" t="str">
            <v>A602201-012</v>
          </cell>
          <cell r="B553" t="str">
            <v>Galleria Condominium Association</v>
          </cell>
          <cell r="C553" t="str">
            <v>INR</v>
          </cell>
          <cell r="D553" t="str">
            <v>ASSET</v>
          </cell>
          <cell r="E553" t="str">
            <v>BALANCE SHEET</v>
          </cell>
          <cell r="F553" t="str">
            <v/>
          </cell>
          <cell r="G553" t="str">
            <v/>
          </cell>
          <cell r="H553" t="str">
            <v>CURRENT ASSETS, LOANS AND ADVANCES</v>
          </cell>
          <cell r="I553" t="str">
            <v>LOANS AND ADVANCES</v>
          </cell>
          <cell r="J553" t="str">
            <v>AMOUNT RECOVERABLES</v>
          </cell>
        </row>
        <row r="554">
          <cell r="A554" t="str">
            <v>A602201-013</v>
          </cell>
          <cell r="B554" t="str">
            <v>Richreg Condominium Association</v>
          </cell>
          <cell r="C554" t="str">
            <v>INR</v>
          </cell>
          <cell r="D554" t="str">
            <v>ASSET</v>
          </cell>
          <cell r="E554" t="str">
            <v>BALANCE SHEET</v>
          </cell>
          <cell r="F554" t="str">
            <v/>
          </cell>
          <cell r="G554" t="str">
            <v/>
          </cell>
          <cell r="H554" t="str">
            <v>CURRENT ASSETS, LOANS AND ADVANCES</v>
          </cell>
          <cell r="I554" t="str">
            <v>LOANS AND ADVANCES</v>
          </cell>
          <cell r="J554" t="str">
            <v>AMOUNT RECOVERABLES</v>
          </cell>
        </row>
        <row r="555">
          <cell r="A555" t="str">
            <v>A602201-014</v>
          </cell>
          <cell r="B555" t="str">
            <v>Belvedere Tower Cond. Association</v>
          </cell>
          <cell r="C555" t="str">
            <v>INR</v>
          </cell>
          <cell r="D555" t="str">
            <v>ASSET</v>
          </cell>
          <cell r="E555" t="str">
            <v>BALANCE SHEET</v>
          </cell>
          <cell r="F555" t="str">
            <v/>
          </cell>
          <cell r="G555" t="str">
            <v/>
          </cell>
          <cell r="H555" t="str">
            <v>CURRENT ASSETS, LOANS AND ADVANCES</v>
          </cell>
          <cell r="I555" t="str">
            <v>LOANS AND ADVANCES</v>
          </cell>
          <cell r="J555" t="str">
            <v>AMOUNT RECOVERABLES</v>
          </cell>
        </row>
        <row r="556">
          <cell r="A556" t="str">
            <v>A602201-015</v>
          </cell>
          <cell r="B556" t="str">
            <v>Belvedere Park Cond. Association</v>
          </cell>
          <cell r="C556" t="str">
            <v>INR</v>
          </cell>
          <cell r="D556" t="str">
            <v>ASSET</v>
          </cell>
          <cell r="E556" t="str">
            <v>BALANCE SHEET</v>
          </cell>
          <cell r="F556" t="str">
            <v/>
          </cell>
          <cell r="G556" t="str">
            <v/>
          </cell>
          <cell r="H556" t="str">
            <v>CURRENT ASSETS, LOANS AND ADVANCES</v>
          </cell>
          <cell r="I556" t="str">
            <v>LOANS AND ADVANCES</v>
          </cell>
          <cell r="J556" t="str">
            <v>AMOUNT RECOVERABLES</v>
          </cell>
        </row>
        <row r="557">
          <cell r="A557" t="str">
            <v>A602201-016</v>
          </cell>
          <cell r="B557" t="str">
            <v>Central Arcade Condominium Association</v>
          </cell>
          <cell r="C557" t="str">
            <v>INR</v>
          </cell>
          <cell r="D557" t="str">
            <v>ASSET</v>
          </cell>
          <cell r="E557" t="str">
            <v>BALANCE SHEET</v>
          </cell>
          <cell r="F557" t="str">
            <v/>
          </cell>
          <cell r="G557" t="str">
            <v/>
          </cell>
          <cell r="H557" t="str">
            <v>CURRENT ASSETS, LOANS AND ADVANCES</v>
          </cell>
          <cell r="I557" t="str">
            <v>LOANS AND ADVANCES</v>
          </cell>
          <cell r="J557" t="str">
            <v>AMOUNT RECOVERABLES</v>
          </cell>
        </row>
        <row r="558">
          <cell r="A558" t="str">
            <v>A602201-017</v>
          </cell>
          <cell r="B558" t="str">
            <v>Qutab Plaza Condominium Association</v>
          </cell>
          <cell r="C558" t="str">
            <v>INR</v>
          </cell>
          <cell r="D558" t="str">
            <v>ASSET</v>
          </cell>
          <cell r="E558" t="str">
            <v>BALANCE SHEET</v>
          </cell>
          <cell r="F558" t="str">
            <v/>
          </cell>
          <cell r="G558" t="str">
            <v/>
          </cell>
          <cell r="H558" t="str">
            <v>CURRENT ASSETS, LOANS AND ADVANCES</v>
          </cell>
          <cell r="I558" t="str">
            <v>LOANS AND ADVANCES</v>
          </cell>
          <cell r="J558" t="str">
            <v>AMOUNT RECOVERABLES</v>
          </cell>
        </row>
        <row r="559">
          <cell r="A559" t="str">
            <v>A602201-018</v>
          </cell>
          <cell r="B559" t="str">
            <v>Super Mart Condominium Association</v>
          </cell>
          <cell r="C559" t="str">
            <v>INR</v>
          </cell>
          <cell r="D559" t="str">
            <v>ASSET</v>
          </cell>
          <cell r="E559" t="str">
            <v>BALANCE SHEET</v>
          </cell>
          <cell r="F559" t="str">
            <v/>
          </cell>
          <cell r="G559" t="str">
            <v/>
          </cell>
          <cell r="H559" t="str">
            <v>CURRENT ASSETS, LOANS AND ADVANCES</v>
          </cell>
          <cell r="I559" t="str">
            <v>LOANS AND ADVANCES</v>
          </cell>
          <cell r="J559" t="str">
            <v>AMOUNT RECOVERABLES</v>
          </cell>
        </row>
        <row r="560">
          <cell r="A560" t="str">
            <v>A602201-019</v>
          </cell>
          <cell r="B560" t="str">
            <v>Exclusive Floors Owners Society</v>
          </cell>
          <cell r="C560" t="str">
            <v>INR</v>
          </cell>
          <cell r="D560" t="str">
            <v>ASSET</v>
          </cell>
          <cell r="E560" t="str">
            <v>BALANCE SHEET</v>
          </cell>
          <cell r="F560" t="str">
            <v/>
          </cell>
          <cell r="G560" t="str">
            <v/>
          </cell>
          <cell r="H560" t="str">
            <v>CURRENT ASSETS, LOANS AND ADVANCES</v>
          </cell>
          <cell r="I560" t="str">
            <v>LOANS AND ADVANCES</v>
          </cell>
          <cell r="J560" t="str">
            <v>AMOUNT RECOVERABLES</v>
          </cell>
        </row>
        <row r="561">
          <cell r="A561" t="str">
            <v>A602201-020</v>
          </cell>
          <cell r="B561" t="str">
            <v>Moulsari Arcade</v>
          </cell>
          <cell r="C561" t="str">
            <v>INR</v>
          </cell>
          <cell r="D561" t="str">
            <v>ASSET</v>
          </cell>
          <cell r="E561" t="str">
            <v>BALANCE SHEET</v>
          </cell>
          <cell r="F561" t="str">
            <v/>
          </cell>
          <cell r="G561" t="str">
            <v/>
          </cell>
          <cell r="H561" t="str">
            <v>CURRENT ASSETS, LOANS AND ADVANCES</v>
          </cell>
          <cell r="I561" t="str">
            <v>LOANS AND ADVANCES</v>
          </cell>
          <cell r="J561" t="str">
            <v>AMOUNT RECOVERABLES</v>
          </cell>
        </row>
        <row r="562">
          <cell r="A562" t="str">
            <v>A602301</v>
          </cell>
          <cell r="B562" t="str">
            <v>Prepaid Expenses</v>
          </cell>
          <cell r="C562" t="str">
            <v>INR</v>
          </cell>
          <cell r="D562" t="str">
            <v>ASSET</v>
          </cell>
          <cell r="E562" t="str">
            <v>BALANCE SHEET</v>
          </cell>
          <cell r="F562" t="str">
            <v/>
          </cell>
          <cell r="G562" t="str">
            <v/>
          </cell>
          <cell r="H562" t="str">
            <v>CURRENT ASSETS, LOANS AND ADVANCES</v>
          </cell>
          <cell r="I562" t="str">
            <v>LOANS AND ADVANCES</v>
          </cell>
          <cell r="J562" t="str">
            <v>OTHER ADVANCES</v>
          </cell>
        </row>
        <row r="563">
          <cell r="A563" t="str">
            <v>A602302</v>
          </cell>
          <cell r="B563" t="str">
            <v>Rent paid in advance</v>
          </cell>
          <cell r="C563" t="str">
            <v>INR</v>
          </cell>
          <cell r="D563" t="str">
            <v>ASSET</v>
          </cell>
          <cell r="E563" t="str">
            <v>BALANCE SHEET</v>
          </cell>
          <cell r="F563" t="str">
            <v/>
          </cell>
          <cell r="G563" t="str">
            <v/>
          </cell>
          <cell r="H563" t="str">
            <v>CURRENT ASSETS, LOANS AND ADVANCES</v>
          </cell>
          <cell r="I563" t="str">
            <v>LOANS AND ADVANCES</v>
          </cell>
          <cell r="J563" t="str">
            <v>OTHER ADVANCES</v>
          </cell>
        </row>
        <row r="564">
          <cell r="A564" t="str">
            <v>A602401</v>
          </cell>
          <cell r="B564" t="str">
            <v>HO Branch Current Account- Chennai</v>
          </cell>
          <cell r="C564" t="str">
            <v>INR</v>
          </cell>
          <cell r="D564" t="str">
            <v>ASSET</v>
          </cell>
          <cell r="E564" t="str">
            <v>BALANCE SHEET</v>
          </cell>
          <cell r="F564" t="str">
            <v/>
          </cell>
          <cell r="G564" t="str">
            <v/>
          </cell>
          <cell r="H564" t="str">
            <v>CURRENT ASSETS, LOANS AND ADVANCES</v>
          </cell>
          <cell r="I564" t="str">
            <v>LOANS AND ADVANCES</v>
          </cell>
          <cell r="J564" t="str">
            <v>OTHER ADVANCES</v>
          </cell>
        </row>
        <row r="565">
          <cell r="A565" t="str">
            <v>A602402</v>
          </cell>
          <cell r="B565" t="str">
            <v>HO Branch Current Account- Bangalor</v>
          </cell>
          <cell r="C565" t="str">
            <v>INR</v>
          </cell>
          <cell r="D565" t="str">
            <v>ASSET</v>
          </cell>
          <cell r="E565" t="str">
            <v>BALANCE SHEET</v>
          </cell>
          <cell r="F565" t="str">
            <v/>
          </cell>
          <cell r="G565" t="str">
            <v/>
          </cell>
          <cell r="H565" t="str">
            <v>CURRENT ASSETS, LOANS AND ADVANCES</v>
          </cell>
          <cell r="I565" t="str">
            <v>LOANS AND ADVANCES</v>
          </cell>
          <cell r="J565" t="str">
            <v>OTHER ADVANCES</v>
          </cell>
        </row>
        <row r="566">
          <cell r="A566" t="str">
            <v>A602403</v>
          </cell>
          <cell r="B566" t="str">
            <v>HO Branch Current Account- Mumbai</v>
          </cell>
          <cell r="C566" t="str">
            <v>INR</v>
          </cell>
          <cell r="D566" t="str">
            <v>ASSET</v>
          </cell>
          <cell r="E566" t="str">
            <v>BALANCE SHEET</v>
          </cell>
          <cell r="F566" t="str">
            <v/>
          </cell>
          <cell r="G566" t="str">
            <v/>
          </cell>
          <cell r="H566" t="str">
            <v>CURRENT ASSETS, LOANS AND ADVANCES</v>
          </cell>
          <cell r="I566" t="str">
            <v>LOANS AND ADVANCES</v>
          </cell>
          <cell r="J566" t="str">
            <v>OTHER ADVANCES</v>
          </cell>
        </row>
        <row r="567">
          <cell r="A567" t="str">
            <v>A602404</v>
          </cell>
          <cell r="B567" t="str">
            <v>HO Branch Current Account- Pune</v>
          </cell>
          <cell r="C567" t="str">
            <v>INR</v>
          </cell>
          <cell r="D567" t="str">
            <v>ASSET</v>
          </cell>
          <cell r="E567" t="str">
            <v>BALANCE SHEET</v>
          </cell>
          <cell r="F567" t="str">
            <v/>
          </cell>
          <cell r="G567" t="str">
            <v/>
          </cell>
          <cell r="H567" t="str">
            <v>CURRENT ASSETS, LOANS AND ADVANCES</v>
          </cell>
          <cell r="I567" t="str">
            <v>LOANS AND ADVANCES</v>
          </cell>
          <cell r="J567" t="str">
            <v>OTHER ADVANCES</v>
          </cell>
        </row>
        <row r="568">
          <cell r="A568" t="str">
            <v>A602405</v>
          </cell>
          <cell r="B568" t="str">
            <v>HO Branch Current Account-Kochin</v>
          </cell>
          <cell r="C568" t="str">
            <v>INR</v>
          </cell>
          <cell r="D568" t="str">
            <v>ASSET</v>
          </cell>
          <cell r="E568" t="str">
            <v>BALANCE SHEET</v>
          </cell>
          <cell r="F568" t="str">
            <v/>
          </cell>
          <cell r="G568" t="str">
            <v/>
          </cell>
          <cell r="H568" t="str">
            <v>CURRENT ASSETS, LOANS AND ADVANCES</v>
          </cell>
          <cell r="I568" t="str">
            <v>LOANS AND ADVANCES</v>
          </cell>
          <cell r="J568" t="str">
            <v>OTHER ADVANCES</v>
          </cell>
        </row>
        <row r="569">
          <cell r="A569" t="str">
            <v>A602501-000</v>
          </cell>
          <cell r="B569" t="str">
            <v>Inter Branch Current Account</v>
          </cell>
          <cell r="C569" t="str">
            <v>INR</v>
          </cell>
          <cell r="D569" t="str">
            <v>ASSET</v>
          </cell>
          <cell r="E569" t="str">
            <v>BALANCE SHEET</v>
          </cell>
          <cell r="F569" t="str">
            <v/>
          </cell>
          <cell r="G569" t="str">
            <v/>
          </cell>
          <cell r="H569" t="str">
            <v>CURRENT ASSETS, LOANS AND ADVANCES</v>
          </cell>
          <cell r="I569" t="str">
            <v>LOANS AND ADVANCES</v>
          </cell>
          <cell r="J569" t="str">
            <v>OTHER ADVANCES</v>
          </cell>
        </row>
        <row r="570">
          <cell r="A570" t="str">
            <v>A602501-101</v>
          </cell>
          <cell r="B570" t="str">
            <v>Inter Branch Current Account-DLF LTD</v>
          </cell>
          <cell r="C570" t="str">
            <v>INR</v>
          </cell>
          <cell r="D570" t="str">
            <v>ASSET</v>
          </cell>
          <cell r="E570" t="str">
            <v>BALANCE SHEET</v>
          </cell>
          <cell r="F570" t="str">
            <v/>
          </cell>
          <cell r="G570" t="str">
            <v/>
          </cell>
          <cell r="H570" t="str">
            <v>CURRENT ASSETS, LOANS AND ADVANCES</v>
          </cell>
          <cell r="I570" t="str">
            <v>LOANS AND ADVANCES</v>
          </cell>
          <cell r="J570" t="str">
            <v>OTHER ADVANCES</v>
          </cell>
        </row>
        <row r="571">
          <cell r="A571" t="str">
            <v>A602601</v>
          </cell>
          <cell r="B571" t="str">
            <v>HO contstr div Current A/c</v>
          </cell>
          <cell r="C571" t="str">
            <v>INR</v>
          </cell>
          <cell r="D571" t="str">
            <v>ASSET</v>
          </cell>
          <cell r="E571" t="str">
            <v>BALANCE SHEET</v>
          </cell>
          <cell r="F571" t="str">
            <v/>
          </cell>
          <cell r="G571" t="str">
            <v/>
          </cell>
          <cell r="H571" t="str">
            <v>CURRENT ASSETS, LOANS AND ADVANCES</v>
          </cell>
          <cell r="I571" t="str">
            <v>LOANS AND ADVANCES</v>
          </cell>
          <cell r="J571" t="str">
            <v>OTHER ADVANCES</v>
          </cell>
        </row>
        <row r="572">
          <cell r="A572" t="str">
            <v>A602701</v>
          </cell>
          <cell r="B572" t="str">
            <v>Intr-Project Bank Control A/C</v>
          </cell>
          <cell r="C572" t="str">
            <v>INR</v>
          </cell>
          <cell r="D572" t="str">
            <v>ASSET</v>
          </cell>
          <cell r="E572" t="str">
            <v>BALANCE SHEET</v>
          </cell>
          <cell r="F572" t="str">
            <v/>
          </cell>
          <cell r="G572" t="str">
            <v/>
          </cell>
          <cell r="H572" t="str">
            <v>CURRENT ASSETS, LOANS AND ADVANCES</v>
          </cell>
          <cell r="I572" t="str">
            <v>LOANS AND ADVANCES</v>
          </cell>
          <cell r="J572" t="str">
            <v>OTHER ADVANCES</v>
          </cell>
        </row>
        <row r="573">
          <cell r="A573" t="str">
            <v>A602702-000</v>
          </cell>
          <cell r="B573" t="str">
            <v>Inter Project Control A/C</v>
          </cell>
          <cell r="C573" t="str">
            <v>INR</v>
          </cell>
          <cell r="D573" t="str">
            <v>ASSET</v>
          </cell>
          <cell r="E573" t="str">
            <v>BALANCE SHEET</v>
          </cell>
          <cell r="F573" t="str">
            <v/>
          </cell>
          <cell r="G573" t="str">
            <v/>
          </cell>
          <cell r="H573" t="str">
            <v>CURRENT ASSETS, LOANS AND ADVANCES</v>
          </cell>
          <cell r="I573" t="str">
            <v>LOANS AND ADVANCES</v>
          </cell>
          <cell r="J573" t="str">
            <v>OTHER ADVANCES</v>
          </cell>
        </row>
        <row r="574">
          <cell r="A574" t="str">
            <v>A602702-001</v>
          </cell>
          <cell r="B574" t="str">
            <v>INTER COMPANY CONTROL A/C</v>
          </cell>
          <cell r="C574" t="str">
            <v>INR</v>
          </cell>
          <cell r="D574" t="str">
            <v>ASSET</v>
          </cell>
          <cell r="E574" t="str">
            <v>BALANCE SHEET</v>
          </cell>
          <cell r="F574" t="str">
            <v/>
          </cell>
          <cell r="G574" t="str">
            <v/>
          </cell>
          <cell r="H574" t="str">
            <v>CURRENT ASSETS, LOANS AND ADVANCES</v>
          </cell>
          <cell r="I574" t="str">
            <v>SUNDRY DEBTORS</v>
          </cell>
          <cell r="J574" t="str">
            <v>SUNDRY DEBTORS</v>
          </cell>
        </row>
        <row r="575">
          <cell r="A575" t="str">
            <v>A602702-002</v>
          </cell>
          <cell r="B575" t="str">
            <v>INTER PROJECT CONTROL A/C-MATERIAL</v>
          </cell>
          <cell r="C575" t="str">
            <v>INR</v>
          </cell>
          <cell r="D575" t="str">
            <v>ASSET</v>
          </cell>
          <cell r="E575" t="str">
            <v>BALANCE SHEET</v>
          </cell>
          <cell r="F575" t="str">
            <v/>
          </cell>
          <cell r="G575" t="str">
            <v/>
          </cell>
          <cell r="H575" t="str">
            <v>CURRENT ASSETS, LOANS AND ADVANCES</v>
          </cell>
          <cell r="I575" t="str">
            <v>SUNDRY DEBTORS</v>
          </cell>
          <cell r="J575" t="str">
            <v>SUNDRY DEBTORS</v>
          </cell>
        </row>
        <row r="576">
          <cell r="A576" t="str">
            <v>A602702-003</v>
          </cell>
          <cell r="B576" t="str">
            <v>PROJECT CONTROL A/C-DT Divison</v>
          </cell>
          <cell r="C576" t="str">
            <v>INR</v>
          </cell>
          <cell r="D576" t="str">
            <v>ASSET</v>
          </cell>
          <cell r="E576" t="str">
            <v>BALANCE SHEET</v>
          </cell>
          <cell r="F576" t="str">
            <v/>
          </cell>
          <cell r="G576" t="str">
            <v/>
          </cell>
          <cell r="H576" t="str">
            <v>CURRENT ASSETS, LOANS AND ADVANCES</v>
          </cell>
          <cell r="I576" t="str">
            <v>SUNDRY DEBTORS</v>
          </cell>
          <cell r="J576" t="str">
            <v>SUNDRY DEBTORS</v>
          </cell>
        </row>
        <row r="577">
          <cell r="A577" t="str">
            <v>A602702-004</v>
          </cell>
          <cell r="B577" t="str">
            <v>Project Control A/C-DLF New Ggn Cstr Div</v>
          </cell>
          <cell r="C577" t="str">
            <v>INR</v>
          </cell>
          <cell r="D577" t="str">
            <v>ASSET</v>
          </cell>
          <cell r="E577" t="str">
            <v>BALANCE SHEET</v>
          </cell>
          <cell r="F577" t="str">
            <v/>
          </cell>
          <cell r="G577" t="str">
            <v/>
          </cell>
          <cell r="H577" t="str">
            <v>CURRENT ASSETS, LOANS AND ADVANCES</v>
          </cell>
          <cell r="I577" t="str">
            <v>SUNDRY DEBTORS</v>
          </cell>
          <cell r="J577" t="str">
            <v>SUNDRY DEBTORS</v>
          </cell>
        </row>
        <row r="578">
          <cell r="A578" t="str">
            <v>A602702-005</v>
          </cell>
          <cell r="B578" t="str">
            <v>Pjt Cntr A/C-Chennai Branch &amp; Cnstr Div</v>
          </cell>
          <cell r="C578" t="str">
            <v>INR</v>
          </cell>
          <cell r="D578" t="str">
            <v>ASSET</v>
          </cell>
          <cell r="E578" t="str">
            <v>BALANCE SHEET</v>
          </cell>
          <cell r="F578" t="str">
            <v/>
          </cell>
          <cell r="G578" t="str">
            <v/>
          </cell>
          <cell r="H578" t="str">
            <v>CURRENT ASSETS, LOANS AND ADVANCES</v>
          </cell>
          <cell r="I578" t="str">
            <v>SUNDRY DEBTORS</v>
          </cell>
          <cell r="J578" t="str">
            <v>SUNDRY DEBTORS</v>
          </cell>
        </row>
        <row r="579">
          <cell r="A579" t="str">
            <v>A602702-006</v>
          </cell>
          <cell r="B579" t="str">
            <v>Inter Project Cntrl A/c-Nilgri Power Div</v>
          </cell>
          <cell r="C579" t="str">
            <v>INR</v>
          </cell>
          <cell r="D579" t="str">
            <v>ASSET</v>
          </cell>
          <cell r="E579" t="str">
            <v>BALANCE SHEET</v>
          </cell>
          <cell r="F579" t="str">
            <v/>
          </cell>
          <cell r="G579" t="str">
            <v/>
          </cell>
          <cell r="H579" t="str">
            <v>CURRENT ASSETS, LOANS AND ADVANCES</v>
          </cell>
          <cell r="I579" t="str">
            <v>SUNDRY DEBTORS</v>
          </cell>
          <cell r="J579" t="str">
            <v>SUNDRY DEBTORS</v>
          </cell>
        </row>
        <row r="580">
          <cell r="A580" t="str">
            <v>A602702-007</v>
          </cell>
          <cell r="B580" t="str">
            <v>Pjt Cntr A/C-AYUSHI Buil &amp; Dev Cnstr Div</v>
          </cell>
          <cell r="C580" t="str">
            <v>INR</v>
          </cell>
          <cell r="D580" t="str">
            <v>ASSET</v>
          </cell>
          <cell r="E580" t="str">
            <v>BALANCE SHEET</v>
          </cell>
          <cell r="F580" t="str">
            <v/>
          </cell>
          <cell r="G580" t="str">
            <v/>
          </cell>
          <cell r="H580" t="str">
            <v>CURRENT ASSETS, LOANS AND ADVANCES</v>
          </cell>
          <cell r="I580" t="str">
            <v>SUNDRY DEBTORS</v>
          </cell>
          <cell r="J580" t="str">
            <v>SUNDRY DEBTORS</v>
          </cell>
        </row>
        <row r="581">
          <cell r="A581" t="str">
            <v>A602801</v>
          </cell>
          <cell r="B581" t="str">
            <v>Transfer To Corporate Park</v>
          </cell>
          <cell r="C581" t="str">
            <v>INR</v>
          </cell>
          <cell r="D581" t="str">
            <v>ASSET</v>
          </cell>
          <cell r="E581" t="str">
            <v>BALANCE SHEET</v>
          </cell>
          <cell r="F581" t="str">
            <v/>
          </cell>
          <cell r="G581" t="str">
            <v/>
          </cell>
          <cell r="H581" t="str">
            <v>CURRENT ASSETS, LOANS AND ADVANCES</v>
          </cell>
          <cell r="I581" t="str">
            <v>LOANS AND ADVANCES</v>
          </cell>
          <cell r="J581" t="str">
            <v>OTHER ADVANCES</v>
          </cell>
        </row>
        <row r="582">
          <cell r="A582" t="str">
            <v>A602802</v>
          </cell>
          <cell r="B582" t="str">
            <v>Transfer To Plaza Tower</v>
          </cell>
          <cell r="C582" t="str">
            <v>INR</v>
          </cell>
          <cell r="D582" t="str">
            <v>ASSET</v>
          </cell>
          <cell r="E582" t="str">
            <v>BALANCE SHEET</v>
          </cell>
          <cell r="F582" t="str">
            <v/>
          </cell>
          <cell r="G582" t="str">
            <v/>
          </cell>
          <cell r="H582" t="str">
            <v>CURRENT ASSETS, LOANS AND ADVANCES</v>
          </cell>
          <cell r="I582" t="str">
            <v>LOANS AND ADVANCES</v>
          </cell>
          <cell r="J582" t="str">
            <v>OTHER ADVANCES</v>
          </cell>
        </row>
        <row r="583">
          <cell r="A583" t="str">
            <v>A602803</v>
          </cell>
          <cell r="B583" t="str">
            <v>Transfer To Gateway Tower</v>
          </cell>
          <cell r="C583" t="str">
            <v>INR</v>
          </cell>
          <cell r="D583" t="str">
            <v>ASSET</v>
          </cell>
          <cell r="E583" t="str">
            <v>BALANCE SHEET</v>
          </cell>
          <cell r="F583" t="str">
            <v/>
          </cell>
          <cell r="G583" t="str">
            <v/>
          </cell>
          <cell r="H583" t="str">
            <v>CURRENT ASSETS, LOANS AND ADVANCES</v>
          </cell>
          <cell r="I583" t="str">
            <v>LOANS AND ADVANCES</v>
          </cell>
          <cell r="J583" t="str">
            <v>OTHER ADVANCES</v>
          </cell>
        </row>
        <row r="584">
          <cell r="A584" t="str">
            <v>A602804</v>
          </cell>
          <cell r="B584" t="str">
            <v>Transfer To Dlf Square</v>
          </cell>
          <cell r="C584" t="str">
            <v>INR</v>
          </cell>
          <cell r="D584" t="str">
            <v>ASSET</v>
          </cell>
          <cell r="E584" t="str">
            <v>BALANCE SHEET</v>
          </cell>
          <cell r="F584" t="str">
            <v/>
          </cell>
          <cell r="G584" t="str">
            <v/>
          </cell>
          <cell r="H584" t="str">
            <v>CURRENT ASSETS, LOANS AND ADVANCES</v>
          </cell>
          <cell r="I584" t="str">
            <v>LOANS AND ADVANCES</v>
          </cell>
          <cell r="J584" t="str">
            <v>OTHER ADVANCES</v>
          </cell>
        </row>
        <row r="585">
          <cell r="A585" t="str">
            <v>A602805</v>
          </cell>
          <cell r="B585" t="str">
            <v>Transfer To Other Buildings</v>
          </cell>
          <cell r="C585" t="str">
            <v>INR</v>
          </cell>
          <cell r="D585" t="str">
            <v>ASSET</v>
          </cell>
          <cell r="E585" t="str">
            <v>BALANCE SHEET</v>
          </cell>
          <cell r="F585" t="str">
            <v/>
          </cell>
          <cell r="G585" t="str">
            <v/>
          </cell>
          <cell r="H585" t="str">
            <v>CURRENT ASSETS, LOANS AND ADVANCES</v>
          </cell>
          <cell r="I585" t="str">
            <v>LOANS AND ADVANCES</v>
          </cell>
          <cell r="J585" t="str">
            <v>OTHER ADVANCES</v>
          </cell>
        </row>
        <row r="586">
          <cell r="A586" t="str">
            <v>A603001</v>
          </cell>
          <cell r="B586" t="str">
            <v>Advance Tax-UPST</v>
          </cell>
          <cell r="C586" t="str">
            <v>INR</v>
          </cell>
          <cell r="D586" t="str">
            <v>ASSET</v>
          </cell>
          <cell r="E586" t="str">
            <v>BALANCE SHEET</v>
          </cell>
          <cell r="F586" t="str">
            <v/>
          </cell>
          <cell r="G586" t="str">
            <v/>
          </cell>
          <cell r="H586" t="str">
            <v>CURRENT ASSETS, LOANS AND ADVANCES</v>
          </cell>
          <cell r="I586" t="str">
            <v>LOANS AND ADVANCES</v>
          </cell>
          <cell r="J586" t="str">
            <v>OTHER ADVANCES</v>
          </cell>
        </row>
        <row r="587">
          <cell r="A587" t="str">
            <v>A603002</v>
          </cell>
          <cell r="B587" t="str">
            <v>Advance Tax-HST</v>
          </cell>
          <cell r="C587" t="str">
            <v>INR</v>
          </cell>
          <cell r="D587" t="str">
            <v>ASSET</v>
          </cell>
          <cell r="E587" t="str">
            <v>BALANCE SHEET</v>
          </cell>
          <cell r="F587" t="str">
            <v/>
          </cell>
          <cell r="G587" t="str">
            <v/>
          </cell>
          <cell r="H587" t="str">
            <v>CURRENT ASSETS, LOANS AND ADVANCES</v>
          </cell>
          <cell r="I587" t="str">
            <v>LOANS AND ADVANCES</v>
          </cell>
          <cell r="J587" t="str">
            <v>OTHER ADVANCES</v>
          </cell>
        </row>
        <row r="588">
          <cell r="A588" t="str">
            <v>A603003</v>
          </cell>
          <cell r="B588" t="str">
            <v>Advance Tax - Local Area Dev. Tax</v>
          </cell>
          <cell r="C588" t="str">
            <v>INR</v>
          </cell>
          <cell r="D588" t="str">
            <v>ASSET</v>
          </cell>
          <cell r="E588" t="str">
            <v>BALANCE SHEET</v>
          </cell>
          <cell r="F588" t="str">
            <v/>
          </cell>
          <cell r="G588" t="str">
            <v/>
          </cell>
          <cell r="H588" t="str">
            <v>CURRENT ASSETS, LOANS AND ADVANCES</v>
          </cell>
          <cell r="I588" t="str">
            <v>LOANS AND ADVANCES</v>
          </cell>
          <cell r="J588" t="str">
            <v>OTHER ADVANCES</v>
          </cell>
        </row>
        <row r="589">
          <cell r="A589" t="str">
            <v>A603004</v>
          </cell>
          <cell r="B589" t="str">
            <v>Advance Tax-Karnataka</v>
          </cell>
          <cell r="C589" t="str">
            <v>INR</v>
          </cell>
          <cell r="D589" t="str">
            <v>ASSET</v>
          </cell>
          <cell r="E589" t="str">
            <v>BALANCE SHEET</v>
          </cell>
          <cell r="F589" t="str">
            <v/>
          </cell>
          <cell r="G589" t="str">
            <v/>
          </cell>
          <cell r="H589" t="str">
            <v>CURRENT ASSETS, LOANS AND ADVANCES</v>
          </cell>
          <cell r="I589" t="str">
            <v>LOANS AND ADVANCES</v>
          </cell>
          <cell r="J589" t="str">
            <v>OTHER ADVANCES</v>
          </cell>
        </row>
        <row r="590">
          <cell r="A590" t="str">
            <v>A603005</v>
          </cell>
          <cell r="B590" t="str">
            <v>Sales Tax Recoverable</v>
          </cell>
          <cell r="C590" t="str">
            <v>INR</v>
          </cell>
          <cell r="D590" t="str">
            <v>ASSET</v>
          </cell>
          <cell r="E590" t="str">
            <v>BALANCE SHEET</v>
          </cell>
          <cell r="F590" t="str">
            <v/>
          </cell>
          <cell r="G590" t="str">
            <v/>
          </cell>
          <cell r="H590" t="str">
            <v>CURRENT ASSETS, LOANS AND ADVANCES</v>
          </cell>
          <cell r="I590" t="str">
            <v>LOANS AND ADVANCES</v>
          </cell>
          <cell r="J590" t="str">
            <v>OTHER ADVANCES</v>
          </cell>
        </row>
        <row r="591">
          <cell r="A591" t="str">
            <v>A603006</v>
          </cell>
          <cell r="B591" t="str">
            <v>Advance Tax-Others</v>
          </cell>
          <cell r="C591" t="str">
            <v>INR</v>
          </cell>
          <cell r="D591" t="str">
            <v>ASSET</v>
          </cell>
          <cell r="E591" t="str">
            <v>BALANCE SHEET</v>
          </cell>
          <cell r="F591" t="str">
            <v/>
          </cell>
          <cell r="G591" t="str">
            <v/>
          </cell>
          <cell r="H591" t="str">
            <v>CURRENT ASSETS, LOANS AND ADVANCES</v>
          </cell>
          <cell r="I591" t="str">
            <v>LOANS AND ADVANCES</v>
          </cell>
          <cell r="J591" t="str">
            <v>OTHER ADVANCES</v>
          </cell>
        </row>
        <row r="592">
          <cell r="A592" t="str">
            <v>A603007</v>
          </cell>
          <cell r="B592" t="str">
            <v>Entertainment Tax Paid in Advance</v>
          </cell>
          <cell r="C592" t="str">
            <v>INR</v>
          </cell>
          <cell r="D592" t="str">
            <v>ASSET</v>
          </cell>
          <cell r="E592" t="str">
            <v>BALANCE SHEET</v>
          </cell>
          <cell r="F592" t="str">
            <v/>
          </cell>
          <cell r="G592" t="str">
            <v/>
          </cell>
          <cell r="H592" t="str">
            <v>CURRENT ASSETS, LOANS AND ADVANCES</v>
          </cell>
          <cell r="I592" t="str">
            <v>LOANS AND ADVANCES</v>
          </cell>
          <cell r="J592" t="str">
            <v>OTHER ADVANCES</v>
          </cell>
        </row>
        <row r="593">
          <cell r="A593" t="str">
            <v>A603008</v>
          </cell>
          <cell r="B593" t="str">
            <v>Advance E.Tax (Pending Approval)</v>
          </cell>
          <cell r="C593" t="str">
            <v>INR</v>
          </cell>
          <cell r="D593" t="str">
            <v>ASSET</v>
          </cell>
          <cell r="E593" t="str">
            <v>BALANCE SHEET</v>
          </cell>
          <cell r="F593" t="str">
            <v/>
          </cell>
          <cell r="G593" t="str">
            <v/>
          </cell>
          <cell r="H593" t="str">
            <v>CURRENT ASSETS, LOANS AND ADVANCES</v>
          </cell>
          <cell r="I593" t="str">
            <v>LOANS AND ADVANCES</v>
          </cell>
          <cell r="J593" t="str">
            <v>OTHER ADVANCES</v>
          </cell>
        </row>
        <row r="594">
          <cell r="A594" t="str">
            <v>A603100</v>
          </cell>
          <cell r="B594" t="str">
            <v>Advance FBT</v>
          </cell>
          <cell r="C594" t="str">
            <v>INR</v>
          </cell>
          <cell r="D594" t="str">
            <v>ASSET</v>
          </cell>
          <cell r="E594" t="str">
            <v>BALANCE SHEET</v>
          </cell>
          <cell r="F594" t="str">
            <v/>
          </cell>
          <cell r="G594" t="str">
            <v/>
          </cell>
          <cell r="H594" t="str">
            <v>CURRENT ASSETS, LOANS AND ADVANCES</v>
          </cell>
          <cell r="I594" t="str">
            <v>LOANS AND ADVANCES</v>
          </cell>
          <cell r="J594" t="str">
            <v>OTHER ADVANCES</v>
          </cell>
        </row>
        <row r="595">
          <cell r="A595" t="str">
            <v>A604001</v>
          </cell>
          <cell r="B595" t="str">
            <v>Deposits / Bal. with Govt. Authorities</v>
          </cell>
          <cell r="C595" t="str">
            <v>INR</v>
          </cell>
          <cell r="D595" t="str">
            <v>ASSET</v>
          </cell>
          <cell r="E595" t="str">
            <v>BALANCE SHEET</v>
          </cell>
          <cell r="F595" t="str">
            <v/>
          </cell>
          <cell r="G595" t="str">
            <v/>
          </cell>
          <cell r="H595" t="str">
            <v>CURRENT ASSETS, LOANS AND ADVANCES</v>
          </cell>
          <cell r="I595" t="str">
            <v>LOANS AND ADVANCES</v>
          </cell>
          <cell r="J595" t="str">
            <v>SECURITY DEPOSITS (ASSETS)</v>
          </cell>
        </row>
        <row r="596">
          <cell r="A596" t="str">
            <v>A604002</v>
          </cell>
          <cell r="B596" t="str">
            <v>Security Paid Ledger Control</v>
          </cell>
          <cell r="C596" t="str">
            <v>INR</v>
          </cell>
          <cell r="D596" t="str">
            <v>ASSET</v>
          </cell>
          <cell r="E596" t="str">
            <v>BALANCE SHEET</v>
          </cell>
          <cell r="F596" t="str">
            <v/>
          </cell>
          <cell r="G596" t="str">
            <v/>
          </cell>
          <cell r="H596" t="str">
            <v>CURRENT ASSETS, LOANS AND ADVANCES</v>
          </cell>
          <cell r="I596" t="str">
            <v>LOANS AND ADVANCES</v>
          </cell>
          <cell r="J596" t="str">
            <v>SECURITY DEPOSITS (ASSETS)</v>
          </cell>
        </row>
        <row r="597">
          <cell r="A597" t="str">
            <v>A604003</v>
          </cell>
          <cell r="B597" t="str">
            <v>Security Paid Ledger Control-HSEB</v>
          </cell>
          <cell r="C597" t="str">
            <v>INR</v>
          </cell>
          <cell r="D597" t="str">
            <v>ASSET</v>
          </cell>
          <cell r="E597" t="str">
            <v>BALANCE SHEET</v>
          </cell>
          <cell r="F597" t="str">
            <v/>
          </cell>
          <cell r="G597" t="str">
            <v/>
          </cell>
          <cell r="H597" t="str">
            <v>CURRENT ASSETS, LOANS AND ADVANCES</v>
          </cell>
          <cell r="I597" t="str">
            <v>LOANS AND ADVANCES</v>
          </cell>
          <cell r="J597" t="str">
            <v>SECURITY DEPOSITS (ASSETS)</v>
          </cell>
        </row>
        <row r="598">
          <cell r="A598" t="str">
            <v>A604004</v>
          </cell>
          <cell r="B598" t="str">
            <v>Security - Lease Rent</v>
          </cell>
          <cell r="C598" t="str">
            <v>INR</v>
          </cell>
          <cell r="D598" t="str">
            <v>ASSET</v>
          </cell>
          <cell r="E598" t="str">
            <v>BALANCE SHEET</v>
          </cell>
          <cell r="F598" t="str">
            <v/>
          </cell>
          <cell r="G598" t="str">
            <v/>
          </cell>
          <cell r="H598" t="str">
            <v>CURRENT ASSETS, LOANS AND ADVANCES</v>
          </cell>
          <cell r="I598" t="str">
            <v>LOANS AND ADVANCES</v>
          </cell>
          <cell r="J598" t="str">
            <v>SECURITY DEPOSITS (ASSETS)</v>
          </cell>
        </row>
        <row r="599">
          <cell r="A599" t="str">
            <v>A604005</v>
          </cell>
          <cell r="B599" t="str">
            <v>Community Centre-Security</v>
          </cell>
          <cell r="C599" t="str">
            <v>INR</v>
          </cell>
          <cell r="D599" t="str">
            <v>ASSET</v>
          </cell>
          <cell r="E599" t="str">
            <v>BALANCE SHEET</v>
          </cell>
          <cell r="F599" t="str">
            <v/>
          </cell>
          <cell r="G599" t="str">
            <v/>
          </cell>
          <cell r="H599" t="str">
            <v>CURRENT ASSETS, LOANS AND ADVANCES</v>
          </cell>
          <cell r="I599" t="str">
            <v>LOANS AND ADVANCES</v>
          </cell>
          <cell r="J599" t="str">
            <v>SECURITY DEPOSITS (ASSETS)</v>
          </cell>
        </row>
        <row r="600">
          <cell r="A600" t="str">
            <v>A604006</v>
          </cell>
          <cell r="B600" t="str">
            <v>Security Deposit Refundable</v>
          </cell>
          <cell r="C600" t="str">
            <v>INR</v>
          </cell>
          <cell r="D600" t="str">
            <v>ASSET</v>
          </cell>
          <cell r="E600" t="str">
            <v>BALANCE SHEET</v>
          </cell>
          <cell r="F600" t="str">
            <v/>
          </cell>
          <cell r="G600" t="str">
            <v/>
          </cell>
          <cell r="H600" t="str">
            <v>CURRENT ASSETS, LOANS AND ADVANCES</v>
          </cell>
          <cell r="I600" t="str">
            <v>LOANS AND ADVANCES</v>
          </cell>
          <cell r="J600" t="str">
            <v>SECURITY DEPOSITS (ASSETS)</v>
          </cell>
        </row>
        <row r="601">
          <cell r="A601" t="str">
            <v>A604007</v>
          </cell>
          <cell r="B601" t="str">
            <v>SECURITY PAID-EMPLOYEE'S RESIDENCE</v>
          </cell>
          <cell r="C601" t="str">
            <v>INR</v>
          </cell>
          <cell r="D601" t="str">
            <v>ASSET</v>
          </cell>
          <cell r="E601" t="str">
            <v>BALANCE SHEET</v>
          </cell>
          <cell r="F601" t="str">
            <v/>
          </cell>
          <cell r="G601" t="str">
            <v/>
          </cell>
          <cell r="H601" t="str">
            <v>CURRENT ASSETS, LOANS AND ADVANCES</v>
          </cell>
          <cell r="I601" t="str">
            <v>LOANS AND ADVANCES</v>
          </cell>
          <cell r="J601" t="str">
            <v>SECURITY DEPOSITS (ASSETS)</v>
          </cell>
        </row>
        <row r="602">
          <cell r="A602" t="str">
            <v>A604008</v>
          </cell>
          <cell r="B602" t="str">
            <v>SECURITYPAID-OFFICE</v>
          </cell>
          <cell r="C602" t="str">
            <v>INR</v>
          </cell>
          <cell r="D602" t="str">
            <v>ASSET</v>
          </cell>
          <cell r="E602" t="str">
            <v>BALANCE SHEET</v>
          </cell>
          <cell r="F602" t="str">
            <v/>
          </cell>
          <cell r="G602" t="str">
            <v/>
          </cell>
          <cell r="H602" t="str">
            <v>CURRENT ASSETS, LOANS AND ADVANCES</v>
          </cell>
          <cell r="I602" t="str">
            <v>LOANS AND ADVANCES</v>
          </cell>
          <cell r="J602" t="str">
            <v>SECURITY DEPOSITS (ASSETS)</v>
          </cell>
        </row>
        <row r="603">
          <cell r="A603" t="str">
            <v>A604009</v>
          </cell>
          <cell r="B603" t="str">
            <v>SECURITY PAID-VEHICLES</v>
          </cell>
          <cell r="C603" t="str">
            <v>INR</v>
          </cell>
          <cell r="D603" t="str">
            <v>ASSET</v>
          </cell>
          <cell r="E603" t="str">
            <v>BALANCE SHEET</v>
          </cell>
          <cell r="F603" t="str">
            <v/>
          </cell>
          <cell r="G603" t="str">
            <v/>
          </cell>
          <cell r="H603" t="str">
            <v>CURRENT ASSETS, LOANS AND ADVANCES</v>
          </cell>
          <cell r="I603" t="str">
            <v>LOANS AND ADVANCES</v>
          </cell>
          <cell r="J603" t="str">
            <v>SECURITY DEPOSITS (ASSETS)</v>
          </cell>
        </row>
        <row r="604">
          <cell r="A604" t="str">
            <v>A604010</v>
          </cell>
          <cell r="B604" t="str">
            <v>SECURITY PAID-OTHERS</v>
          </cell>
          <cell r="C604" t="str">
            <v>INR</v>
          </cell>
          <cell r="D604" t="str">
            <v>ASSET</v>
          </cell>
          <cell r="E604" t="str">
            <v>BALANCE SHEET</v>
          </cell>
          <cell r="F604" t="str">
            <v/>
          </cell>
          <cell r="G604" t="str">
            <v/>
          </cell>
          <cell r="H604" t="str">
            <v>CURRENT ASSETS, LOANS AND ADVANCES</v>
          </cell>
          <cell r="I604" t="str">
            <v>LOANS AND ADVANCES</v>
          </cell>
          <cell r="J604" t="str">
            <v>SECURITY DEPOSITS (ASSETS)</v>
          </cell>
        </row>
        <row r="605">
          <cell r="A605" t="str">
            <v>A604011</v>
          </cell>
          <cell r="B605" t="str">
            <v>Security Deposit (Suppliers)</v>
          </cell>
          <cell r="C605" t="str">
            <v>INR</v>
          </cell>
          <cell r="D605" t="str">
            <v>ASSET</v>
          </cell>
          <cell r="E605" t="str">
            <v>BALANCE SHEET</v>
          </cell>
          <cell r="F605" t="str">
            <v>SUPPLIER DEPOSIT A/C</v>
          </cell>
          <cell r="G605" t="str">
            <v/>
          </cell>
          <cell r="H605" t="str">
            <v>CURRENT ASSETS, LOANS AND ADVANCES</v>
          </cell>
          <cell r="I605" t="str">
            <v>LOANS AND ADVANCES</v>
          </cell>
          <cell r="J605" t="str">
            <v>SECURITY DEPOSITS (ASSETS)</v>
          </cell>
        </row>
        <row r="606">
          <cell r="A606" t="str">
            <v>A604012</v>
          </cell>
          <cell r="B606" t="str">
            <v>SECURITY DEPOSIT - SUPP</v>
          </cell>
          <cell r="C606" t="str">
            <v>INR</v>
          </cell>
          <cell r="D606" t="str">
            <v>ASSET</v>
          </cell>
          <cell r="E606" t="str">
            <v>BALANCE SHEET</v>
          </cell>
          <cell r="F606" t="str">
            <v/>
          </cell>
          <cell r="G606" t="str">
            <v/>
          </cell>
          <cell r="H606" t="str">
            <v>CURRENT ASSETS, LOANS AND ADVANCES</v>
          </cell>
          <cell r="I606" t="str">
            <v>LOANS AND ADVANCES</v>
          </cell>
          <cell r="J606" t="str">
            <v>SECURITY DEPOSITS (ASSETS)</v>
          </cell>
        </row>
        <row r="607">
          <cell r="A607" t="str">
            <v>A604013</v>
          </cell>
          <cell r="B607" t="str">
            <v>Security Deposit-Water</v>
          </cell>
          <cell r="C607" t="str">
            <v>INR</v>
          </cell>
          <cell r="D607" t="str">
            <v>ASSET</v>
          </cell>
          <cell r="E607" t="str">
            <v>BALANCE SHEET</v>
          </cell>
          <cell r="F607" t="str">
            <v/>
          </cell>
          <cell r="G607" t="str">
            <v/>
          </cell>
          <cell r="H607" t="str">
            <v>CURRENT ASSETS, LOANS AND ADVANCES</v>
          </cell>
          <cell r="I607" t="str">
            <v>LOANS AND ADVANCES</v>
          </cell>
          <cell r="J607" t="str">
            <v>SECURITY DEPOSITS (ASSETS)</v>
          </cell>
        </row>
        <row r="608">
          <cell r="A608" t="str">
            <v>A604014</v>
          </cell>
          <cell r="B608" t="str">
            <v>Security Deposit-Sewer</v>
          </cell>
          <cell r="C608" t="str">
            <v>INR</v>
          </cell>
          <cell r="D608" t="str">
            <v>ASSET</v>
          </cell>
          <cell r="E608" t="str">
            <v>BALANCE SHEET</v>
          </cell>
          <cell r="F608" t="str">
            <v/>
          </cell>
          <cell r="G608" t="str">
            <v/>
          </cell>
          <cell r="H608" t="str">
            <v>CURRENT ASSETS, LOANS AND ADVANCES</v>
          </cell>
          <cell r="I608" t="str">
            <v>LOANS AND ADVANCES</v>
          </cell>
          <cell r="J608" t="str">
            <v>SECURITY DEPOSITS (ASSETS)</v>
          </cell>
        </row>
        <row r="609">
          <cell r="A609" t="str">
            <v>A604015</v>
          </cell>
          <cell r="B609" t="str">
            <v>Advance Rent Deposit</v>
          </cell>
          <cell r="C609" t="str">
            <v>INR</v>
          </cell>
          <cell r="D609" t="str">
            <v>ASSET</v>
          </cell>
          <cell r="E609" t="str">
            <v>BALANCE SHEET</v>
          </cell>
          <cell r="F609" t="str">
            <v/>
          </cell>
          <cell r="G609" t="str">
            <v/>
          </cell>
          <cell r="H609" t="str">
            <v>CURRENT ASSETS, LOANS AND ADVANCES</v>
          </cell>
          <cell r="I609" t="str">
            <v>LOANS AND ADVANCES</v>
          </cell>
          <cell r="J609" t="str">
            <v>SECURITY DEPOSITS (ASSETS)</v>
          </cell>
        </row>
        <row r="610">
          <cell r="A610" t="str">
            <v>A604016</v>
          </cell>
          <cell r="B610" t="str">
            <v>Security Deposit- E.Tax</v>
          </cell>
          <cell r="C610" t="str">
            <v>INR</v>
          </cell>
          <cell r="D610" t="str">
            <v>ASSET</v>
          </cell>
          <cell r="E610" t="str">
            <v>BALANCE SHEET</v>
          </cell>
          <cell r="F610" t="str">
            <v/>
          </cell>
          <cell r="G610" t="str">
            <v/>
          </cell>
          <cell r="H610" t="str">
            <v>CURRENT ASSETS, LOANS AND ADVANCES</v>
          </cell>
          <cell r="I610" t="str">
            <v>LOANS AND ADVANCES</v>
          </cell>
          <cell r="J610" t="str">
            <v>SECURITY DEPOSITS (ASSETS)</v>
          </cell>
        </row>
        <row r="611">
          <cell r="A611" t="str">
            <v>A604017</v>
          </cell>
          <cell r="B611" t="str">
            <v>Security Deposit- Lease Rent</v>
          </cell>
          <cell r="C611" t="str">
            <v>INR</v>
          </cell>
          <cell r="D611" t="str">
            <v>ASSET</v>
          </cell>
          <cell r="E611" t="str">
            <v>BALANCE SHEET</v>
          </cell>
          <cell r="F611" t="str">
            <v>SUPPLIER DEPOSIT A/C</v>
          </cell>
          <cell r="G611" t="str">
            <v/>
          </cell>
          <cell r="H611" t="str">
            <v>CURRENT ASSETS, LOANS AND ADVANCES</v>
          </cell>
          <cell r="I611" t="str">
            <v>LOANS AND ADVANCES</v>
          </cell>
          <cell r="J611" t="str">
            <v>SECURITY DEPOSITS (ASSETS)</v>
          </cell>
        </row>
        <row r="612">
          <cell r="A612" t="str">
            <v>A604018</v>
          </cell>
          <cell r="B612" t="str">
            <v>Advance Rent Deposit (Supplier)</v>
          </cell>
          <cell r="C612" t="str">
            <v>INR</v>
          </cell>
          <cell r="D612" t="str">
            <v>ASSET</v>
          </cell>
          <cell r="E612" t="str">
            <v>BALANCE SHEET</v>
          </cell>
          <cell r="F612" t="str">
            <v>SUPPLIER PREPAYMENT A/C</v>
          </cell>
          <cell r="G612" t="str">
            <v/>
          </cell>
          <cell r="H612" t="str">
            <v>CURRENT ASSETS, LOANS AND ADVANCES</v>
          </cell>
          <cell r="I612" t="str">
            <v>LOANS AND ADVANCES</v>
          </cell>
          <cell r="J612" t="str">
            <v>SECURITY DEPOSITS (ASSETS)</v>
          </cell>
        </row>
        <row r="613">
          <cell r="A613" t="str">
            <v>A604019</v>
          </cell>
          <cell r="B613" t="str">
            <v>EARNEST MONEY DEPOSIT</v>
          </cell>
          <cell r="C613" t="str">
            <v>INR</v>
          </cell>
          <cell r="D613" t="str">
            <v>ASSET</v>
          </cell>
          <cell r="E613" t="str">
            <v>BALANCE SHEET</v>
          </cell>
          <cell r="F613" t="str">
            <v>SUPPLIER DEPOSIT A/C</v>
          </cell>
          <cell r="G613" t="str">
            <v/>
          </cell>
          <cell r="H613" t="str">
            <v>CURRENT ASSETS, LOANS AND ADVANCES</v>
          </cell>
          <cell r="I613" t="str">
            <v>LOANS AND ADVANCES</v>
          </cell>
          <cell r="J613" t="str">
            <v>SECURITY DEPOSITS (ASSETS)</v>
          </cell>
        </row>
        <row r="614">
          <cell r="A614" t="str">
            <v>A605001</v>
          </cell>
          <cell r="B614" t="str">
            <v>Income Tax Paid</v>
          </cell>
          <cell r="C614" t="str">
            <v>INR</v>
          </cell>
          <cell r="D614" t="str">
            <v>ASSET</v>
          </cell>
          <cell r="E614" t="str">
            <v>BALANCE SHEET</v>
          </cell>
          <cell r="F614" t="str">
            <v>TDSRECEIVABLE</v>
          </cell>
          <cell r="G614" t="str">
            <v/>
          </cell>
          <cell r="H614" t="str">
            <v>CURRENT ASSETS, LOANS AND ADVANCES</v>
          </cell>
          <cell r="I614" t="str">
            <v>LOANS AND ADVANCES</v>
          </cell>
          <cell r="J614" t="str">
            <v>ADVANCE INCOME TAX</v>
          </cell>
        </row>
        <row r="615">
          <cell r="A615" t="str">
            <v>A605002</v>
          </cell>
          <cell r="B615" t="str">
            <v>Income Tax Paid (TDS on Interest)</v>
          </cell>
          <cell r="C615" t="str">
            <v>INR</v>
          </cell>
          <cell r="D615" t="str">
            <v>ASSET</v>
          </cell>
          <cell r="E615" t="str">
            <v>BALANCE SHEET</v>
          </cell>
          <cell r="F615" t="str">
            <v>TDSRECEIVABLE</v>
          </cell>
          <cell r="G615" t="str">
            <v/>
          </cell>
          <cell r="H615" t="str">
            <v>CURRENT ASSETS, LOANS AND ADVANCES</v>
          </cell>
          <cell r="I615" t="str">
            <v>LOANS AND ADVANCES</v>
          </cell>
          <cell r="J615" t="str">
            <v>ADVANCE INCOME TAX</v>
          </cell>
        </row>
        <row r="616">
          <cell r="A616" t="str">
            <v>A605003</v>
          </cell>
          <cell r="B616" t="str">
            <v>Income Tax Paid (TDS Rent Received)</v>
          </cell>
          <cell r="C616" t="str">
            <v>INR</v>
          </cell>
          <cell r="D616" t="str">
            <v>ASSET</v>
          </cell>
          <cell r="E616" t="str">
            <v>BALANCE SHEET</v>
          </cell>
          <cell r="F616" t="str">
            <v>TDSRECEIVABLE</v>
          </cell>
          <cell r="G616" t="str">
            <v/>
          </cell>
          <cell r="H616" t="str">
            <v>CURRENT ASSETS, LOANS AND ADVANCES</v>
          </cell>
          <cell r="I616" t="str">
            <v>LOANS AND ADVANCES</v>
          </cell>
          <cell r="J616" t="str">
            <v>ADVANCE INCOME TAX</v>
          </cell>
        </row>
        <row r="617">
          <cell r="A617" t="str">
            <v>A605004</v>
          </cell>
          <cell r="B617" t="str">
            <v>Amount Recoverable from Income tax</v>
          </cell>
          <cell r="C617" t="str">
            <v>INR</v>
          </cell>
          <cell r="D617" t="str">
            <v>ASSET</v>
          </cell>
          <cell r="E617" t="str">
            <v>BALANCE SHEET</v>
          </cell>
          <cell r="F617" t="str">
            <v/>
          </cell>
          <cell r="G617" t="str">
            <v/>
          </cell>
          <cell r="H617" t="str">
            <v>CURRENT ASSETS, LOANS AND ADVANCES</v>
          </cell>
          <cell r="I617" t="str">
            <v>LOANS AND ADVANCES</v>
          </cell>
          <cell r="J617" t="str">
            <v>ADVANCE INCOME TAX</v>
          </cell>
        </row>
        <row r="618">
          <cell r="A618" t="str">
            <v>A605005</v>
          </cell>
          <cell r="B618" t="str">
            <v>I T Certificates Recoverable A\C</v>
          </cell>
          <cell r="C618" t="str">
            <v>INR</v>
          </cell>
          <cell r="D618" t="str">
            <v>ASSET</v>
          </cell>
          <cell r="E618" t="str">
            <v>BALANCE SHEET</v>
          </cell>
          <cell r="F618" t="str">
            <v/>
          </cell>
          <cell r="G618" t="str">
            <v/>
          </cell>
          <cell r="H618" t="str">
            <v>CURRENT ASSETS, LOANS AND ADVANCES</v>
          </cell>
          <cell r="I618" t="str">
            <v>LOANS AND ADVANCES</v>
          </cell>
          <cell r="J618" t="str">
            <v>ADVANCE INCOME TAX</v>
          </cell>
        </row>
        <row r="619">
          <cell r="A619" t="str">
            <v>A605006</v>
          </cell>
          <cell r="B619" t="str">
            <v>TDS Receivable on Interest</v>
          </cell>
          <cell r="C619" t="str">
            <v>INR</v>
          </cell>
          <cell r="D619" t="str">
            <v>ASSET</v>
          </cell>
          <cell r="E619" t="str">
            <v>BALANCE SHEET</v>
          </cell>
          <cell r="F619" t="str">
            <v/>
          </cell>
          <cell r="G619" t="str">
            <v/>
          </cell>
          <cell r="H619" t="str">
            <v>CURRENT ASSETS, LOANS AND ADVANCES</v>
          </cell>
          <cell r="I619" t="str">
            <v>LOANS AND ADVANCES</v>
          </cell>
          <cell r="J619" t="str">
            <v>ADVANCE INCOME TAX</v>
          </cell>
        </row>
        <row r="620">
          <cell r="A620" t="str">
            <v>A605007</v>
          </cell>
          <cell r="B620" t="str">
            <v>TDS INTEREST</v>
          </cell>
          <cell r="C620" t="str">
            <v>INR</v>
          </cell>
          <cell r="D620" t="str">
            <v>ASSET</v>
          </cell>
          <cell r="E620" t="str">
            <v>BALANCE SHEET</v>
          </cell>
          <cell r="F620" t="str">
            <v/>
          </cell>
          <cell r="G620" t="str">
            <v/>
          </cell>
          <cell r="H620" t="str">
            <v>CURRENT ASSETS, LOANS AND ADVANCES</v>
          </cell>
          <cell r="I620" t="str">
            <v>LOANS AND ADVANCES</v>
          </cell>
          <cell r="J620" t="str">
            <v>ADVANCE INCOME TAX</v>
          </cell>
        </row>
        <row r="621">
          <cell r="A621" t="str">
            <v>A605008</v>
          </cell>
          <cell r="B621" t="str">
            <v>Income Tax Paid as Contract</v>
          </cell>
          <cell r="C621" t="str">
            <v>INR</v>
          </cell>
          <cell r="D621" t="str">
            <v>ASSET</v>
          </cell>
          <cell r="E621" t="str">
            <v>BALANCE SHEET</v>
          </cell>
          <cell r="F621" t="str">
            <v/>
          </cell>
          <cell r="G621" t="str">
            <v/>
          </cell>
          <cell r="H621" t="str">
            <v>CURRENT ASSETS, LOANS AND ADVANCES</v>
          </cell>
          <cell r="I621" t="str">
            <v>LOANS AND ADVANCES</v>
          </cell>
          <cell r="J621" t="str">
            <v>ADVANCE INCOME TAX</v>
          </cell>
        </row>
        <row r="622">
          <cell r="A622" t="str">
            <v>A605009</v>
          </cell>
          <cell r="B622" t="str">
            <v>Advance Income Tax</v>
          </cell>
          <cell r="C622" t="str">
            <v>INR</v>
          </cell>
          <cell r="D622" t="str">
            <v>ASSET</v>
          </cell>
          <cell r="E622" t="str">
            <v>BALANCE SHEET</v>
          </cell>
          <cell r="F622" t="str">
            <v/>
          </cell>
          <cell r="G622" t="str">
            <v/>
          </cell>
          <cell r="H622" t="str">
            <v>CURRENT ASSETS, LOANS AND ADVANCES</v>
          </cell>
          <cell r="I622" t="str">
            <v>LOANS AND ADVANCES</v>
          </cell>
          <cell r="J622" t="str">
            <v>ADVANCE INCOME TAX</v>
          </cell>
        </row>
        <row r="623">
          <cell r="A623" t="str">
            <v>A605010</v>
          </cell>
          <cell r="B623" t="str">
            <v>TDS Recoverable</v>
          </cell>
          <cell r="C623" t="str">
            <v>INR</v>
          </cell>
          <cell r="D623" t="str">
            <v>ASSET</v>
          </cell>
          <cell r="E623" t="str">
            <v>BALANCE SHEET</v>
          </cell>
          <cell r="F623" t="str">
            <v/>
          </cell>
          <cell r="G623" t="str">
            <v/>
          </cell>
          <cell r="H623" t="str">
            <v>CURRENT ASSETS, LOANS AND ADVANCES</v>
          </cell>
          <cell r="I623" t="str">
            <v>LOANS AND ADVANCES</v>
          </cell>
          <cell r="J623" t="str">
            <v>ADVANCE INCOME TAX</v>
          </cell>
        </row>
        <row r="624">
          <cell r="A624" t="str">
            <v>A605011</v>
          </cell>
          <cell r="B624" t="str">
            <v>CENVAT CLAIM RECOVERABLE A/C</v>
          </cell>
          <cell r="C624" t="str">
            <v>INR</v>
          </cell>
          <cell r="D624" t="str">
            <v>ASSET</v>
          </cell>
          <cell r="E624" t="str">
            <v>BALANCE SHEET</v>
          </cell>
          <cell r="F624" t="str">
            <v/>
          </cell>
          <cell r="G624" t="str">
            <v/>
          </cell>
          <cell r="H624" t="str">
            <v>CURRENT ASSETS, LOANS AND ADVANCES</v>
          </cell>
          <cell r="I624" t="str">
            <v>LOANS AND ADVANCES</v>
          </cell>
          <cell r="J624" t="str">
            <v>ADVANCE INCOME TAX</v>
          </cell>
        </row>
        <row r="625">
          <cell r="A625" t="str">
            <v>A605012</v>
          </cell>
          <cell r="B625" t="str">
            <v>ADVANCE VAT</v>
          </cell>
          <cell r="C625" t="str">
            <v>INR</v>
          </cell>
          <cell r="D625" t="str">
            <v>ASSET</v>
          </cell>
          <cell r="E625" t="str">
            <v>BALANCE SHEET</v>
          </cell>
          <cell r="F625" t="str">
            <v/>
          </cell>
          <cell r="G625" t="str">
            <v/>
          </cell>
          <cell r="H625" t="str">
            <v>CURRENT ASSETS, LOANS AND ADVANCES</v>
          </cell>
          <cell r="I625" t="str">
            <v>LOANS AND ADVANCES</v>
          </cell>
          <cell r="J625" t="str">
            <v>ADVANCE INCOME TAX</v>
          </cell>
        </row>
        <row r="626">
          <cell r="A626" t="str">
            <v>A701001</v>
          </cell>
          <cell r="B626" t="str">
            <v>Cash in Hand</v>
          </cell>
          <cell r="C626" t="str">
            <v>INR</v>
          </cell>
          <cell r="D626" t="str">
            <v>ASSET</v>
          </cell>
          <cell r="E626" t="str">
            <v>BALANCE SHEET</v>
          </cell>
          <cell r="F626" t="str">
            <v>BANK CASH PTT A/C</v>
          </cell>
          <cell r="G626" t="str">
            <v/>
          </cell>
          <cell r="H626" t="str">
            <v>CURRENT ASSETS, LOANS AND ADVANCES</v>
          </cell>
          <cell r="I626" t="str">
            <v>CASH AND BANK BALANCES</v>
          </cell>
          <cell r="J626" t="str">
            <v>CASH/CHEQUE IN HAND</v>
          </cell>
        </row>
        <row r="627">
          <cell r="A627" t="str">
            <v>A701002</v>
          </cell>
          <cell r="B627" t="str">
            <v>Foreign Currency in Hand</v>
          </cell>
          <cell r="C627" t="str">
            <v>INR</v>
          </cell>
          <cell r="D627" t="str">
            <v>ASSET</v>
          </cell>
          <cell r="E627" t="str">
            <v>BALANCE SHEET</v>
          </cell>
          <cell r="F627" t="str">
            <v/>
          </cell>
          <cell r="G627" t="str">
            <v/>
          </cell>
          <cell r="H627" t="str">
            <v>CURRENT ASSETS, LOANS AND ADVANCES</v>
          </cell>
          <cell r="I627" t="str">
            <v>CASH AND BANK BALANCES</v>
          </cell>
          <cell r="J627" t="str">
            <v>CASH/CHEQUE IN HAND</v>
          </cell>
        </row>
        <row r="628">
          <cell r="A628" t="str">
            <v>A701003</v>
          </cell>
          <cell r="B628" t="str">
            <v>Gold</v>
          </cell>
          <cell r="C628" t="str">
            <v>INR</v>
          </cell>
          <cell r="D628" t="str">
            <v>ASSET</v>
          </cell>
          <cell r="E628" t="str">
            <v>BALANCE SHEET</v>
          </cell>
          <cell r="F628" t="str">
            <v/>
          </cell>
          <cell r="G628" t="str">
            <v/>
          </cell>
          <cell r="H628" t="str">
            <v>CURRENT ASSETS, LOANS AND ADVANCES</v>
          </cell>
          <cell r="I628" t="str">
            <v>CASH AND BANK BALANCES</v>
          </cell>
          <cell r="J628" t="str">
            <v>CASH/CHEQUE IN HAND</v>
          </cell>
        </row>
        <row r="629">
          <cell r="A629" t="str">
            <v>A701004</v>
          </cell>
          <cell r="B629" t="str">
            <v>Cheques in hand</v>
          </cell>
          <cell r="C629" t="str">
            <v>INR</v>
          </cell>
          <cell r="D629" t="str">
            <v>ASSET</v>
          </cell>
          <cell r="E629" t="str">
            <v>BALANCE SHEET</v>
          </cell>
          <cell r="F629" t="str">
            <v/>
          </cell>
          <cell r="G629" t="str">
            <v/>
          </cell>
          <cell r="H629" t="str">
            <v>CURRENT ASSETS, LOANS AND ADVANCES</v>
          </cell>
          <cell r="I629" t="str">
            <v>CASH AND BANK BALANCES</v>
          </cell>
          <cell r="J629" t="str">
            <v>CASH/CHEQUE IN HAND</v>
          </cell>
        </row>
        <row r="630">
          <cell r="A630" t="str">
            <v>A701005</v>
          </cell>
          <cell r="B630" t="str">
            <v>Drafts In Hand</v>
          </cell>
          <cell r="C630" t="str">
            <v>INR</v>
          </cell>
          <cell r="D630" t="str">
            <v>ASSET</v>
          </cell>
          <cell r="E630" t="str">
            <v>BALANCE SHEET</v>
          </cell>
          <cell r="F630" t="str">
            <v/>
          </cell>
          <cell r="G630" t="str">
            <v/>
          </cell>
          <cell r="H630" t="str">
            <v>CURRENT ASSETS, LOANS AND ADVANCES</v>
          </cell>
          <cell r="I630" t="str">
            <v>CASH AND BANK BALANCES</v>
          </cell>
          <cell r="J630" t="str">
            <v>CASH/CHEQUE IN HAND</v>
          </cell>
        </row>
        <row r="631">
          <cell r="A631" t="str">
            <v>A701006</v>
          </cell>
          <cell r="B631" t="str">
            <v>Postage stamps in hand</v>
          </cell>
          <cell r="C631" t="str">
            <v>INR</v>
          </cell>
          <cell r="D631" t="str">
            <v>ASSET</v>
          </cell>
          <cell r="E631" t="str">
            <v>BALANCE SHEET</v>
          </cell>
          <cell r="F631" t="str">
            <v/>
          </cell>
          <cell r="G631" t="str">
            <v/>
          </cell>
          <cell r="H631" t="str">
            <v>CURRENT ASSETS, LOANS AND ADVANCES</v>
          </cell>
          <cell r="I631" t="str">
            <v>CASH AND BANK BALANCES</v>
          </cell>
          <cell r="J631" t="str">
            <v>CASH/CHEQUE IN HAND</v>
          </cell>
        </row>
        <row r="632">
          <cell r="A632" t="str">
            <v>A701007</v>
          </cell>
          <cell r="B632" t="str">
            <v>Franking Machine</v>
          </cell>
          <cell r="C632" t="str">
            <v>INR</v>
          </cell>
          <cell r="D632" t="str">
            <v>ASSET</v>
          </cell>
          <cell r="E632" t="str">
            <v>BALANCE SHEET</v>
          </cell>
          <cell r="F632" t="str">
            <v/>
          </cell>
          <cell r="G632" t="str">
            <v/>
          </cell>
          <cell r="H632" t="str">
            <v>CURRENT ASSETS, LOANS AND ADVANCES</v>
          </cell>
          <cell r="I632" t="str">
            <v>CASH AND BANK BALANCES</v>
          </cell>
          <cell r="J632" t="str">
            <v>CASH/CHEQUE IN HAND</v>
          </cell>
        </row>
        <row r="633">
          <cell r="A633" t="str">
            <v>A701008</v>
          </cell>
          <cell r="B633" t="str">
            <v>Contra To Bank/Cash</v>
          </cell>
          <cell r="C633" t="str">
            <v>INR</v>
          </cell>
          <cell r="D633" t="str">
            <v>ASSET</v>
          </cell>
          <cell r="E633" t="str">
            <v>BALANCE SHEET</v>
          </cell>
          <cell r="F633" t="str">
            <v/>
          </cell>
          <cell r="G633" t="str">
            <v/>
          </cell>
          <cell r="H633" t="str">
            <v>CURRENT ASSETS, LOANS AND ADVANCES</v>
          </cell>
          <cell r="I633" t="str">
            <v>CASH AND BANK BALANCES</v>
          </cell>
          <cell r="J633" t="str">
            <v>CASH/CHEQUE IN HAND</v>
          </cell>
        </row>
        <row r="634">
          <cell r="A634" t="str">
            <v>A701009</v>
          </cell>
          <cell r="B634" t="str">
            <v>Cash-Collections</v>
          </cell>
          <cell r="C634" t="str">
            <v>INR</v>
          </cell>
          <cell r="D634" t="str">
            <v>ASSET</v>
          </cell>
          <cell r="E634" t="str">
            <v>BALANCE SHEET</v>
          </cell>
          <cell r="F634" t="str">
            <v>BANK CASH PTT A/C</v>
          </cell>
          <cell r="G634" t="str">
            <v/>
          </cell>
          <cell r="H634" t="str">
            <v>CURRENT ASSETS, LOANS AND ADVANCES</v>
          </cell>
          <cell r="I634" t="str">
            <v>CASH AND BANK BALANCES</v>
          </cell>
          <cell r="J634" t="str">
            <v>CASH/CHEQUE IN HAND</v>
          </cell>
        </row>
        <row r="635">
          <cell r="A635" t="str">
            <v>A702001</v>
          </cell>
          <cell r="B635" t="str">
            <v>Amex Bank CP</v>
          </cell>
          <cell r="C635" t="str">
            <v>INR</v>
          </cell>
          <cell r="D635" t="str">
            <v>ASSET</v>
          </cell>
          <cell r="E635" t="str">
            <v>BALANCE SHEET</v>
          </cell>
          <cell r="F635" t="str">
            <v>BANK CASH PTT A/C</v>
          </cell>
          <cell r="G635" t="str">
            <v/>
          </cell>
          <cell r="H635" t="str">
            <v>CURRENT ASSETS, LOANS AND ADVANCES</v>
          </cell>
          <cell r="I635" t="str">
            <v>CASH AND BANK BALANCES</v>
          </cell>
          <cell r="J635" t="str">
            <v>BANK ACCOUNTS- CURRENT</v>
          </cell>
        </row>
        <row r="636">
          <cell r="A636" t="str">
            <v>A702002</v>
          </cell>
          <cell r="B636" t="str">
            <v>ABN AMRO Bank MG Road Gurgaon</v>
          </cell>
          <cell r="C636" t="str">
            <v>INR</v>
          </cell>
          <cell r="D636" t="str">
            <v>ASSET</v>
          </cell>
          <cell r="E636" t="str">
            <v>BALANCE SHEET</v>
          </cell>
          <cell r="F636" t="str">
            <v>BANK CASH PTT A/C</v>
          </cell>
          <cell r="G636" t="str">
            <v/>
          </cell>
          <cell r="H636" t="str">
            <v>CURRENT ASSETS, LOANS AND ADVANCES</v>
          </cell>
          <cell r="I636" t="str">
            <v>CASH AND BANK BALANCES</v>
          </cell>
          <cell r="J636" t="str">
            <v>BANK ACCOUNTS- CURRENT</v>
          </cell>
        </row>
        <row r="637">
          <cell r="A637" t="str">
            <v>A702003</v>
          </cell>
          <cell r="B637" t="str">
            <v>ABN AMRO Bank Barakhamba Road</v>
          </cell>
          <cell r="C637" t="str">
            <v>INR</v>
          </cell>
          <cell r="D637" t="str">
            <v>ASSET</v>
          </cell>
          <cell r="E637" t="str">
            <v>BALANCE SHEET</v>
          </cell>
          <cell r="F637" t="str">
            <v>BANK CASH PTT A/C</v>
          </cell>
          <cell r="G637" t="str">
            <v/>
          </cell>
          <cell r="H637" t="str">
            <v>CURRENT ASSETS, LOANS AND ADVANCES</v>
          </cell>
          <cell r="I637" t="str">
            <v>CASH AND BANK BALANCES</v>
          </cell>
          <cell r="J637" t="str">
            <v>BANK ACCOUNTS- CURRENT</v>
          </cell>
        </row>
        <row r="638">
          <cell r="A638" t="str">
            <v>A702004</v>
          </cell>
          <cell r="B638" t="str">
            <v>ABN Escro A/C Barakhamba Road</v>
          </cell>
          <cell r="C638" t="str">
            <v>INR</v>
          </cell>
          <cell r="D638" t="str">
            <v>ASSET</v>
          </cell>
          <cell r="E638" t="str">
            <v>BALANCE SHEET</v>
          </cell>
          <cell r="F638" t="str">
            <v>BANK CASH PTT A/C</v>
          </cell>
          <cell r="G638" t="str">
            <v/>
          </cell>
          <cell r="H638" t="str">
            <v>CURRENT ASSETS, LOANS AND ADVANCES</v>
          </cell>
          <cell r="I638" t="str">
            <v>CASH AND BANK BALANCES</v>
          </cell>
          <cell r="J638" t="str">
            <v>BANK ACCOUNTS- CURRENT</v>
          </cell>
        </row>
        <row r="639">
          <cell r="A639" t="str">
            <v>A702005</v>
          </cell>
          <cell r="B639" t="str">
            <v>Allahbad Bank Barakhamba Road</v>
          </cell>
          <cell r="C639" t="str">
            <v>INR</v>
          </cell>
          <cell r="D639" t="str">
            <v>ASSET</v>
          </cell>
          <cell r="E639" t="str">
            <v>BALANCE SHEET</v>
          </cell>
          <cell r="F639" t="str">
            <v>BANK CASH PTT A/C</v>
          </cell>
          <cell r="G639" t="str">
            <v/>
          </cell>
          <cell r="H639" t="str">
            <v>CURRENT ASSETS, LOANS AND ADVANCES</v>
          </cell>
          <cell r="I639" t="str">
            <v>CASH AND BANK BALANCES</v>
          </cell>
          <cell r="J639" t="str">
            <v>BANK ACCOUNTS- CURRENT</v>
          </cell>
        </row>
        <row r="640">
          <cell r="A640" t="str">
            <v>A702006</v>
          </cell>
          <cell r="B640" t="str">
            <v>Bank Of Baroda Parliament Street</v>
          </cell>
          <cell r="C640" t="str">
            <v>INR</v>
          </cell>
          <cell r="D640" t="str">
            <v>ASSET</v>
          </cell>
          <cell r="E640" t="str">
            <v>BALANCE SHEET</v>
          </cell>
          <cell r="F640" t="str">
            <v>BANK CASH PTT A/C</v>
          </cell>
          <cell r="G640" t="str">
            <v/>
          </cell>
          <cell r="H640" t="str">
            <v>CURRENT ASSETS, LOANS AND ADVANCES</v>
          </cell>
          <cell r="I640" t="str">
            <v>CASH AND BANK BALANCES</v>
          </cell>
          <cell r="J640" t="str">
            <v>BANK ACCOUNTS- CURRENT</v>
          </cell>
        </row>
        <row r="641">
          <cell r="A641" t="str">
            <v>A702007</v>
          </cell>
          <cell r="B641" t="str">
            <v>Bank of Baroda Khan Market</v>
          </cell>
          <cell r="C641" t="str">
            <v>INR</v>
          </cell>
          <cell r="D641" t="str">
            <v>ASSET</v>
          </cell>
          <cell r="E641" t="str">
            <v>BALANCE SHEET</v>
          </cell>
          <cell r="F641" t="str">
            <v>BANK CASH PTT A/C</v>
          </cell>
          <cell r="G641" t="str">
            <v/>
          </cell>
          <cell r="H641" t="str">
            <v>CURRENT ASSETS, LOANS AND ADVANCES</v>
          </cell>
          <cell r="I641" t="str">
            <v>CASH AND BANK BALANCES</v>
          </cell>
          <cell r="J641" t="str">
            <v>BANK ACCOUNTS- CURRENT</v>
          </cell>
        </row>
        <row r="642">
          <cell r="A642" t="str">
            <v>A702008</v>
          </cell>
          <cell r="B642" t="str">
            <v>Bharat Overseas Bank Shopping Mall Gurg.</v>
          </cell>
          <cell r="C642" t="str">
            <v>INR</v>
          </cell>
          <cell r="D642" t="str">
            <v>ASSET</v>
          </cell>
          <cell r="E642" t="str">
            <v>BALANCE SHEET</v>
          </cell>
          <cell r="F642" t="str">
            <v>BANK CASH PTT A/C</v>
          </cell>
          <cell r="G642" t="str">
            <v/>
          </cell>
          <cell r="H642" t="str">
            <v>CURRENT ASSETS, LOANS AND ADVANCES</v>
          </cell>
          <cell r="I642" t="str">
            <v>CASH AND BANK BALANCES</v>
          </cell>
          <cell r="J642" t="str">
            <v>BANK ACCOUNTS- CURRENT</v>
          </cell>
        </row>
        <row r="643">
          <cell r="A643" t="str">
            <v>A702009</v>
          </cell>
          <cell r="B643" t="str">
            <v>Central Bank of India JeevanTara Parliam</v>
          </cell>
          <cell r="C643" t="str">
            <v>INR</v>
          </cell>
          <cell r="D643" t="str">
            <v>ASSET</v>
          </cell>
          <cell r="E643" t="str">
            <v>BALANCE SHEET</v>
          </cell>
          <cell r="F643" t="str">
            <v>BANK CASH PTT A/C</v>
          </cell>
          <cell r="G643" t="str">
            <v/>
          </cell>
          <cell r="H643" t="str">
            <v>CURRENT ASSETS, LOANS AND ADVANCES</v>
          </cell>
          <cell r="I643" t="str">
            <v>CASH AND BANK BALANCES</v>
          </cell>
          <cell r="J643" t="str">
            <v>BANK ACCOUNTS- CURRENT</v>
          </cell>
        </row>
        <row r="644">
          <cell r="A644" t="str">
            <v>A702010</v>
          </cell>
          <cell r="B644" t="str">
            <v>Central Bank of India Silchar Assam</v>
          </cell>
          <cell r="C644" t="str">
            <v>INR</v>
          </cell>
          <cell r="D644" t="str">
            <v>ASSET</v>
          </cell>
          <cell r="E644" t="str">
            <v>BALANCE SHEET</v>
          </cell>
          <cell r="F644" t="str">
            <v>BANK CASH PTT A/C</v>
          </cell>
          <cell r="G644" t="str">
            <v/>
          </cell>
          <cell r="H644" t="str">
            <v>CURRENT ASSETS, LOANS AND ADVANCES</v>
          </cell>
          <cell r="I644" t="str">
            <v>CASH AND BANK BALANCES</v>
          </cell>
          <cell r="J644" t="str">
            <v>BANK ACCOUNTS- CURRENT</v>
          </cell>
        </row>
        <row r="645">
          <cell r="A645" t="str">
            <v>A702011</v>
          </cell>
          <cell r="B645" t="str">
            <v>Central Bank of India Hazaribagh Bihar</v>
          </cell>
          <cell r="C645" t="str">
            <v>INR</v>
          </cell>
          <cell r="D645" t="str">
            <v>ASSET</v>
          </cell>
          <cell r="E645" t="str">
            <v>BALANCE SHEET</v>
          </cell>
          <cell r="F645" t="str">
            <v>BANK CASH PTT A/C</v>
          </cell>
          <cell r="G645" t="str">
            <v/>
          </cell>
          <cell r="H645" t="str">
            <v>CURRENT ASSETS, LOANS AND ADVANCES</v>
          </cell>
          <cell r="I645" t="str">
            <v>CASH AND BANK BALANCES</v>
          </cell>
          <cell r="J645" t="str">
            <v>BANK ACCOUNTS- CURRENT</v>
          </cell>
        </row>
        <row r="646">
          <cell r="A646" t="str">
            <v>A702012</v>
          </cell>
          <cell r="B646" t="str">
            <v>Citi Bank Jeevan Bharti CP</v>
          </cell>
          <cell r="C646" t="str">
            <v>INR</v>
          </cell>
          <cell r="D646" t="str">
            <v>ASSET</v>
          </cell>
          <cell r="E646" t="str">
            <v>BALANCE SHEET</v>
          </cell>
          <cell r="F646" t="str">
            <v>BANK CASH PTT A/C</v>
          </cell>
          <cell r="G646" t="str">
            <v/>
          </cell>
          <cell r="H646" t="str">
            <v>CURRENT ASSETS, LOANS AND ADVANCES</v>
          </cell>
          <cell r="I646" t="str">
            <v>CASH AND BANK BALANCES</v>
          </cell>
          <cell r="J646" t="str">
            <v>BANK ACCOUNTS- CURRENT</v>
          </cell>
        </row>
        <row r="647">
          <cell r="A647" t="str">
            <v>A702013</v>
          </cell>
          <cell r="B647" t="str">
            <v>Citi Bank DLF Square Gurgaon</v>
          </cell>
          <cell r="C647" t="str">
            <v>INR</v>
          </cell>
          <cell r="D647" t="str">
            <v>ASSET</v>
          </cell>
          <cell r="E647" t="str">
            <v>BALANCE SHEET</v>
          </cell>
          <cell r="F647" t="str">
            <v>BANK CASH PTT A/C</v>
          </cell>
          <cell r="G647" t="str">
            <v/>
          </cell>
          <cell r="H647" t="str">
            <v>CURRENT ASSETS, LOANS AND ADVANCES</v>
          </cell>
          <cell r="I647" t="str">
            <v>CASH AND BANK BALANCES</v>
          </cell>
          <cell r="J647" t="str">
            <v>BANK ACCOUNTS- CURRENT</v>
          </cell>
        </row>
        <row r="648">
          <cell r="A648" t="str">
            <v>A702014</v>
          </cell>
          <cell r="B648" t="str">
            <v>Citi Bank Annasalai Chennai</v>
          </cell>
          <cell r="C648" t="str">
            <v>INR</v>
          </cell>
          <cell r="D648" t="str">
            <v>ASSET</v>
          </cell>
          <cell r="E648" t="str">
            <v>BALANCE SHEET</v>
          </cell>
          <cell r="F648" t="str">
            <v>BANK CASH PTT A/C</v>
          </cell>
          <cell r="G648" t="str">
            <v/>
          </cell>
          <cell r="H648" t="str">
            <v>CURRENT ASSETS, LOANS AND ADVANCES</v>
          </cell>
          <cell r="I648" t="str">
            <v>CASH AND BANK BALANCES</v>
          </cell>
          <cell r="J648" t="str">
            <v>BANK ACCOUNTS- CURRENT</v>
          </cell>
        </row>
        <row r="649">
          <cell r="A649" t="str">
            <v>A702015</v>
          </cell>
          <cell r="B649" t="str">
            <v>Citi Bank custodian account CP</v>
          </cell>
          <cell r="C649" t="str">
            <v>INR</v>
          </cell>
          <cell r="D649" t="str">
            <v>ASSET</v>
          </cell>
          <cell r="E649" t="str">
            <v>BALANCE SHEET</v>
          </cell>
          <cell r="F649" t="str">
            <v>BANK CASH PTT A/C</v>
          </cell>
          <cell r="G649" t="str">
            <v/>
          </cell>
          <cell r="H649" t="str">
            <v>CURRENT ASSETS, LOANS AND ADVANCES</v>
          </cell>
          <cell r="I649" t="str">
            <v>CASH AND BANK BALANCES</v>
          </cell>
          <cell r="J649" t="str">
            <v>BANK ACCOUNTS- CURRENT</v>
          </cell>
        </row>
        <row r="650">
          <cell r="A650" t="str">
            <v>A702016</v>
          </cell>
          <cell r="B650" t="str">
            <v>Citi Bank Jeevan Bharti CP</v>
          </cell>
          <cell r="C650" t="str">
            <v>INR</v>
          </cell>
          <cell r="D650" t="str">
            <v>ASSET</v>
          </cell>
          <cell r="E650" t="str">
            <v>BALANCE SHEET</v>
          </cell>
          <cell r="F650" t="str">
            <v>BANK CASH PTT A/C</v>
          </cell>
          <cell r="G650" t="str">
            <v/>
          </cell>
          <cell r="H650" t="str">
            <v>CURRENT ASSETS, LOANS AND ADVANCES</v>
          </cell>
          <cell r="I650" t="str">
            <v>CASH AND BANK BALANCES</v>
          </cell>
          <cell r="J650" t="str">
            <v>BANK ACCOUNTS- CURRENT</v>
          </cell>
        </row>
        <row r="651">
          <cell r="A651" t="str">
            <v>A702017</v>
          </cell>
          <cell r="B651" t="str">
            <v>Citi Bank Jeevan Bharti CP</v>
          </cell>
          <cell r="C651" t="str">
            <v>INR</v>
          </cell>
          <cell r="D651" t="str">
            <v>ASSET</v>
          </cell>
          <cell r="E651" t="str">
            <v>BALANCE SHEET</v>
          </cell>
          <cell r="F651" t="str">
            <v>BANK CASH PTT A/C</v>
          </cell>
          <cell r="G651" t="str">
            <v/>
          </cell>
          <cell r="H651" t="str">
            <v>CURRENT ASSETS, LOANS AND ADVANCES</v>
          </cell>
          <cell r="I651" t="str">
            <v>CASH AND BANK BALANCES</v>
          </cell>
          <cell r="J651" t="str">
            <v>BANK ACCOUNTS- CURRENT</v>
          </cell>
        </row>
        <row r="652">
          <cell r="A652" t="str">
            <v>A702018</v>
          </cell>
          <cell r="B652" t="str">
            <v>Citi Bank ESCRO Jeevan Bharti CP</v>
          </cell>
          <cell r="C652" t="str">
            <v>INR</v>
          </cell>
          <cell r="D652" t="str">
            <v>ASSET</v>
          </cell>
          <cell r="E652" t="str">
            <v>BALANCE SHEET</v>
          </cell>
          <cell r="F652" t="str">
            <v>BANK CASH PTT A/C</v>
          </cell>
          <cell r="G652" t="str">
            <v/>
          </cell>
          <cell r="H652" t="str">
            <v>CURRENT ASSETS, LOANS AND ADVANCES</v>
          </cell>
          <cell r="I652" t="str">
            <v>CASH AND BANK BALANCES</v>
          </cell>
          <cell r="J652" t="str">
            <v>BANK ACCOUNTS- CURRENT</v>
          </cell>
        </row>
        <row r="653">
          <cell r="A653" t="str">
            <v>A702019</v>
          </cell>
          <cell r="B653" t="str">
            <v>Corporatio Bank Karol Bagh</v>
          </cell>
          <cell r="C653" t="str">
            <v>INR</v>
          </cell>
          <cell r="D653" t="str">
            <v>ASSET</v>
          </cell>
          <cell r="E653" t="str">
            <v>BALANCE SHEET</v>
          </cell>
          <cell r="F653" t="str">
            <v>BANK CASH PTT A/C</v>
          </cell>
          <cell r="G653" t="str">
            <v/>
          </cell>
          <cell r="H653" t="str">
            <v>CURRENT ASSETS, LOANS AND ADVANCES</v>
          </cell>
          <cell r="I653" t="str">
            <v>CASH AND BANK BALANCES</v>
          </cell>
          <cell r="J653" t="str">
            <v>BANK ACCOUNTS- CURRENT</v>
          </cell>
        </row>
        <row r="654">
          <cell r="A654" t="str">
            <v>A702020</v>
          </cell>
          <cell r="B654" t="str">
            <v>Corporation Bank KG Marg</v>
          </cell>
          <cell r="C654" t="str">
            <v>INR</v>
          </cell>
          <cell r="D654" t="str">
            <v>ASSET</v>
          </cell>
          <cell r="E654" t="str">
            <v>BALANCE SHEET</v>
          </cell>
          <cell r="F654" t="str">
            <v>BANK CASH PTT A/C</v>
          </cell>
          <cell r="G654" t="str">
            <v/>
          </cell>
          <cell r="H654" t="str">
            <v>CURRENT ASSETS, LOANS AND ADVANCES</v>
          </cell>
          <cell r="I654" t="str">
            <v>CASH AND BANK BALANCES</v>
          </cell>
          <cell r="J654" t="str">
            <v>BANK ACCOUNTS- CURRENT</v>
          </cell>
        </row>
        <row r="655">
          <cell r="A655" t="str">
            <v>A702021</v>
          </cell>
          <cell r="B655" t="str">
            <v>Corporation Bank Sec 14 Gurgaon</v>
          </cell>
          <cell r="C655" t="str">
            <v>INR</v>
          </cell>
          <cell r="D655" t="str">
            <v>ASSET</v>
          </cell>
          <cell r="E655" t="str">
            <v>BALANCE SHEET</v>
          </cell>
          <cell r="F655" t="str">
            <v>BANK CASH PTT A/C</v>
          </cell>
          <cell r="G655" t="str">
            <v/>
          </cell>
          <cell r="H655" t="str">
            <v>CURRENT ASSETS, LOANS AND ADVANCES</v>
          </cell>
          <cell r="I655" t="str">
            <v>CASH AND BANK BALANCES</v>
          </cell>
          <cell r="J655" t="str">
            <v>BANK ACCOUNTS- CURRENT</v>
          </cell>
        </row>
        <row r="656">
          <cell r="A656" t="str">
            <v>A702022</v>
          </cell>
          <cell r="B656" t="str">
            <v>Corporation Bank Phase I Gurgaon</v>
          </cell>
          <cell r="C656" t="str">
            <v>INR</v>
          </cell>
          <cell r="D656" t="str">
            <v>ASSET</v>
          </cell>
          <cell r="E656" t="str">
            <v>BALANCE SHEET</v>
          </cell>
          <cell r="F656" t="str">
            <v>BANK CASH PTT A/C</v>
          </cell>
          <cell r="G656" t="str">
            <v/>
          </cell>
          <cell r="H656" t="str">
            <v>CURRENT ASSETS, LOANS AND ADVANCES</v>
          </cell>
          <cell r="I656" t="str">
            <v>CASH AND BANK BALANCES</v>
          </cell>
          <cell r="J656" t="str">
            <v>BANK ACCOUNTS- CURRENT</v>
          </cell>
        </row>
        <row r="657">
          <cell r="A657" t="str">
            <v>A702023</v>
          </cell>
          <cell r="B657" t="str">
            <v>Corporation Bank Sikandarpur Gurgaon</v>
          </cell>
          <cell r="C657" t="str">
            <v>INR</v>
          </cell>
          <cell r="D657" t="str">
            <v>ASSET</v>
          </cell>
          <cell r="E657" t="str">
            <v>BALANCE SHEET</v>
          </cell>
          <cell r="F657" t="str">
            <v>BANK CASH PTT A/C</v>
          </cell>
          <cell r="G657" t="str">
            <v/>
          </cell>
          <cell r="H657" t="str">
            <v>CURRENT ASSETS, LOANS AND ADVANCES</v>
          </cell>
          <cell r="I657" t="str">
            <v>CASH AND BANK BALANCES</v>
          </cell>
          <cell r="J657" t="str">
            <v>BANK ACCOUNTS- CURRENT</v>
          </cell>
        </row>
        <row r="658">
          <cell r="A658" t="str">
            <v>A702024</v>
          </cell>
          <cell r="B658" t="str">
            <v>DBS Bank Barakhamba Road</v>
          </cell>
          <cell r="C658" t="str">
            <v>INR</v>
          </cell>
          <cell r="D658" t="str">
            <v>ASSET</v>
          </cell>
          <cell r="E658" t="str">
            <v>BALANCE SHEET</v>
          </cell>
          <cell r="F658" t="str">
            <v>BANK CASH PTT A/C</v>
          </cell>
          <cell r="G658" t="str">
            <v/>
          </cell>
          <cell r="H658" t="str">
            <v>CURRENT ASSETS, LOANS AND ADVANCES</v>
          </cell>
          <cell r="I658" t="str">
            <v>CASH AND BANK BALANCES</v>
          </cell>
          <cell r="J658" t="str">
            <v>BANK ACCOUNTS- CURRENT</v>
          </cell>
        </row>
        <row r="659">
          <cell r="A659" t="str">
            <v>A702025</v>
          </cell>
          <cell r="B659" t="str">
            <v>Deutsche Bank KG Marg</v>
          </cell>
          <cell r="C659" t="str">
            <v>INR</v>
          </cell>
          <cell r="D659" t="str">
            <v>ASSET</v>
          </cell>
          <cell r="E659" t="str">
            <v>BALANCE SHEET</v>
          </cell>
          <cell r="F659" t="str">
            <v>BANK CASH PTT A/C</v>
          </cell>
          <cell r="G659" t="str">
            <v/>
          </cell>
          <cell r="H659" t="str">
            <v>CURRENT ASSETS, LOANS AND ADVANCES</v>
          </cell>
          <cell r="I659" t="str">
            <v>CASH AND BANK BALANCES</v>
          </cell>
          <cell r="J659" t="str">
            <v>BANK ACCOUNTS- CURRENT</v>
          </cell>
        </row>
        <row r="660">
          <cell r="A660" t="str">
            <v>A702026</v>
          </cell>
          <cell r="B660" t="str">
            <v>HDFC Bank KG Marg</v>
          </cell>
          <cell r="C660" t="str">
            <v>INR</v>
          </cell>
          <cell r="D660" t="str">
            <v>ASSET</v>
          </cell>
          <cell r="E660" t="str">
            <v>BALANCE SHEET</v>
          </cell>
          <cell r="F660" t="str">
            <v>BANK CASH PTT A/C</v>
          </cell>
          <cell r="G660" t="str">
            <v/>
          </cell>
          <cell r="H660" t="str">
            <v>CURRENT ASSETS, LOANS AND ADVANCES</v>
          </cell>
          <cell r="I660" t="str">
            <v>CASH AND BANK BALANCES</v>
          </cell>
          <cell r="J660" t="str">
            <v>BANK ACCOUNTS- CURRENT</v>
          </cell>
        </row>
        <row r="661">
          <cell r="A661" t="str">
            <v>A702027</v>
          </cell>
          <cell r="B661" t="str">
            <v>HDFC Bank HT House</v>
          </cell>
          <cell r="C661" t="str">
            <v>INR</v>
          </cell>
          <cell r="D661" t="str">
            <v>ASSET</v>
          </cell>
          <cell r="E661" t="str">
            <v>BALANCE SHEET</v>
          </cell>
          <cell r="F661" t="str">
            <v>BANK CASH PTT A/C</v>
          </cell>
          <cell r="G661" t="str">
            <v/>
          </cell>
          <cell r="H661" t="str">
            <v>CURRENT ASSETS, LOANS AND ADVANCES</v>
          </cell>
          <cell r="I661" t="str">
            <v>CASH AND BANK BALANCES</v>
          </cell>
          <cell r="J661" t="str">
            <v>BANK ACCOUNTS- CURRENT</v>
          </cell>
        </row>
        <row r="662">
          <cell r="A662" t="str">
            <v>A702028</v>
          </cell>
          <cell r="B662" t="str">
            <v>HDFC Bank Kasturba Road Bangalore</v>
          </cell>
          <cell r="C662" t="str">
            <v>INR</v>
          </cell>
          <cell r="D662" t="str">
            <v>ASSET</v>
          </cell>
          <cell r="E662" t="str">
            <v>BALANCE SHEET</v>
          </cell>
          <cell r="F662" t="str">
            <v>BANK CASH PTT A/C</v>
          </cell>
          <cell r="G662" t="str">
            <v/>
          </cell>
          <cell r="H662" t="str">
            <v>CURRENT ASSETS, LOANS AND ADVANCES</v>
          </cell>
          <cell r="I662" t="str">
            <v>CASH AND BANK BALANCES</v>
          </cell>
          <cell r="J662" t="str">
            <v>BANK ACCOUNTS- CURRENT</v>
          </cell>
        </row>
        <row r="663">
          <cell r="A663" t="str">
            <v>A702029</v>
          </cell>
          <cell r="B663" t="str">
            <v>HDFC Bank Shopping Mall Gurgaon</v>
          </cell>
          <cell r="C663" t="str">
            <v>INR</v>
          </cell>
          <cell r="D663" t="str">
            <v>ASSET</v>
          </cell>
          <cell r="E663" t="str">
            <v>BALANCE SHEET</v>
          </cell>
          <cell r="F663" t="str">
            <v>BANK CASH PTT A/C</v>
          </cell>
          <cell r="G663" t="str">
            <v/>
          </cell>
          <cell r="H663" t="str">
            <v>CURRENT ASSETS, LOANS AND ADVANCES</v>
          </cell>
          <cell r="I663" t="str">
            <v>CASH AND BANK BALANCES</v>
          </cell>
          <cell r="J663" t="str">
            <v>BANK ACCOUNTS- CURRENT</v>
          </cell>
        </row>
        <row r="664">
          <cell r="A664" t="str">
            <v>A702030</v>
          </cell>
          <cell r="B664" t="str">
            <v>HDFC Bank ESCRO Acc KG Marg</v>
          </cell>
          <cell r="C664" t="str">
            <v>INR</v>
          </cell>
          <cell r="D664" t="str">
            <v>ASSET</v>
          </cell>
          <cell r="E664" t="str">
            <v>BALANCE SHEET</v>
          </cell>
          <cell r="F664" t="str">
            <v>BANK CASH PTT A/C</v>
          </cell>
          <cell r="G664" t="str">
            <v/>
          </cell>
          <cell r="H664" t="str">
            <v>CURRENT ASSETS, LOANS AND ADVANCES</v>
          </cell>
          <cell r="I664" t="str">
            <v>CASH AND BANK BALANCES</v>
          </cell>
          <cell r="J664" t="str">
            <v>BANK ACCOUNTS- CURRENT</v>
          </cell>
        </row>
        <row r="665">
          <cell r="A665" t="str">
            <v>A702031</v>
          </cell>
          <cell r="B665" t="str">
            <v>HSBC Bank Barakhamba Road</v>
          </cell>
          <cell r="C665" t="str">
            <v>INR</v>
          </cell>
          <cell r="D665" t="str">
            <v>ASSET</v>
          </cell>
          <cell r="E665" t="str">
            <v>BALANCE SHEET</v>
          </cell>
          <cell r="F665" t="str">
            <v>BANK CASH PTT A/C</v>
          </cell>
          <cell r="G665" t="str">
            <v/>
          </cell>
          <cell r="H665" t="str">
            <v>CURRENT ASSETS, LOANS AND ADVANCES</v>
          </cell>
          <cell r="I665" t="str">
            <v>CASH AND BANK BALANCES</v>
          </cell>
          <cell r="J665" t="str">
            <v>BANK ACCOUNTS- CURRENT</v>
          </cell>
        </row>
        <row r="666">
          <cell r="A666" t="str">
            <v>A702032</v>
          </cell>
          <cell r="B666" t="str">
            <v>HSBC Bank Barakhamba Road</v>
          </cell>
          <cell r="C666" t="str">
            <v>INR</v>
          </cell>
          <cell r="D666" t="str">
            <v>ASSET</v>
          </cell>
          <cell r="E666" t="str">
            <v>BALANCE SHEET</v>
          </cell>
          <cell r="F666" t="str">
            <v>BANK CASH PTT A/C</v>
          </cell>
          <cell r="G666" t="str">
            <v/>
          </cell>
          <cell r="H666" t="str">
            <v>CURRENT ASSETS, LOANS AND ADVANCES</v>
          </cell>
          <cell r="I666" t="str">
            <v>CASH AND BANK BALANCES</v>
          </cell>
          <cell r="J666" t="str">
            <v>BANK ACCOUNTS- CURRENT</v>
          </cell>
        </row>
        <row r="667">
          <cell r="A667" t="str">
            <v>A702033</v>
          </cell>
          <cell r="B667" t="str">
            <v>HSBC Bank Central Arcade Gurgaon</v>
          </cell>
          <cell r="C667" t="str">
            <v>INR</v>
          </cell>
          <cell r="D667" t="str">
            <v>ASSET</v>
          </cell>
          <cell r="E667" t="str">
            <v>BALANCE SHEET</v>
          </cell>
          <cell r="F667" t="str">
            <v>BANK CASH PTT A/C</v>
          </cell>
          <cell r="G667" t="str">
            <v/>
          </cell>
          <cell r="H667" t="str">
            <v>CURRENT ASSETS, LOANS AND ADVANCES</v>
          </cell>
          <cell r="I667" t="str">
            <v>CASH AND BANK BALANCES</v>
          </cell>
          <cell r="J667" t="str">
            <v>BANK ACCOUNTS- CURRENT</v>
          </cell>
        </row>
        <row r="668">
          <cell r="A668" t="str">
            <v>A702034</v>
          </cell>
          <cell r="B668" t="str">
            <v>HSBC Bank London</v>
          </cell>
          <cell r="C668" t="str">
            <v>INR</v>
          </cell>
          <cell r="D668" t="str">
            <v>ASSET</v>
          </cell>
          <cell r="E668" t="str">
            <v>BALANCE SHEET</v>
          </cell>
          <cell r="F668" t="str">
            <v>BANK CASH PTT A/C</v>
          </cell>
          <cell r="G668" t="str">
            <v/>
          </cell>
          <cell r="H668" t="str">
            <v>CURRENT ASSETS, LOANS AND ADVANCES</v>
          </cell>
          <cell r="I668" t="str">
            <v>CASH AND BANK BALANCES</v>
          </cell>
          <cell r="J668" t="str">
            <v>BANK ACCOUNTS- CURRENT</v>
          </cell>
        </row>
        <row r="669">
          <cell r="A669" t="str">
            <v>A702035</v>
          </cell>
          <cell r="B669" t="str">
            <v>ICICI Bank HUDA Shopping Complex Gurgaon</v>
          </cell>
          <cell r="C669" t="str">
            <v>INR</v>
          </cell>
          <cell r="D669" t="str">
            <v>ASSET</v>
          </cell>
          <cell r="E669" t="str">
            <v>BALANCE SHEET</v>
          </cell>
          <cell r="F669" t="str">
            <v>BANK CASH PTT A/C</v>
          </cell>
          <cell r="G669" t="str">
            <v/>
          </cell>
          <cell r="H669" t="str">
            <v>CURRENT ASSETS, LOANS AND ADVANCES</v>
          </cell>
          <cell r="I669" t="str">
            <v>CASH AND BANK BALANCES</v>
          </cell>
          <cell r="J669" t="str">
            <v>BANK ACCOUNTS- CURRENT</v>
          </cell>
        </row>
        <row r="670">
          <cell r="A670" t="str">
            <v>A702036</v>
          </cell>
          <cell r="B670" t="str">
            <v>ICICI Bank HUDA Shopping Complex Gurgaon</v>
          </cell>
          <cell r="C670" t="str">
            <v>INR</v>
          </cell>
          <cell r="D670" t="str">
            <v>ASSET</v>
          </cell>
          <cell r="E670" t="str">
            <v>BALANCE SHEET</v>
          </cell>
          <cell r="F670" t="str">
            <v>BANK CASH PTT A/C</v>
          </cell>
          <cell r="G670" t="str">
            <v/>
          </cell>
          <cell r="H670" t="str">
            <v>CURRENT ASSETS, LOANS AND ADVANCES</v>
          </cell>
          <cell r="I670" t="str">
            <v>CASH AND BANK BALANCES</v>
          </cell>
          <cell r="J670" t="str">
            <v>BANK ACCOUNTS- CURRENT</v>
          </cell>
        </row>
        <row r="671">
          <cell r="A671" t="str">
            <v>A702037</v>
          </cell>
          <cell r="B671" t="str">
            <v>ICICI Bank Shastri Nagar Dhanbad</v>
          </cell>
          <cell r="C671" t="str">
            <v>INR</v>
          </cell>
          <cell r="D671" t="str">
            <v>ASSET</v>
          </cell>
          <cell r="E671" t="str">
            <v>BALANCE SHEET</v>
          </cell>
          <cell r="F671" t="str">
            <v>BANK CASH PTT A/C</v>
          </cell>
          <cell r="G671" t="str">
            <v/>
          </cell>
          <cell r="H671" t="str">
            <v>CURRENT ASSETS, LOANS AND ADVANCES</v>
          </cell>
          <cell r="I671" t="str">
            <v>CASH AND BANK BALANCES</v>
          </cell>
          <cell r="J671" t="str">
            <v>BANK ACCOUNTS- CURRENT</v>
          </cell>
        </row>
        <row r="672">
          <cell r="A672" t="str">
            <v>A702038</v>
          </cell>
          <cell r="B672" t="str">
            <v>ICICI Bank 9A CP</v>
          </cell>
          <cell r="C672" t="str">
            <v>INR</v>
          </cell>
          <cell r="D672" t="str">
            <v>ASSET</v>
          </cell>
          <cell r="E672" t="str">
            <v>BALANCE SHEET</v>
          </cell>
          <cell r="F672" t="str">
            <v>BANK CASH PTT A/C</v>
          </cell>
          <cell r="G672" t="str">
            <v/>
          </cell>
          <cell r="H672" t="str">
            <v>CURRENT ASSETS, LOANS AND ADVANCES</v>
          </cell>
          <cell r="I672" t="str">
            <v>CASH AND BANK BALANCES</v>
          </cell>
          <cell r="J672" t="str">
            <v>BANK ACCOUNTS- CURRENT</v>
          </cell>
        </row>
        <row r="673">
          <cell r="A673" t="str">
            <v>A702039</v>
          </cell>
          <cell r="B673" t="str">
            <v>ICICI Bank Qutab Plaza Ph1 Gurgaon</v>
          </cell>
          <cell r="C673" t="str">
            <v>INR</v>
          </cell>
          <cell r="D673" t="str">
            <v>ASSET</v>
          </cell>
          <cell r="E673" t="str">
            <v>BALANCE SHEET</v>
          </cell>
          <cell r="F673" t="str">
            <v>BANK CASH PTT A/C</v>
          </cell>
          <cell r="G673" t="str">
            <v/>
          </cell>
          <cell r="H673" t="str">
            <v>CURRENT ASSETS, LOANS AND ADVANCES</v>
          </cell>
          <cell r="I673" t="str">
            <v>CASH AND BANK BALANCES</v>
          </cell>
          <cell r="J673" t="str">
            <v>BANK ACCOUNTS- CURRENT</v>
          </cell>
        </row>
        <row r="674">
          <cell r="A674" t="str">
            <v>A702040</v>
          </cell>
          <cell r="B674" t="str">
            <v>ICICI Bank Qutab Plaza Ph1 Gurgaon</v>
          </cell>
          <cell r="C674" t="str">
            <v>INR</v>
          </cell>
          <cell r="D674" t="str">
            <v>ASSET</v>
          </cell>
          <cell r="E674" t="str">
            <v>BALANCE SHEET</v>
          </cell>
          <cell r="F674" t="str">
            <v>BANK CASH PTT A/C</v>
          </cell>
          <cell r="G674" t="str">
            <v/>
          </cell>
          <cell r="H674" t="str">
            <v>CURRENT ASSETS, LOANS AND ADVANCES</v>
          </cell>
          <cell r="I674" t="str">
            <v>CASH AND BANK BALANCES</v>
          </cell>
          <cell r="J674" t="str">
            <v>BANK ACCOUNTS- CURRENT</v>
          </cell>
        </row>
        <row r="675">
          <cell r="A675" t="str">
            <v>A702041</v>
          </cell>
          <cell r="B675" t="str">
            <v>ICICI Bank Saket</v>
          </cell>
          <cell r="C675" t="str">
            <v>INR</v>
          </cell>
          <cell r="D675" t="str">
            <v>ASSET</v>
          </cell>
          <cell r="E675" t="str">
            <v>BALANCE SHEET</v>
          </cell>
          <cell r="F675" t="str">
            <v>BANK CASH PTT A/C</v>
          </cell>
          <cell r="G675" t="str">
            <v/>
          </cell>
          <cell r="H675" t="str">
            <v>CURRENT ASSETS, LOANS AND ADVANCES</v>
          </cell>
          <cell r="I675" t="str">
            <v>CASH AND BANK BALANCES</v>
          </cell>
          <cell r="J675" t="str">
            <v>BANK ACCOUNTS- CURRENT</v>
          </cell>
        </row>
        <row r="676">
          <cell r="A676" t="str">
            <v>A702042</v>
          </cell>
          <cell r="B676" t="str">
            <v>ICICI Bank Sushant Lok Ph1</v>
          </cell>
          <cell r="C676" t="str">
            <v>INR</v>
          </cell>
          <cell r="D676" t="str">
            <v>ASSET</v>
          </cell>
          <cell r="E676" t="str">
            <v>BALANCE SHEET</v>
          </cell>
          <cell r="F676" t="str">
            <v>BANK CASH PTT A/C</v>
          </cell>
          <cell r="G676" t="str">
            <v/>
          </cell>
          <cell r="H676" t="str">
            <v>CURRENT ASSETS, LOANS AND ADVANCES</v>
          </cell>
          <cell r="I676" t="str">
            <v>CASH AND BANK BALANCES</v>
          </cell>
          <cell r="J676" t="str">
            <v>BANK ACCOUNTS- CURRENT</v>
          </cell>
        </row>
        <row r="677">
          <cell r="A677" t="str">
            <v>A702043</v>
          </cell>
          <cell r="B677" t="str">
            <v>ICICI Bank Nariman Pt Mumbai</v>
          </cell>
          <cell r="C677" t="str">
            <v>INR</v>
          </cell>
          <cell r="D677" t="str">
            <v>ASSET</v>
          </cell>
          <cell r="E677" t="str">
            <v>BALANCE SHEET</v>
          </cell>
          <cell r="F677" t="str">
            <v>BANK CASH PTT A/C</v>
          </cell>
          <cell r="G677" t="str">
            <v/>
          </cell>
          <cell r="H677" t="str">
            <v>CURRENT ASSETS, LOANS AND ADVANCES</v>
          </cell>
          <cell r="I677" t="str">
            <v>CASH AND BANK BALANCES</v>
          </cell>
          <cell r="J677" t="str">
            <v>BANK ACCOUNTS- CURRENT</v>
          </cell>
        </row>
        <row r="678">
          <cell r="A678" t="str">
            <v>A702044</v>
          </cell>
          <cell r="B678" t="str">
            <v>ICICI Bank Deccan GymKhana Pune</v>
          </cell>
          <cell r="C678" t="str">
            <v>INR</v>
          </cell>
          <cell r="D678" t="str">
            <v>ASSET</v>
          </cell>
          <cell r="E678" t="str">
            <v>BALANCE SHEET</v>
          </cell>
          <cell r="F678" t="str">
            <v>BANK CASH PTT A/C</v>
          </cell>
          <cell r="G678" t="str">
            <v/>
          </cell>
          <cell r="H678" t="str">
            <v>CURRENT ASSETS, LOANS AND ADVANCES</v>
          </cell>
          <cell r="I678" t="str">
            <v>CASH AND BANK BALANCES</v>
          </cell>
          <cell r="J678" t="str">
            <v>BANK ACCOUNTS- CURRENT</v>
          </cell>
        </row>
        <row r="679">
          <cell r="A679" t="str">
            <v>A702045</v>
          </cell>
          <cell r="B679" t="str">
            <v>ICICI Bank Langford Road Bangalore</v>
          </cell>
          <cell r="C679" t="str">
            <v>INR</v>
          </cell>
          <cell r="D679" t="str">
            <v>ASSET</v>
          </cell>
          <cell r="E679" t="str">
            <v>BALANCE SHEET</v>
          </cell>
          <cell r="F679" t="str">
            <v>BANK CASH PTT A/C</v>
          </cell>
          <cell r="G679" t="str">
            <v/>
          </cell>
          <cell r="H679" t="str">
            <v>CURRENT ASSETS, LOANS AND ADVANCES</v>
          </cell>
          <cell r="I679" t="str">
            <v>CASH AND BANK BALANCES</v>
          </cell>
          <cell r="J679" t="str">
            <v>BANK ACCOUNTS- CURRENT</v>
          </cell>
        </row>
        <row r="680">
          <cell r="A680" t="str">
            <v>A702046</v>
          </cell>
          <cell r="B680" t="str">
            <v>ICICI Bank Bombay Samachar Marg fort Mum</v>
          </cell>
          <cell r="C680" t="str">
            <v>INR</v>
          </cell>
          <cell r="D680" t="str">
            <v>ASSET</v>
          </cell>
          <cell r="E680" t="str">
            <v>BALANCE SHEET</v>
          </cell>
          <cell r="F680" t="str">
            <v>BANK CASH PTT A/C</v>
          </cell>
          <cell r="G680" t="str">
            <v/>
          </cell>
          <cell r="H680" t="str">
            <v>CURRENT ASSETS, LOANS AND ADVANCES</v>
          </cell>
          <cell r="I680" t="str">
            <v>CASH AND BANK BALANCES</v>
          </cell>
          <cell r="J680" t="str">
            <v>BANK ACCOUNTS- CURRENT</v>
          </cell>
        </row>
        <row r="681">
          <cell r="A681" t="str">
            <v>A702047</v>
          </cell>
          <cell r="B681" t="str">
            <v>ICICI Bank Cenotaph Road Chennai</v>
          </cell>
          <cell r="C681" t="str">
            <v>INR</v>
          </cell>
          <cell r="D681" t="str">
            <v>ASSET</v>
          </cell>
          <cell r="E681" t="str">
            <v>BALANCE SHEET</v>
          </cell>
          <cell r="F681" t="str">
            <v>BANK CASH PTT A/C</v>
          </cell>
          <cell r="G681" t="str">
            <v/>
          </cell>
          <cell r="H681" t="str">
            <v>CURRENT ASSETS, LOANS AND ADVANCES</v>
          </cell>
          <cell r="I681" t="str">
            <v>CASH AND BANK BALANCES</v>
          </cell>
          <cell r="J681" t="str">
            <v>BANK ACCOUNTS- CURRENT</v>
          </cell>
        </row>
        <row r="682">
          <cell r="A682" t="str">
            <v>A702048</v>
          </cell>
          <cell r="B682" t="str">
            <v>ICICI Dividend Acc 00-01 9A CP</v>
          </cell>
          <cell r="C682" t="str">
            <v>INR</v>
          </cell>
          <cell r="D682" t="str">
            <v>ASSET</v>
          </cell>
          <cell r="E682" t="str">
            <v>BALANCE SHEET</v>
          </cell>
          <cell r="F682" t="str">
            <v>BANK CASH PTT A/C</v>
          </cell>
          <cell r="G682" t="str">
            <v/>
          </cell>
          <cell r="H682" t="str">
            <v>CURRENT ASSETS, LOANS AND ADVANCES</v>
          </cell>
          <cell r="I682" t="str">
            <v>CASH AND BANK BALANCES</v>
          </cell>
          <cell r="J682" t="str">
            <v>BANK ACCOUNTS- CURRENT</v>
          </cell>
        </row>
        <row r="683">
          <cell r="A683" t="str">
            <v>A702049</v>
          </cell>
          <cell r="B683" t="str">
            <v>ICICI Dividend Acc 2002 9A CP</v>
          </cell>
          <cell r="C683" t="str">
            <v>INR</v>
          </cell>
          <cell r="D683" t="str">
            <v>ASSET</v>
          </cell>
          <cell r="E683" t="str">
            <v>BALANCE SHEET</v>
          </cell>
          <cell r="F683" t="str">
            <v>BANK CASH PTT A/C</v>
          </cell>
          <cell r="G683" t="str">
            <v/>
          </cell>
          <cell r="H683" t="str">
            <v>CURRENT ASSETS, LOANS AND ADVANCES</v>
          </cell>
          <cell r="I683" t="str">
            <v>CASH AND BANK BALANCES</v>
          </cell>
          <cell r="J683" t="str">
            <v>BANK ACCOUNTS- CURRENT</v>
          </cell>
        </row>
        <row r="684">
          <cell r="A684" t="str">
            <v>A702050</v>
          </cell>
          <cell r="B684" t="str">
            <v>ICICI Dividend Acc 2003 9A CP</v>
          </cell>
          <cell r="C684" t="str">
            <v>INR</v>
          </cell>
          <cell r="D684" t="str">
            <v>ASSET</v>
          </cell>
          <cell r="E684" t="str">
            <v>BALANCE SHEET</v>
          </cell>
          <cell r="F684" t="str">
            <v>BANK CASH PTT A/C</v>
          </cell>
          <cell r="G684" t="str">
            <v/>
          </cell>
          <cell r="H684" t="str">
            <v>CURRENT ASSETS, LOANS AND ADVANCES</v>
          </cell>
          <cell r="I684" t="str">
            <v>CASH AND BANK BALANCES</v>
          </cell>
          <cell r="J684" t="str">
            <v>BANK ACCOUNTS- CURRENT</v>
          </cell>
        </row>
        <row r="685">
          <cell r="A685" t="str">
            <v>A702051</v>
          </cell>
          <cell r="B685" t="str">
            <v>ICICI Dividend Acc 2004 9A CP</v>
          </cell>
          <cell r="C685" t="str">
            <v>INR</v>
          </cell>
          <cell r="D685" t="str">
            <v>ASSET</v>
          </cell>
          <cell r="E685" t="str">
            <v>BALANCE SHEET</v>
          </cell>
          <cell r="F685" t="str">
            <v>BANK CASH PTT A/C</v>
          </cell>
          <cell r="G685" t="str">
            <v/>
          </cell>
          <cell r="H685" t="str">
            <v>CURRENT ASSETS, LOANS AND ADVANCES</v>
          </cell>
          <cell r="I685" t="str">
            <v>CASH AND BANK BALANCES</v>
          </cell>
          <cell r="J685" t="str">
            <v>BANK ACCOUNTS- CURRENT</v>
          </cell>
        </row>
        <row r="686">
          <cell r="A686" t="str">
            <v>A702052</v>
          </cell>
          <cell r="B686" t="str">
            <v>ICICI Dividend Acc 2005 9A CP</v>
          </cell>
          <cell r="C686" t="str">
            <v>INR</v>
          </cell>
          <cell r="D686" t="str">
            <v>ASSET</v>
          </cell>
          <cell r="E686" t="str">
            <v>BALANCE SHEET</v>
          </cell>
          <cell r="F686" t="str">
            <v>BANK CASH PTT A/C</v>
          </cell>
          <cell r="G686" t="str">
            <v/>
          </cell>
          <cell r="H686" t="str">
            <v>CURRENT ASSETS, LOANS AND ADVANCES</v>
          </cell>
          <cell r="I686" t="str">
            <v>CASH AND BANK BALANCES</v>
          </cell>
          <cell r="J686" t="str">
            <v>BANK ACCOUNTS- CURRENT</v>
          </cell>
        </row>
        <row r="687">
          <cell r="A687" t="str">
            <v>A702053</v>
          </cell>
          <cell r="B687" t="str">
            <v>ICICI Dividend Acc 2006 9A CP</v>
          </cell>
          <cell r="C687" t="str">
            <v>INR</v>
          </cell>
          <cell r="D687" t="str">
            <v>ASSET</v>
          </cell>
          <cell r="E687" t="str">
            <v>BALANCE SHEET</v>
          </cell>
          <cell r="F687" t="str">
            <v>BANK CASH PTT A/C</v>
          </cell>
          <cell r="G687" t="str">
            <v/>
          </cell>
          <cell r="H687" t="str">
            <v>CURRENT ASSETS, LOANS AND ADVANCES</v>
          </cell>
          <cell r="I687" t="str">
            <v>CASH AND BANK BALANCES</v>
          </cell>
          <cell r="J687" t="str">
            <v>BANK ACCOUNTS- CURRENT</v>
          </cell>
        </row>
        <row r="688">
          <cell r="A688" t="str">
            <v>A702054</v>
          </cell>
          <cell r="B688" t="str">
            <v>ICICI ESCRO Account</v>
          </cell>
          <cell r="C688" t="str">
            <v>INR</v>
          </cell>
          <cell r="D688" t="str">
            <v>ASSET</v>
          </cell>
          <cell r="E688" t="str">
            <v>BALANCE SHEET</v>
          </cell>
          <cell r="F688" t="str">
            <v>BANK CASH PTT A/C</v>
          </cell>
          <cell r="G688" t="str">
            <v/>
          </cell>
          <cell r="H688" t="str">
            <v>CURRENT ASSETS, LOANS AND ADVANCES</v>
          </cell>
          <cell r="I688" t="str">
            <v>CASH AND BANK BALANCES</v>
          </cell>
          <cell r="J688" t="str">
            <v>BANK ACCOUNTS- CURRENT</v>
          </cell>
        </row>
        <row r="689">
          <cell r="A689" t="str">
            <v>A702055</v>
          </cell>
          <cell r="B689" t="str">
            <v>ICICI Mumbai Account</v>
          </cell>
          <cell r="C689" t="str">
            <v>INR</v>
          </cell>
          <cell r="D689" t="str">
            <v>ASSET</v>
          </cell>
          <cell r="E689" t="str">
            <v>BALANCE SHEET</v>
          </cell>
          <cell r="F689" t="str">
            <v>BANK CASH PTT A/C</v>
          </cell>
          <cell r="G689" t="str">
            <v/>
          </cell>
          <cell r="H689" t="str">
            <v>CURRENT ASSETS, LOANS AND ADVANCES</v>
          </cell>
          <cell r="I689" t="str">
            <v>CASH AND BANK BALANCES</v>
          </cell>
          <cell r="J689" t="str">
            <v>BANK ACCOUNTS- CURRENT</v>
          </cell>
        </row>
        <row r="690">
          <cell r="A690" t="str">
            <v>A702056</v>
          </cell>
          <cell r="B690" t="str">
            <v>ICICI PH 1,2, 3 Dev Acc 9A CP</v>
          </cell>
          <cell r="C690" t="str">
            <v>INR</v>
          </cell>
          <cell r="D690" t="str">
            <v>ASSET</v>
          </cell>
          <cell r="E690" t="str">
            <v>BALANCE SHEET</v>
          </cell>
          <cell r="F690" t="str">
            <v>BANK CASH PTT A/C</v>
          </cell>
          <cell r="G690" t="str">
            <v/>
          </cell>
          <cell r="H690" t="str">
            <v>CURRENT ASSETS, LOANS AND ADVANCES</v>
          </cell>
          <cell r="I690" t="str">
            <v>CASH AND BANK BALANCES</v>
          </cell>
          <cell r="J690" t="str">
            <v>BANK ACCOUNTS- CURRENT</v>
          </cell>
        </row>
        <row r="691">
          <cell r="A691" t="str">
            <v>A702057</v>
          </cell>
          <cell r="B691" t="str">
            <v>ICICI PH 4 Dev Acc 9A CP</v>
          </cell>
          <cell r="C691" t="str">
            <v>INR</v>
          </cell>
          <cell r="D691" t="str">
            <v>ASSET</v>
          </cell>
          <cell r="E691" t="str">
            <v>BALANCE SHEET</v>
          </cell>
          <cell r="F691" t="str">
            <v>BANK CASH PTT A/C</v>
          </cell>
          <cell r="G691" t="str">
            <v/>
          </cell>
          <cell r="H691" t="str">
            <v>CURRENT ASSETS, LOANS AND ADVANCES</v>
          </cell>
          <cell r="I691" t="str">
            <v>CASH AND BANK BALANCES</v>
          </cell>
          <cell r="J691" t="str">
            <v>BANK ACCOUNTS- CURRENT</v>
          </cell>
        </row>
        <row r="692">
          <cell r="A692" t="str">
            <v>A702058</v>
          </cell>
          <cell r="B692" t="str">
            <v>ICICI PH 5 Dev Acc 9A CP</v>
          </cell>
          <cell r="C692" t="str">
            <v>INR</v>
          </cell>
          <cell r="D692" t="str">
            <v>ASSET</v>
          </cell>
          <cell r="E692" t="str">
            <v>BALANCE SHEET</v>
          </cell>
          <cell r="F692" t="str">
            <v>BANK CASH PTT A/C</v>
          </cell>
          <cell r="G692" t="str">
            <v/>
          </cell>
          <cell r="H692" t="str">
            <v>CURRENT ASSETS, LOANS AND ADVANCES</v>
          </cell>
          <cell r="I692" t="str">
            <v>CASH AND BANK BALANCES</v>
          </cell>
          <cell r="J692" t="str">
            <v>BANK ACCOUNTS- CURRENT</v>
          </cell>
        </row>
        <row r="693">
          <cell r="A693" t="str">
            <v>A702059</v>
          </cell>
          <cell r="B693" t="str">
            <v>ICICI PH 5 Dev Acc 9A CP</v>
          </cell>
          <cell r="C693" t="str">
            <v>INR</v>
          </cell>
          <cell r="D693" t="str">
            <v>ASSET</v>
          </cell>
          <cell r="E693" t="str">
            <v>BALANCE SHEET</v>
          </cell>
          <cell r="F693" t="str">
            <v>BANK CASH PTT A/C</v>
          </cell>
          <cell r="G693" t="str">
            <v/>
          </cell>
          <cell r="H693" t="str">
            <v>CURRENT ASSETS, LOANS AND ADVANCES</v>
          </cell>
          <cell r="I693" t="str">
            <v>CASH AND BANK BALANCES</v>
          </cell>
          <cell r="J693" t="str">
            <v>BANK ACCOUNTS- CURRENT</v>
          </cell>
        </row>
        <row r="694">
          <cell r="A694" t="str">
            <v>A702060</v>
          </cell>
          <cell r="B694" t="str">
            <v>IDBI Bank Surya Kiran KG Marg</v>
          </cell>
          <cell r="C694" t="str">
            <v>INR</v>
          </cell>
          <cell r="D694" t="str">
            <v>ASSET</v>
          </cell>
          <cell r="E694" t="str">
            <v>BALANCE SHEET</v>
          </cell>
          <cell r="F694" t="str">
            <v>BANK CASH PTT A/C</v>
          </cell>
          <cell r="G694" t="str">
            <v/>
          </cell>
          <cell r="H694" t="str">
            <v>CURRENT ASSETS, LOANS AND ADVANCES</v>
          </cell>
          <cell r="I694" t="str">
            <v>CASH AND BANK BALANCES</v>
          </cell>
          <cell r="J694" t="str">
            <v>BANK ACCOUNTS- CURRENT</v>
          </cell>
        </row>
        <row r="695">
          <cell r="A695" t="str">
            <v>A702061</v>
          </cell>
          <cell r="B695" t="str">
            <v>IDBI Bank Surya Kiran KG Marg</v>
          </cell>
          <cell r="C695" t="str">
            <v>INR</v>
          </cell>
          <cell r="D695" t="str">
            <v>ASSET</v>
          </cell>
          <cell r="E695" t="str">
            <v>BALANCE SHEET</v>
          </cell>
          <cell r="F695" t="str">
            <v>BANK CASH PTT A/C</v>
          </cell>
          <cell r="G695" t="str">
            <v/>
          </cell>
          <cell r="H695" t="str">
            <v>CURRENT ASSETS, LOANS AND ADVANCES</v>
          </cell>
          <cell r="I695" t="str">
            <v>CASH AND BANK BALANCES</v>
          </cell>
          <cell r="J695" t="str">
            <v>BANK ACCOUNTS- CURRENT</v>
          </cell>
        </row>
        <row r="696">
          <cell r="A696" t="str">
            <v>A702062</v>
          </cell>
          <cell r="B696" t="str">
            <v>Indian Bank CP</v>
          </cell>
          <cell r="C696" t="str">
            <v>INR</v>
          </cell>
          <cell r="D696" t="str">
            <v>ASSET</v>
          </cell>
          <cell r="E696" t="str">
            <v>BALANCE SHEET</v>
          </cell>
          <cell r="F696" t="str">
            <v>BANK CASH PTT A/C</v>
          </cell>
          <cell r="G696" t="str">
            <v/>
          </cell>
          <cell r="H696" t="str">
            <v>CURRENT ASSETS, LOANS AND ADVANCES</v>
          </cell>
          <cell r="I696" t="str">
            <v>CASH AND BANK BALANCES</v>
          </cell>
          <cell r="J696" t="str">
            <v>BANK ACCOUNTS- CURRENT</v>
          </cell>
        </row>
        <row r="697">
          <cell r="A697" t="str">
            <v>A702063</v>
          </cell>
          <cell r="B697" t="str">
            <v>ING VYSYA Bank West Patel Ngr</v>
          </cell>
          <cell r="C697" t="str">
            <v>INR</v>
          </cell>
          <cell r="D697" t="str">
            <v>ASSET</v>
          </cell>
          <cell r="E697" t="str">
            <v>BALANCE SHEET</v>
          </cell>
          <cell r="F697" t="str">
            <v>BANK CASH PTT A/C</v>
          </cell>
          <cell r="G697" t="str">
            <v/>
          </cell>
          <cell r="H697" t="str">
            <v>CURRENT ASSETS, LOANS AND ADVANCES</v>
          </cell>
          <cell r="I697" t="str">
            <v>CASH AND BANK BALANCES</v>
          </cell>
          <cell r="J697" t="str">
            <v>BANK ACCOUNTS- CURRENT</v>
          </cell>
        </row>
        <row r="698">
          <cell r="A698" t="str">
            <v>A702064</v>
          </cell>
          <cell r="B698" t="str">
            <v>ING VYSYA Bank Barakhamba Rd</v>
          </cell>
          <cell r="C698" t="str">
            <v>INR</v>
          </cell>
          <cell r="D698" t="str">
            <v>ASSET</v>
          </cell>
          <cell r="E698" t="str">
            <v>BALANCE SHEET</v>
          </cell>
          <cell r="F698" t="str">
            <v>BANK CASH PTT A/C</v>
          </cell>
          <cell r="G698" t="str">
            <v/>
          </cell>
          <cell r="H698" t="str">
            <v>CURRENT ASSETS, LOANS AND ADVANCES</v>
          </cell>
          <cell r="I698" t="str">
            <v>CASH AND BANK BALANCES</v>
          </cell>
          <cell r="J698" t="str">
            <v>BANK ACCOUNTS- CURRENT</v>
          </cell>
        </row>
        <row r="699">
          <cell r="A699" t="str">
            <v>A702065</v>
          </cell>
          <cell r="B699" t="str">
            <v>J&amp;K Bank Shopping Mall Gurgaon</v>
          </cell>
          <cell r="C699" t="str">
            <v>INR</v>
          </cell>
          <cell r="D699" t="str">
            <v>ASSET</v>
          </cell>
          <cell r="E699" t="str">
            <v>BALANCE SHEET</v>
          </cell>
          <cell r="F699" t="str">
            <v>BANK CASH PTT A/C</v>
          </cell>
          <cell r="G699" t="str">
            <v/>
          </cell>
          <cell r="H699" t="str">
            <v>CURRENT ASSETS, LOANS AND ADVANCES</v>
          </cell>
          <cell r="I699" t="str">
            <v>CASH AND BANK BALANCES</v>
          </cell>
          <cell r="J699" t="str">
            <v>BANK ACCOUNTS- CURRENT</v>
          </cell>
        </row>
        <row r="700">
          <cell r="A700" t="str">
            <v>A702066</v>
          </cell>
          <cell r="B700" t="str">
            <v>Kotak Mahindra Bank Ambadeep KG Marg</v>
          </cell>
          <cell r="C700" t="str">
            <v>INR</v>
          </cell>
          <cell r="D700" t="str">
            <v>ASSET</v>
          </cell>
          <cell r="E700" t="str">
            <v>BALANCE SHEET</v>
          </cell>
          <cell r="F700" t="str">
            <v>BANK CASH PTT A/C</v>
          </cell>
          <cell r="G700" t="str">
            <v/>
          </cell>
          <cell r="H700" t="str">
            <v>CURRENT ASSETS, LOANS AND ADVANCES</v>
          </cell>
          <cell r="I700" t="str">
            <v>CASH AND BANK BALANCES</v>
          </cell>
          <cell r="J700" t="str">
            <v>BANK ACCOUNTS- CURRENT</v>
          </cell>
        </row>
        <row r="701">
          <cell r="A701" t="str">
            <v>A702067</v>
          </cell>
          <cell r="B701" t="str">
            <v>OBC Sec 17 Gurgaon</v>
          </cell>
          <cell r="C701" t="str">
            <v>INR</v>
          </cell>
          <cell r="D701" t="str">
            <v>ASSET</v>
          </cell>
          <cell r="E701" t="str">
            <v>BALANCE SHEET</v>
          </cell>
          <cell r="F701" t="str">
            <v>BANK CASH PTT A/C</v>
          </cell>
          <cell r="G701" t="str">
            <v/>
          </cell>
          <cell r="H701" t="str">
            <v>CURRENT ASSETS, LOANS AND ADVANCES</v>
          </cell>
          <cell r="I701" t="str">
            <v>CASH AND BANK BALANCES</v>
          </cell>
          <cell r="J701" t="str">
            <v>BANK ACCOUNTS- CURRENT</v>
          </cell>
        </row>
        <row r="702">
          <cell r="A702" t="str">
            <v>A702068</v>
          </cell>
          <cell r="B702" t="str">
            <v>PNB Dividend Acc 99-00</v>
          </cell>
          <cell r="C702" t="str">
            <v>INR</v>
          </cell>
          <cell r="D702" t="str">
            <v>ASSET</v>
          </cell>
          <cell r="E702" t="str">
            <v>BALANCE SHEET</v>
          </cell>
          <cell r="F702" t="str">
            <v>BANK CASH PTT A/C</v>
          </cell>
          <cell r="G702" t="str">
            <v/>
          </cell>
          <cell r="H702" t="str">
            <v>CURRENT ASSETS, LOANS AND ADVANCES</v>
          </cell>
          <cell r="I702" t="str">
            <v>CASH AND BANK BALANCES</v>
          </cell>
          <cell r="J702" t="str">
            <v>BANK ACCOUNTS- CURRENT</v>
          </cell>
        </row>
        <row r="703">
          <cell r="A703" t="str">
            <v>A702069</v>
          </cell>
          <cell r="B703" t="str">
            <v>PNB Fountain Chowk Gurgaon</v>
          </cell>
          <cell r="C703" t="str">
            <v>INR</v>
          </cell>
          <cell r="D703" t="str">
            <v>ASSET</v>
          </cell>
          <cell r="E703" t="str">
            <v>BALANCE SHEET</v>
          </cell>
          <cell r="F703" t="str">
            <v>BANK CASH PTT A/C</v>
          </cell>
          <cell r="G703" t="str">
            <v/>
          </cell>
          <cell r="H703" t="str">
            <v>CURRENT ASSETS, LOANS AND ADVANCES</v>
          </cell>
          <cell r="I703" t="str">
            <v>CASH AND BANK BALANCES</v>
          </cell>
          <cell r="J703" t="str">
            <v>BANK ACCOUNTS- CURRENT</v>
          </cell>
        </row>
        <row r="704">
          <cell r="A704" t="str">
            <v>A702070</v>
          </cell>
          <cell r="B704" t="str">
            <v>PNB Hazaribagh Jharkhand</v>
          </cell>
          <cell r="C704" t="str">
            <v>INR</v>
          </cell>
          <cell r="D704" t="str">
            <v>ASSET</v>
          </cell>
          <cell r="E704" t="str">
            <v>BALANCE SHEET</v>
          </cell>
          <cell r="F704" t="str">
            <v>BANK CASH PTT A/C</v>
          </cell>
          <cell r="G704" t="str">
            <v/>
          </cell>
          <cell r="H704" t="str">
            <v>CURRENT ASSETS, LOANS AND ADVANCES</v>
          </cell>
          <cell r="I704" t="str">
            <v>CASH AND BANK BALANCES</v>
          </cell>
          <cell r="J704" t="str">
            <v>BANK ACCOUNTS- CURRENT</v>
          </cell>
        </row>
        <row r="705">
          <cell r="A705" t="str">
            <v>A702071</v>
          </cell>
          <cell r="B705" t="str">
            <v>PNB L block CP</v>
          </cell>
          <cell r="C705" t="str">
            <v>INR</v>
          </cell>
          <cell r="D705" t="str">
            <v>ASSET</v>
          </cell>
          <cell r="E705" t="str">
            <v>BALANCE SHEET</v>
          </cell>
          <cell r="F705" t="str">
            <v>BANK CASH PTT A/C</v>
          </cell>
          <cell r="G705" t="str">
            <v/>
          </cell>
          <cell r="H705" t="str">
            <v>CURRENT ASSETS, LOANS AND ADVANCES</v>
          </cell>
          <cell r="I705" t="str">
            <v>CASH AND BANK BALANCES</v>
          </cell>
          <cell r="J705" t="str">
            <v>BANK ACCOUNTS- CURRENT</v>
          </cell>
        </row>
        <row r="706">
          <cell r="A706" t="str">
            <v>A702072</v>
          </cell>
          <cell r="B706" t="str">
            <v>SBI ESCRO Account STC Building</v>
          </cell>
          <cell r="C706" t="str">
            <v>INR</v>
          </cell>
          <cell r="D706" t="str">
            <v>ASSET</v>
          </cell>
          <cell r="E706" t="str">
            <v>BALANCE SHEET</v>
          </cell>
          <cell r="F706" t="str">
            <v>BANK CASH PTT A/C</v>
          </cell>
          <cell r="G706" t="str">
            <v/>
          </cell>
          <cell r="H706" t="str">
            <v>CURRENT ASSETS, LOANS AND ADVANCES</v>
          </cell>
          <cell r="I706" t="str">
            <v>CASH AND BANK BALANCES</v>
          </cell>
          <cell r="J706" t="str">
            <v>BANK ACCOUNTS- CURRENT</v>
          </cell>
        </row>
        <row r="707">
          <cell r="A707" t="str">
            <v>A702073</v>
          </cell>
          <cell r="B707" t="str">
            <v>SBI STC Building</v>
          </cell>
          <cell r="C707" t="str">
            <v>INR</v>
          </cell>
          <cell r="D707" t="str">
            <v>ASSET</v>
          </cell>
          <cell r="E707" t="str">
            <v>BALANCE SHEET</v>
          </cell>
          <cell r="F707" t="str">
            <v>BANK CASH PTT A/C</v>
          </cell>
          <cell r="G707" t="str">
            <v/>
          </cell>
          <cell r="H707" t="str">
            <v>CURRENT ASSETS, LOANS AND ADVANCES</v>
          </cell>
          <cell r="I707" t="str">
            <v>CASH AND BANK BALANCES</v>
          </cell>
          <cell r="J707" t="str">
            <v>BANK ACCOUNTS- CURRENT</v>
          </cell>
        </row>
        <row r="708">
          <cell r="A708" t="str">
            <v>A702074</v>
          </cell>
          <cell r="B708" t="str">
            <v>SBI MG Road Gurgaon</v>
          </cell>
          <cell r="C708" t="str">
            <v>INR</v>
          </cell>
          <cell r="D708" t="str">
            <v>ASSET</v>
          </cell>
          <cell r="E708" t="str">
            <v>BALANCE SHEET</v>
          </cell>
          <cell r="F708" t="str">
            <v>BANK CASH PTT A/C</v>
          </cell>
          <cell r="G708" t="str">
            <v/>
          </cell>
          <cell r="H708" t="str">
            <v>CURRENT ASSETS, LOANS AND ADVANCES</v>
          </cell>
          <cell r="I708" t="str">
            <v>CASH AND BANK BALANCES</v>
          </cell>
          <cell r="J708" t="str">
            <v>BANK ACCOUNTS- CURRENT</v>
          </cell>
        </row>
        <row r="709">
          <cell r="A709" t="str">
            <v>A702075</v>
          </cell>
          <cell r="B709" t="str">
            <v>SBI Palm Court Gurgaon</v>
          </cell>
          <cell r="C709" t="str">
            <v>INR</v>
          </cell>
          <cell r="D709" t="str">
            <v>ASSET</v>
          </cell>
          <cell r="E709" t="str">
            <v>BALANCE SHEET</v>
          </cell>
          <cell r="F709" t="str">
            <v>BANK CASH PTT A/C</v>
          </cell>
          <cell r="G709" t="str">
            <v/>
          </cell>
          <cell r="H709" t="str">
            <v>CURRENT ASSETS, LOANS AND ADVANCES</v>
          </cell>
          <cell r="I709" t="str">
            <v>CASH AND BANK BALANCES</v>
          </cell>
          <cell r="J709" t="str">
            <v>BANK ACCOUNTS- CURRENT</v>
          </cell>
        </row>
        <row r="710">
          <cell r="A710" t="str">
            <v>A702076</v>
          </cell>
          <cell r="B710" t="str">
            <v>SBI New Guwahati</v>
          </cell>
          <cell r="C710" t="str">
            <v>INR</v>
          </cell>
          <cell r="D710" t="str">
            <v>ASSET</v>
          </cell>
          <cell r="E710" t="str">
            <v>BALANCE SHEET</v>
          </cell>
          <cell r="F710" t="str">
            <v>BANK CASH PTT A/C</v>
          </cell>
          <cell r="G710" t="str">
            <v/>
          </cell>
          <cell r="H710" t="str">
            <v>CURRENT ASSETS, LOANS AND ADVANCES</v>
          </cell>
          <cell r="I710" t="str">
            <v>CASH AND BANK BALANCES</v>
          </cell>
          <cell r="J710" t="str">
            <v>BANK ACCOUNTS- CURRENT</v>
          </cell>
        </row>
        <row r="711">
          <cell r="A711" t="str">
            <v>A702077</v>
          </cell>
          <cell r="B711" t="str">
            <v>SBI Dhanbad</v>
          </cell>
          <cell r="C711" t="str">
            <v>INR</v>
          </cell>
          <cell r="D711" t="str">
            <v>ASSET</v>
          </cell>
          <cell r="E711" t="str">
            <v>BALANCE SHEET</v>
          </cell>
          <cell r="F711" t="str">
            <v>BANK CASH PTT A/C</v>
          </cell>
          <cell r="G711" t="str">
            <v/>
          </cell>
          <cell r="H711" t="str">
            <v>CURRENT ASSETS, LOANS AND ADVANCES</v>
          </cell>
          <cell r="I711" t="str">
            <v>CASH AND BANK BALANCES</v>
          </cell>
          <cell r="J711" t="str">
            <v>BANK ACCOUNTS- CURRENT</v>
          </cell>
        </row>
        <row r="712">
          <cell r="A712" t="str">
            <v>A702078</v>
          </cell>
          <cell r="B712" t="str">
            <v>Standard Chartered Bank Barakhamba Road</v>
          </cell>
          <cell r="C712" t="str">
            <v>INR</v>
          </cell>
          <cell r="D712" t="str">
            <v>ASSET</v>
          </cell>
          <cell r="E712" t="str">
            <v>BALANCE SHEET</v>
          </cell>
          <cell r="F712" t="str">
            <v>BANK CASH PTT A/C</v>
          </cell>
          <cell r="G712" t="str">
            <v/>
          </cell>
          <cell r="H712" t="str">
            <v>CURRENT ASSETS, LOANS AND ADVANCES</v>
          </cell>
          <cell r="I712" t="str">
            <v>CASH AND BANK BALANCES</v>
          </cell>
          <cell r="J712" t="str">
            <v>BANK ACCOUNTS- CURRENT</v>
          </cell>
        </row>
        <row r="713">
          <cell r="A713" t="str">
            <v>A702079</v>
          </cell>
          <cell r="B713" t="str">
            <v>Syndicate Bank Khan Market</v>
          </cell>
          <cell r="C713" t="str">
            <v>INR</v>
          </cell>
          <cell r="D713" t="str">
            <v>ASSET</v>
          </cell>
          <cell r="E713" t="str">
            <v>BALANCE SHEET</v>
          </cell>
          <cell r="F713" t="str">
            <v>BANK CASH PTT A/C</v>
          </cell>
          <cell r="G713" t="str">
            <v/>
          </cell>
          <cell r="H713" t="str">
            <v>CURRENT ASSETS, LOANS AND ADVANCES</v>
          </cell>
          <cell r="I713" t="str">
            <v>CASH AND BANK BALANCES</v>
          </cell>
          <cell r="J713" t="str">
            <v>BANK ACCOUNTS- CURRENT</v>
          </cell>
        </row>
        <row r="714">
          <cell r="A714" t="str">
            <v>A702080</v>
          </cell>
          <cell r="B714" t="str">
            <v>The Laxmi Vilas Bank Karol Bagh</v>
          </cell>
          <cell r="C714" t="str">
            <v>INR</v>
          </cell>
          <cell r="D714" t="str">
            <v>ASSET</v>
          </cell>
          <cell r="E714" t="str">
            <v>BALANCE SHEET</v>
          </cell>
          <cell r="F714" t="str">
            <v>BANK CASH PTT A/C</v>
          </cell>
          <cell r="G714" t="str">
            <v/>
          </cell>
          <cell r="H714" t="str">
            <v>CURRENT ASSETS, LOANS AND ADVANCES</v>
          </cell>
          <cell r="I714" t="str">
            <v>CASH AND BANK BALANCES</v>
          </cell>
          <cell r="J714" t="str">
            <v>BANK ACCOUNTS- CURRENT</v>
          </cell>
        </row>
        <row r="715">
          <cell r="A715" t="str">
            <v>A702081</v>
          </cell>
          <cell r="B715" t="str">
            <v>United Bank of India Nehru Place</v>
          </cell>
          <cell r="C715" t="str">
            <v>INR</v>
          </cell>
          <cell r="D715" t="str">
            <v>ASSET</v>
          </cell>
          <cell r="E715" t="str">
            <v>BALANCE SHEET</v>
          </cell>
          <cell r="F715" t="str">
            <v>BANK CASH PTT A/C</v>
          </cell>
          <cell r="G715" t="str">
            <v/>
          </cell>
          <cell r="H715" t="str">
            <v>CURRENT ASSETS, LOANS AND ADVANCES</v>
          </cell>
          <cell r="I715" t="str">
            <v>CASH AND BANK BALANCES</v>
          </cell>
          <cell r="J715" t="str">
            <v>BANK ACCOUNTS- CURRENT</v>
          </cell>
        </row>
        <row r="716">
          <cell r="A716" t="str">
            <v>A702082</v>
          </cell>
          <cell r="B716" t="str">
            <v>UTI Bank Ltd Barakhamba Road</v>
          </cell>
          <cell r="C716" t="str">
            <v>INR</v>
          </cell>
          <cell r="D716" t="str">
            <v>ASSET</v>
          </cell>
          <cell r="E716" t="str">
            <v>BALANCE SHEET</v>
          </cell>
          <cell r="F716" t="str">
            <v>BANK CASH PTT A/C</v>
          </cell>
          <cell r="G716" t="str">
            <v/>
          </cell>
          <cell r="H716" t="str">
            <v>CURRENT ASSETS, LOANS AND ADVANCES</v>
          </cell>
          <cell r="I716" t="str">
            <v>CASH AND BANK BALANCES</v>
          </cell>
          <cell r="J716" t="str">
            <v>BANK ACCOUNTS- CURRENT</v>
          </cell>
        </row>
        <row r="717">
          <cell r="A717" t="str">
            <v>A702083</v>
          </cell>
          <cell r="B717" t="str">
            <v>UTI Bank Ltd Galleria Shopping Mall Gurg</v>
          </cell>
          <cell r="C717" t="str">
            <v>INR</v>
          </cell>
          <cell r="D717" t="str">
            <v>ASSET</v>
          </cell>
          <cell r="E717" t="str">
            <v>BALANCE SHEET</v>
          </cell>
          <cell r="F717" t="str">
            <v>BANK CASH PTT A/C</v>
          </cell>
          <cell r="G717" t="str">
            <v/>
          </cell>
          <cell r="H717" t="str">
            <v>CURRENT ASSETS, LOANS AND ADVANCES</v>
          </cell>
          <cell r="I717" t="str">
            <v>CASH AND BANK BALANCES</v>
          </cell>
          <cell r="J717" t="str">
            <v>BANK ACCOUNTS- CURRENT</v>
          </cell>
        </row>
        <row r="718">
          <cell r="A718" t="str">
            <v>A702084</v>
          </cell>
          <cell r="B718" t="str">
            <v>Canara Bank Bangalore</v>
          </cell>
          <cell r="C718" t="str">
            <v>INR</v>
          </cell>
          <cell r="D718" t="str">
            <v>ASSET</v>
          </cell>
          <cell r="E718" t="str">
            <v>BALANCE SHEET</v>
          </cell>
          <cell r="F718" t="str">
            <v>BANK CASH PTT A/C</v>
          </cell>
          <cell r="G718" t="str">
            <v/>
          </cell>
          <cell r="H718" t="str">
            <v>CURRENT ASSETS, LOANS AND ADVANCES</v>
          </cell>
          <cell r="I718" t="str">
            <v>CASH AND BANK BALANCES</v>
          </cell>
          <cell r="J718" t="str">
            <v>BANK ACCOUNTS- CURRENT</v>
          </cell>
        </row>
        <row r="719">
          <cell r="A719" t="str">
            <v>A702085</v>
          </cell>
          <cell r="B719" t="str">
            <v>Hong Kong Bank New Delhi</v>
          </cell>
          <cell r="C719" t="str">
            <v>INR</v>
          </cell>
          <cell r="D719" t="str">
            <v>ASSET</v>
          </cell>
          <cell r="E719" t="str">
            <v>BALANCE SHEET</v>
          </cell>
          <cell r="F719" t="str">
            <v>BANK CASH PTT A/C</v>
          </cell>
          <cell r="G719" t="str">
            <v/>
          </cell>
          <cell r="H719" t="str">
            <v>CURRENT ASSETS, LOANS AND ADVANCES</v>
          </cell>
          <cell r="I719" t="str">
            <v>CASH AND BANK BALANCES</v>
          </cell>
          <cell r="J719" t="str">
            <v>BANK ACCOUNTS- CURRENT</v>
          </cell>
        </row>
        <row r="720">
          <cell r="A720" t="str">
            <v>A702086</v>
          </cell>
          <cell r="B720" t="str">
            <v>SBI Opp Plaza Gurgaon</v>
          </cell>
          <cell r="C720" t="str">
            <v>INR</v>
          </cell>
          <cell r="D720" t="str">
            <v>ASSET</v>
          </cell>
          <cell r="E720" t="str">
            <v>BALANCE SHEET</v>
          </cell>
          <cell r="F720" t="str">
            <v>BANK CASH PTT A/C</v>
          </cell>
          <cell r="G720" t="str">
            <v/>
          </cell>
          <cell r="H720" t="str">
            <v>CURRENT ASSETS, LOANS AND ADVANCES</v>
          </cell>
          <cell r="I720" t="str">
            <v>CASH AND BANK BALANCES</v>
          </cell>
          <cell r="J720" t="str">
            <v>BANK ACCOUNTS- CURRENT</v>
          </cell>
        </row>
        <row r="721">
          <cell r="A721" t="str">
            <v>A702087</v>
          </cell>
          <cell r="B721" t="str">
            <v>UTI Bank Chennai</v>
          </cell>
          <cell r="C721" t="str">
            <v>INR</v>
          </cell>
          <cell r="D721" t="str">
            <v>ASSET</v>
          </cell>
          <cell r="E721" t="str">
            <v>BALANCE SHEET</v>
          </cell>
          <cell r="F721" t="str">
            <v>BANK CASH PTT A/C</v>
          </cell>
          <cell r="G721" t="str">
            <v/>
          </cell>
          <cell r="H721" t="str">
            <v>CURRENT ASSETS, LOANS AND ADVANCES</v>
          </cell>
          <cell r="I721" t="str">
            <v>CASH AND BANK BALANCES</v>
          </cell>
          <cell r="J721" t="str">
            <v>BANK ACCOUNTS- CURRENT</v>
          </cell>
        </row>
        <row r="722">
          <cell r="A722" t="str">
            <v>A702088</v>
          </cell>
          <cell r="B722" t="str">
            <v>SBI Qutab Plaza  Ph-1</v>
          </cell>
          <cell r="C722" t="str">
            <v>INR</v>
          </cell>
          <cell r="D722" t="str">
            <v>ASSET</v>
          </cell>
          <cell r="E722" t="str">
            <v>BALANCE SHEET</v>
          </cell>
          <cell r="F722" t="str">
            <v>BANK CASH PTT A/C</v>
          </cell>
          <cell r="G722" t="str">
            <v/>
          </cell>
          <cell r="H722" t="str">
            <v>CURRENT ASSETS, LOANS AND ADVANCES</v>
          </cell>
          <cell r="I722" t="str">
            <v>CASH AND BANK BALANCES</v>
          </cell>
          <cell r="J722" t="str">
            <v>BANK ACCOUNTS- CURRENT</v>
          </cell>
        </row>
        <row r="723">
          <cell r="A723" t="str">
            <v>A702089</v>
          </cell>
          <cell r="B723" t="str">
            <v>ABN Amro Haddows Rd Chennai</v>
          </cell>
          <cell r="C723" t="str">
            <v>INR</v>
          </cell>
          <cell r="D723" t="str">
            <v>ASSET</v>
          </cell>
          <cell r="E723" t="str">
            <v>BALANCE SHEET</v>
          </cell>
          <cell r="F723" t="str">
            <v>BANK CASH PTT A/C</v>
          </cell>
          <cell r="G723" t="str">
            <v/>
          </cell>
          <cell r="H723" t="str">
            <v>CURRENT ASSETS, LOANS AND ADVANCES</v>
          </cell>
          <cell r="I723" t="str">
            <v>CASH AND BANK BALANCES</v>
          </cell>
          <cell r="J723" t="str">
            <v>BANK ACCOUNTS- CURRENT</v>
          </cell>
        </row>
        <row r="724">
          <cell r="A724" t="str">
            <v>A702090</v>
          </cell>
          <cell r="B724" t="str">
            <v>SBI South Ext-1</v>
          </cell>
          <cell r="C724" t="str">
            <v>INR</v>
          </cell>
          <cell r="D724" t="str">
            <v>ASSET</v>
          </cell>
          <cell r="E724" t="str">
            <v>BALANCE SHEET</v>
          </cell>
          <cell r="F724" t="str">
            <v>BANK CASH PTT A/C</v>
          </cell>
          <cell r="G724" t="str">
            <v/>
          </cell>
          <cell r="H724" t="str">
            <v>CURRENT ASSETS, LOANS AND ADVANCES</v>
          </cell>
          <cell r="I724" t="str">
            <v>CASH AND BANK BALANCES</v>
          </cell>
          <cell r="J724" t="str">
            <v>BANK ACCOUNTS- CURRENT</v>
          </cell>
        </row>
        <row r="725">
          <cell r="A725" t="str">
            <v>A702091</v>
          </cell>
          <cell r="B725" t="str">
            <v>UBI Nungambakkam Chennai</v>
          </cell>
          <cell r="C725" t="str">
            <v>INR</v>
          </cell>
          <cell r="D725" t="str">
            <v>ASSET</v>
          </cell>
          <cell r="E725" t="str">
            <v>BALANCE SHEET</v>
          </cell>
          <cell r="F725" t="str">
            <v>BANK CASH PTT A/C</v>
          </cell>
          <cell r="G725" t="str">
            <v/>
          </cell>
          <cell r="H725" t="str">
            <v>CURRENT ASSETS, LOANS AND ADVANCES</v>
          </cell>
          <cell r="I725" t="str">
            <v>CASH AND BANK BALANCES</v>
          </cell>
          <cell r="J725" t="str">
            <v>BANK ACCOUNTS- CURRENT</v>
          </cell>
        </row>
        <row r="726">
          <cell r="A726" t="str">
            <v>A702092</v>
          </cell>
          <cell r="B726" t="str">
            <v>Corporation Bank Sikandarpur Gurgaon</v>
          </cell>
          <cell r="C726" t="str">
            <v>INR</v>
          </cell>
          <cell r="D726" t="str">
            <v>ASSET</v>
          </cell>
          <cell r="E726" t="str">
            <v>BALANCE SHEET</v>
          </cell>
          <cell r="F726" t="str">
            <v>BANK CASH PTT A/C</v>
          </cell>
          <cell r="G726" t="str">
            <v/>
          </cell>
          <cell r="H726" t="str">
            <v>CURRENT ASSETS, LOANS AND ADVANCES</v>
          </cell>
          <cell r="I726" t="str">
            <v>CASH AND BANK BALANCES</v>
          </cell>
          <cell r="J726" t="str">
            <v>BANK ACCOUNTS- CURRENT</v>
          </cell>
        </row>
        <row r="727">
          <cell r="A727" t="str">
            <v>A702093</v>
          </cell>
          <cell r="B727" t="str">
            <v>Corporation Bank Sikandarpur Gurgaon</v>
          </cell>
          <cell r="C727" t="str">
            <v>INR</v>
          </cell>
          <cell r="D727" t="str">
            <v>ASSET</v>
          </cell>
          <cell r="E727" t="str">
            <v>BALANCE SHEET</v>
          </cell>
          <cell r="F727" t="str">
            <v>BANK CASH PTT A/C</v>
          </cell>
          <cell r="G727" t="str">
            <v/>
          </cell>
          <cell r="H727" t="str">
            <v>CURRENT ASSETS, LOANS AND ADVANCES</v>
          </cell>
          <cell r="I727" t="str">
            <v>CASH AND BANK BALANCES</v>
          </cell>
          <cell r="J727" t="str">
            <v>BANK ACCOUNTS- CURRENT</v>
          </cell>
        </row>
        <row r="728">
          <cell r="A728" t="str">
            <v>A702094</v>
          </cell>
          <cell r="B728" t="str">
            <v>Corporation Bank Sikandarpur Gurgaon</v>
          </cell>
          <cell r="C728" t="str">
            <v>INR</v>
          </cell>
          <cell r="D728" t="str">
            <v>ASSET</v>
          </cell>
          <cell r="E728" t="str">
            <v>BALANCE SHEET</v>
          </cell>
          <cell r="F728" t="str">
            <v>BANK CASH PTT A/C</v>
          </cell>
          <cell r="G728" t="str">
            <v/>
          </cell>
          <cell r="H728" t="str">
            <v>CURRENT ASSETS, LOANS AND ADVANCES</v>
          </cell>
          <cell r="I728" t="str">
            <v>CASH AND BANK BALANCES</v>
          </cell>
          <cell r="J728" t="str">
            <v>BANK ACCOUNTS- CURRENT</v>
          </cell>
        </row>
        <row r="729">
          <cell r="A729" t="str">
            <v>A702095</v>
          </cell>
          <cell r="B729" t="str">
            <v>Corporation Bank Sikandarpur Gurgaon</v>
          </cell>
          <cell r="C729" t="str">
            <v>INR</v>
          </cell>
          <cell r="D729" t="str">
            <v>ASSET</v>
          </cell>
          <cell r="E729" t="str">
            <v>BALANCE SHEET</v>
          </cell>
          <cell r="F729" t="str">
            <v>BANK CASH PTT A/C</v>
          </cell>
          <cell r="G729" t="str">
            <v/>
          </cell>
          <cell r="H729" t="str">
            <v>CURRENT ASSETS, LOANS AND ADVANCES</v>
          </cell>
          <cell r="I729" t="str">
            <v>CASH AND BANK BALANCES</v>
          </cell>
          <cell r="J729" t="str">
            <v>BANK ACCOUNTS- CURRENT</v>
          </cell>
        </row>
        <row r="730">
          <cell r="A730" t="str">
            <v>A702096</v>
          </cell>
          <cell r="B730" t="str">
            <v>Bharat Overseas Bank Shopping Mall Gurg.</v>
          </cell>
          <cell r="C730" t="str">
            <v>INR</v>
          </cell>
          <cell r="D730" t="str">
            <v>ASSET</v>
          </cell>
          <cell r="E730" t="str">
            <v>BALANCE SHEET</v>
          </cell>
          <cell r="F730" t="str">
            <v>BANK CASH PTT A/C</v>
          </cell>
          <cell r="G730" t="str">
            <v/>
          </cell>
          <cell r="H730" t="str">
            <v>CURRENT ASSETS, LOANS AND ADVANCES</v>
          </cell>
          <cell r="I730" t="str">
            <v>CASH AND BANK BALANCES</v>
          </cell>
          <cell r="J730" t="str">
            <v>BANK ACCOUNTS- CURRENT</v>
          </cell>
        </row>
        <row r="731">
          <cell r="A731" t="str">
            <v>A702097</v>
          </cell>
          <cell r="B731" t="str">
            <v>HDFC Bank Shopping Mall Gurgaon</v>
          </cell>
          <cell r="C731" t="str">
            <v>INR</v>
          </cell>
          <cell r="D731" t="str">
            <v>ASSET</v>
          </cell>
          <cell r="E731" t="str">
            <v>BALANCE SHEET</v>
          </cell>
          <cell r="F731" t="str">
            <v>BANK CASH PTT A/C</v>
          </cell>
          <cell r="G731" t="str">
            <v/>
          </cell>
          <cell r="H731" t="str">
            <v>CURRENT ASSETS, LOANS AND ADVANCES</v>
          </cell>
          <cell r="I731" t="str">
            <v>CASH AND BANK BALANCES</v>
          </cell>
          <cell r="J731" t="str">
            <v>BANK ACCOUNTS- CURRENT</v>
          </cell>
        </row>
        <row r="732">
          <cell r="A732" t="str">
            <v>A702098</v>
          </cell>
          <cell r="B732" t="str">
            <v>SBI Sikandarpur Gurgaon</v>
          </cell>
          <cell r="C732" t="str">
            <v>INR</v>
          </cell>
          <cell r="D732" t="str">
            <v>ASSET</v>
          </cell>
          <cell r="E732" t="str">
            <v>BALANCE SHEET</v>
          </cell>
          <cell r="F732" t="str">
            <v>BANK CASH PTT A/C</v>
          </cell>
          <cell r="G732" t="str">
            <v/>
          </cell>
          <cell r="H732" t="str">
            <v>CURRENT ASSETS, LOANS AND ADVANCES</v>
          </cell>
          <cell r="I732" t="str">
            <v>CASH AND BANK BALANCES</v>
          </cell>
          <cell r="J732" t="str">
            <v>BANK ACCOUNTS- CURRENT</v>
          </cell>
        </row>
        <row r="733">
          <cell r="A733" t="str">
            <v>A702099</v>
          </cell>
          <cell r="B733" t="str">
            <v>BANK INTERIM ACCOUNT</v>
          </cell>
          <cell r="C733" t="str">
            <v>INR</v>
          </cell>
          <cell r="D733" t="str">
            <v>ASSET</v>
          </cell>
          <cell r="E733" t="str">
            <v>BALANCE SHEET</v>
          </cell>
          <cell r="F733" t="str">
            <v>BANK CASH PTT A/C</v>
          </cell>
          <cell r="G733" t="str">
            <v/>
          </cell>
          <cell r="H733" t="str">
            <v>CURRENT ASSETS, LOANS AND ADVANCES</v>
          </cell>
          <cell r="I733" t="str">
            <v>CASH AND BANK BALANCES</v>
          </cell>
          <cell r="J733" t="str">
            <v>BANK ACCOUNTS- CURRENT</v>
          </cell>
        </row>
        <row r="734">
          <cell r="A734" t="str">
            <v>A702100</v>
          </cell>
          <cell r="B734" t="str">
            <v>UTI Bank Hyderabad</v>
          </cell>
          <cell r="C734" t="str">
            <v>INR</v>
          </cell>
          <cell r="D734" t="str">
            <v>ASSET</v>
          </cell>
          <cell r="E734" t="str">
            <v>BALANCE SHEET</v>
          </cell>
          <cell r="F734" t="str">
            <v>BANK CASH PTT A/C</v>
          </cell>
          <cell r="G734" t="str">
            <v/>
          </cell>
          <cell r="H734" t="str">
            <v>CURRENT ASSETS, LOANS AND ADVANCES</v>
          </cell>
          <cell r="I734" t="str">
            <v>CASH AND BANK BALANCES</v>
          </cell>
          <cell r="J734" t="str">
            <v>BANK ACCOUNTS- CURRENT</v>
          </cell>
        </row>
        <row r="735">
          <cell r="A735" t="str">
            <v>A702101</v>
          </cell>
          <cell r="B735" t="str">
            <v>UTI Bank Bangalore</v>
          </cell>
          <cell r="C735" t="str">
            <v>INR</v>
          </cell>
          <cell r="D735" t="str">
            <v>ASSET</v>
          </cell>
          <cell r="E735" t="str">
            <v>BALANCE SHEET</v>
          </cell>
          <cell r="F735" t="str">
            <v>BANK CASH PTT A/C</v>
          </cell>
          <cell r="G735" t="str">
            <v/>
          </cell>
          <cell r="H735" t="str">
            <v>CURRENT ASSETS, LOANS AND ADVANCES</v>
          </cell>
          <cell r="I735" t="str">
            <v>CASH AND BANK BALANCES</v>
          </cell>
          <cell r="J735" t="str">
            <v>BANK ACCOUNTS- CURRENT</v>
          </cell>
        </row>
        <row r="736">
          <cell r="A736" t="str">
            <v>A702102</v>
          </cell>
          <cell r="B736" t="str">
            <v>Corporation Bank Sikandarpur Gurgaon</v>
          </cell>
          <cell r="C736" t="str">
            <v>INR</v>
          </cell>
          <cell r="D736" t="str">
            <v>ASSET</v>
          </cell>
          <cell r="E736" t="str">
            <v>BALANCE SHEET</v>
          </cell>
          <cell r="F736" t="str">
            <v>BANK CASH PTT A/C</v>
          </cell>
          <cell r="G736" t="str">
            <v/>
          </cell>
          <cell r="H736" t="str">
            <v>CURRENT ASSETS, LOANS AND ADVANCES</v>
          </cell>
          <cell r="I736" t="str">
            <v>CASH AND BANK BALANCES</v>
          </cell>
          <cell r="J736" t="str">
            <v>BANK ACCOUNTS- CURRENT</v>
          </cell>
        </row>
        <row r="737">
          <cell r="A737" t="str">
            <v>A702103</v>
          </cell>
          <cell r="B737" t="str">
            <v>Corporation Bank Sikandarpur Gurgaon</v>
          </cell>
          <cell r="C737" t="str">
            <v>INR</v>
          </cell>
          <cell r="D737" t="str">
            <v>ASSET</v>
          </cell>
          <cell r="E737" t="str">
            <v>BALANCE SHEET</v>
          </cell>
          <cell r="F737" t="str">
            <v>BANK CASH PTT A/C</v>
          </cell>
          <cell r="G737" t="str">
            <v/>
          </cell>
          <cell r="H737" t="str">
            <v>CURRENT ASSETS, LOANS AND ADVANCES</v>
          </cell>
          <cell r="I737" t="str">
            <v>CASH AND BANK BALANCES</v>
          </cell>
          <cell r="J737" t="str">
            <v>BANK ACCOUNTS- CURRENT</v>
          </cell>
        </row>
        <row r="738">
          <cell r="A738" t="str">
            <v>A702104</v>
          </cell>
          <cell r="B738" t="str">
            <v>Corporation Bank Sikandarpur Gurgaon</v>
          </cell>
          <cell r="C738" t="str">
            <v>INR</v>
          </cell>
          <cell r="D738" t="str">
            <v>ASSET</v>
          </cell>
          <cell r="E738" t="str">
            <v>BALANCE SHEET</v>
          </cell>
          <cell r="F738" t="str">
            <v>BANK CASH PTT A/C</v>
          </cell>
          <cell r="G738" t="str">
            <v/>
          </cell>
          <cell r="H738" t="str">
            <v>CURRENT ASSETS, LOANS AND ADVANCES</v>
          </cell>
          <cell r="I738" t="str">
            <v>CASH AND BANK BALANCES</v>
          </cell>
          <cell r="J738" t="str">
            <v>BANK ACCOUNTS- CURRENT</v>
          </cell>
        </row>
        <row r="739">
          <cell r="A739" t="str">
            <v>A702105</v>
          </cell>
          <cell r="B739" t="str">
            <v>Corporation Bank Sikandarpur Gurgaon</v>
          </cell>
          <cell r="C739" t="str">
            <v>INR</v>
          </cell>
          <cell r="D739" t="str">
            <v>ASSET</v>
          </cell>
          <cell r="E739" t="str">
            <v>BALANCE SHEET</v>
          </cell>
          <cell r="F739" t="str">
            <v>BANK CASH PTT A/C</v>
          </cell>
          <cell r="G739" t="str">
            <v/>
          </cell>
          <cell r="H739" t="str">
            <v>CURRENT ASSETS, LOANS AND ADVANCES</v>
          </cell>
          <cell r="I739" t="str">
            <v>CASH AND BANK BALANCES</v>
          </cell>
          <cell r="J739" t="str">
            <v>BANK ACCOUNTS- CURRENT</v>
          </cell>
        </row>
        <row r="740">
          <cell r="A740" t="str">
            <v>A702106</v>
          </cell>
          <cell r="B740" t="str">
            <v>Corporation Bank Sikandarpur Gurgaon</v>
          </cell>
          <cell r="C740" t="str">
            <v>INR</v>
          </cell>
          <cell r="D740" t="str">
            <v>ASSET</v>
          </cell>
          <cell r="E740" t="str">
            <v>BALANCE SHEET</v>
          </cell>
          <cell r="F740" t="str">
            <v>BANK CASH PTT A/C</v>
          </cell>
          <cell r="G740" t="str">
            <v/>
          </cell>
          <cell r="H740" t="str">
            <v>CURRENT ASSETS, LOANS AND ADVANCES</v>
          </cell>
          <cell r="I740" t="str">
            <v>CASH AND BANK BALANCES</v>
          </cell>
          <cell r="J740" t="str">
            <v>BANK ACCOUNTS- CURRENT</v>
          </cell>
        </row>
        <row r="741">
          <cell r="A741" t="str">
            <v>A702107</v>
          </cell>
          <cell r="B741" t="str">
            <v>Corporation Bank Sikandarpur Gurgaon</v>
          </cell>
          <cell r="C741" t="str">
            <v>INR</v>
          </cell>
          <cell r="D741" t="str">
            <v>ASSET</v>
          </cell>
          <cell r="E741" t="str">
            <v>BALANCE SHEET</v>
          </cell>
          <cell r="F741" t="str">
            <v>BANK CASH PTT A/C</v>
          </cell>
          <cell r="G741" t="str">
            <v/>
          </cell>
          <cell r="H741" t="str">
            <v>CURRENT ASSETS, LOANS AND ADVANCES</v>
          </cell>
          <cell r="I741" t="str">
            <v>CASH AND BANK BALANCES</v>
          </cell>
          <cell r="J741" t="str">
            <v>BANK ACCOUNTS- CURRENT</v>
          </cell>
        </row>
        <row r="742">
          <cell r="A742" t="str">
            <v>A702108</v>
          </cell>
          <cell r="B742" t="str">
            <v>Corporation Bank Sikandarpur Gurgaon</v>
          </cell>
          <cell r="C742" t="str">
            <v>INR</v>
          </cell>
          <cell r="D742" t="str">
            <v>ASSET</v>
          </cell>
          <cell r="E742" t="str">
            <v>BALANCE SHEET</v>
          </cell>
          <cell r="F742" t="str">
            <v>BANK CASH PTT A/C</v>
          </cell>
          <cell r="G742" t="str">
            <v/>
          </cell>
          <cell r="H742" t="str">
            <v>CURRENT ASSETS, LOANS AND ADVANCES</v>
          </cell>
          <cell r="I742" t="str">
            <v>CASH AND BANK BALANCES</v>
          </cell>
          <cell r="J742" t="str">
            <v>BANK ACCOUNTS- CURRENT</v>
          </cell>
        </row>
        <row r="743">
          <cell r="A743" t="str">
            <v>A702109</v>
          </cell>
          <cell r="B743" t="str">
            <v>Corporation Bank Sikandarpur Gurgaon</v>
          </cell>
          <cell r="C743" t="str">
            <v>INR</v>
          </cell>
          <cell r="D743" t="str">
            <v>ASSET</v>
          </cell>
          <cell r="E743" t="str">
            <v>BALANCE SHEET</v>
          </cell>
          <cell r="F743" t="str">
            <v>BANK CASH PTT A/C</v>
          </cell>
          <cell r="G743" t="str">
            <v/>
          </cell>
          <cell r="H743" t="str">
            <v>CURRENT ASSETS, LOANS AND ADVANCES</v>
          </cell>
          <cell r="I743" t="str">
            <v>CASH AND BANK BALANCES</v>
          </cell>
          <cell r="J743" t="str">
            <v>BANK ACCOUNTS- CURRENT</v>
          </cell>
        </row>
        <row r="744">
          <cell r="A744" t="str">
            <v>A702110</v>
          </cell>
          <cell r="B744" t="str">
            <v>Corporation Bank Sikandarpur Gurgaon</v>
          </cell>
          <cell r="C744" t="str">
            <v>INR</v>
          </cell>
          <cell r="D744" t="str">
            <v>ASSET</v>
          </cell>
          <cell r="E744" t="str">
            <v>BALANCE SHEET</v>
          </cell>
          <cell r="F744" t="str">
            <v>BANK CASH PTT A/C</v>
          </cell>
          <cell r="G744" t="str">
            <v/>
          </cell>
          <cell r="H744" t="str">
            <v>CURRENT ASSETS, LOANS AND ADVANCES</v>
          </cell>
          <cell r="I744" t="str">
            <v>CASH AND BANK BALANCES</v>
          </cell>
          <cell r="J744" t="str">
            <v>BANK ACCOUNTS- CURRENT</v>
          </cell>
        </row>
        <row r="745">
          <cell r="A745" t="str">
            <v>A702111</v>
          </cell>
          <cell r="B745" t="str">
            <v>HDFC Bank Shopping Mall Gurgaon</v>
          </cell>
          <cell r="C745" t="str">
            <v>INR</v>
          </cell>
          <cell r="D745" t="str">
            <v>ASSET</v>
          </cell>
          <cell r="E745" t="str">
            <v>BALANCE SHEET</v>
          </cell>
          <cell r="F745" t="str">
            <v>BANK CASH PTT A/C</v>
          </cell>
          <cell r="G745" t="str">
            <v/>
          </cell>
          <cell r="H745" t="str">
            <v>CURRENT ASSETS, LOANS AND ADVANCES</v>
          </cell>
          <cell r="I745" t="str">
            <v>CASH AND BANK BALANCES</v>
          </cell>
          <cell r="J745" t="str">
            <v>BANK ACCOUNTS- CURRENT</v>
          </cell>
        </row>
        <row r="746">
          <cell r="A746" t="str">
            <v>A702112</v>
          </cell>
          <cell r="B746" t="str">
            <v>HDFC Bank Shopping Mall Gurgaon</v>
          </cell>
          <cell r="C746" t="str">
            <v>INR</v>
          </cell>
          <cell r="D746" t="str">
            <v>ASSET</v>
          </cell>
          <cell r="E746" t="str">
            <v>BALANCE SHEET</v>
          </cell>
          <cell r="F746" t="str">
            <v>BANK CASH PTT A/C</v>
          </cell>
          <cell r="G746" t="str">
            <v/>
          </cell>
          <cell r="H746" t="str">
            <v>CURRENT ASSETS, LOANS AND ADVANCES</v>
          </cell>
          <cell r="I746" t="str">
            <v>CASH AND BANK BALANCES</v>
          </cell>
          <cell r="J746" t="str">
            <v>BANK ACCOUNTS- CURRENT</v>
          </cell>
        </row>
        <row r="747">
          <cell r="A747" t="str">
            <v>A702113</v>
          </cell>
          <cell r="B747" t="str">
            <v>HDFC Bank Shopping Mall Gurgaon</v>
          </cell>
          <cell r="C747" t="str">
            <v>INR</v>
          </cell>
          <cell r="D747" t="str">
            <v>ASSET</v>
          </cell>
          <cell r="E747" t="str">
            <v>BALANCE SHEET</v>
          </cell>
          <cell r="F747" t="str">
            <v>BANK CASH PTT A/C</v>
          </cell>
          <cell r="G747" t="str">
            <v/>
          </cell>
          <cell r="H747" t="str">
            <v>CURRENT ASSETS, LOANS AND ADVANCES</v>
          </cell>
          <cell r="I747" t="str">
            <v>CASH AND BANK BALANCES</v>
          </cell>
          <cell r="J747" t="str">
            <v>BANK ACCOUNTS- CURRENT</v>
          </cell>
        </row>
        <row r="748">
          <cell r="A748" t="str">
            <v>A702114</v>
          </cell>
          <cell r="B748" t="str">
            <v>SBI Qutab Plaza Ph-1</v>
          </cell>
          <cell r="C748" t="str">
            <v>INR</v>
          </cell>
          <cell r="D748" t="str">
            <v>ASSET</v>
          </cell>
          <cell r="E748" t="str">
            <v>BALANCE SHEET</v>
          </cell>
          <cell r="F748" t="str">
            <v>BANK CASH PTT A/C</v>
          </cell>
          <cell r="G748" t="str">
            <v/>
          </cell>
          <cell r="H748" t="str">
            <v>CURRENT ASSETS, LOANS AND ADVANCES</v>
          </cell>
          <cell r="I748" t="str">
            <v>CASH AND BANK BALANCES</v>
          </cell>
          <cell r="J748" t="str">
            <v>BANK ACCOUNTS- CURRENT</v>
          </cell>
        </row>
        <row r="749">
          <cell r="A749" t="str">
            <v>A702115</v>
          </cell>
          <cell r="B749" t="str">
            <v>SBI Sikandarpur Gurgaon</v>
          </cell>
          <cell r="C749" t="str">
            <v>INR</v>
          </cell>
          <cell r="D749" t="str">
            <v>ASSET</v>
          </cell>
          <cell r="E749" t="str">
            <v>BALANCE SHEET</v>
          </cell>
          <cell r="F749" t="str">
            <v>BANK CASH PTT A/C</v>
          </cell>
          <cell r="G749" t="str">
            <v/>
          </cell>
          <cell r="H749" t="str">
            <v>CURRENT ASSETS, LOANS AND ADVANCES</v>
          </cell>
          <cell r="I749" t="str">
            <v>CASH AND BANK BALANCES</v>
          </cell>
          <cell r="J749" t="str">
            <v>BANK ACCOUNTS- CURRENT</v>
          </cell>
        </row>
        <row r="750">
          <cell r="A750" t="str">
            <v>A702116</v>
          </cell>
          <cell r="B750" t="str">
            <v>ICICI Bank Qutab Plaza Ph1 Gurgaon</v>
          </cell>
          <cell r="C750" t="str">
            <v>INR</v>
          </cell>
          <cell r="D750" t="str">
            <v>ASSET</v>
          </cell>
          <cell r="E750" t="str">
            <v>BALANCE SHEET</v>
          </cell>
          <cell r="F750" t="str">
            <v>BANK CASH PTT A/C</v>
          </cell>
          <cell r="G750" t="str">
            <v/>
          </cell>
          <cell r="H750" t="str">
            <v>CURRENT ASSETS, LOANS AND ADVANCES</v>
          </cell>
          <cell r="I750" t="str">
            <v>CASH AND BANK BALANCES</v>
          </cell>
          <cell r="J750" t="str">
            <v>BANK ACCOUNTS- CURRENT</v>
          </cell>
        </row>
        <row r="751">
          <cell r="A751" t="str">
            <v>A702117</v>
          </cell>
          <cell r="B751" t="str">
            <v>ICICI Bank - Chandigarh</v>
          </cell>
          <cell r="C751" t="str">
            <v>INR</v>
          </cell>
          <cell r="D751" t="str">
            <v>ASSET</v>
          </cell>
          <cell r="E751" t="str">
            <v>BALANCE SHEET</v>
          </cell>
          <cell r="F751" t="str">
            <v>BANK CASH PTT A/C</v>
          </cell>
          <cell r="G751" t="str">
            <v/>
          </cell>
          <cell r="H751" t="str">
            <v>CURRENT ASSETS, LOANS AND ADVANCES</v>
          </cell>
          <cell r="I751" t="str">
            <v>CASH AND BANK BALANCES</v>
          </cell>
          <cell r="J751" t="str">
            <v>BANK ACCOUNTS- CURRENT</v>
          </cell>
        </row>
        <row r="752">
          <cell r="A752" t="str">
            <v>A702118</v>
          </cell>
          <cell r="B752" t="str">
            <v>STATE BANK OF INDIA - KOLKATA</v>
          </cell>
          <cell r="C752" t="str">
            <v>INR</v>
          </cell>
          <cell r="D752" t="str">
            <v>ASSET</v>
          </cell>
          <cell r="E752" t="str">
            <v>BALANCE SHEET</v>
          </cell>
          <cell r="F752" t="str">
            <v>BANK CASH PTT A/C</v>
          </cell>
          <cell r="G752" t="str">
            <v/>
          </cell>
          <cell r="H752" t="str">
            <v>CURRENT ASSETS, LOANS AND ADVANCES</v>
          </cell>
          <cell r="I752" t="str">
            <v>CASH AND BANK BALANCES</v>
          </cell>
          <cell r="J752" t="str">
            <v>BANK ACCOUNTS- CURRENT</v>
          </cell>
        </row>
        <row r="753">
          <cell r="A753" t="str">
            <v>A702119</v>
          </cell>
          <cell r="B753" t="str">
            <v>Bank of India Khan Market</v>
          </cell>
          <cell r="C753" t="str">
            <v>INR</v>
          </cell>
          <cell r="D753" t="str">
            <v>ASSET</v>
          </cell>
          <cell r="E753" t="str">
            <v>BALANCE SHEET</v>
          </cell>
          <cell r="F753" t="str">
            <v>BANK CASH PTT A/C</v>
          </cell>
          <cell r="G753" t="str">
            <v/>
          </cell>
          <cell r="H753" t="str">
            <v>CURRENT ASSETS, LOANS AND ADVANCES</v>
          </cell>
          <cell r="I753" t="str">
            <v>CASH AND BANK BALANCES</v>
          </cell>
          <cell r="J753" t="str">
            <v>BANK ACCOUNTS- CURRENT</v>
          </cell>
        </row>
        <row r="754">
          <cell r="A754" t="str">
            <v>A702120</v>
          </cell>
          <cell r="B754" t="str">
            <v>ICICI Bank 9A CP</v>
          </cell>
          <cell r="C754" t="str">
            <v>INR</v>
          </cell>
          <cell r="D754" t="str">
            <v>ASSET</v>
          </cell>
          <cell r="E754" t="str">
            <v>BALANCE SHEET</v>
          </cell>
          <cell r="F754" t="str">
            <v>BANK CASH PTT A/C</v>
          </cell>
          <cell r="G754" t="str">
            <v/>
          </cell>
          <cell r="H754" t="str">
            <v>CURRENT ASSETS, LOANS AND ADVANCES</v>
          </cell>
          <cell r="I754" t="str">
            <v>CASH AND BANK BALANCES</v>
          </cell>
          <cell r="J754" t="str">
            <v>BANK ACCOUNTS- CURRENT</v>
          </cell>
        </row>
        <row r="755">
          <cell r="A755" t="str">
            <v>A702121</v>
          </cell>
          <cell r="B755" t="str">
            <v>ICICI Bank 9A CP</v>
          </cell>
          <cell r="C755" t="str">
            <v>INR</v>
          </cell>
          <cell r="D755" t="str">
            <v>ASSET</v>
          </cell>
          <cell r="E755" t="str">
            <v>BALANCE SHEET</v>
          </cell>
          <cell r="F755" t="str">
            <v>BANK CASH PTT A/C</v>
          </cell>
          <cell r="G755" t="str">
            <v/>
          </cell>
          <cell r="H755" t="str">
            <v>CURRENT ASSETS, LOANS AND ADVANCES</v>
          </cell>
          <cell r="I755" t="str">
            <v>CASH AND BANK BALANCES</v>
          </cell>
          <cell r="J755" t="str">
            <v>BANK ACCOUNTS- CURRENT</v>
          </cell>
        </row>
        <row r="756">
          <cell r="A756" t="str">
            <v>A702122</v>
          </cell>
          <cell r="B756" t="str">
            <v>ICICI Bank 9A CP</v>
          </cell>
          <cell r="C756" t="str">
            <v>INR</v>
          </cell>
          <cell r="D756" t="str">
            <v>ASSET</v>
          </cell>
          <cell r="E756" t="str">
            <v>BALANCE SHEET</v>
          </cell>
          <cell r="F756" t="str">
            <v>BANK CASH PTT A/C</v>
          </cell>
          <cell r="G756" t="str">
            <v/>
          </cell>
          <cell r="H756" t="str">
            <v>CURRENT ASSETS, LOANS AND ADVANCES</v>
          </cell>
          <cell r="I756" t="str">
            <v>CASH AND BANK BALANCES</v>
          </cell>
          <cell r="J756" t="str">
            <v>BANK ACCOUNTS- CURRENT</v>
          </cell>
        </row>
        <row r="757">
          <cell r="A757" t="str">
            <v>A702123</v>
          </cell>
          <cell r="B757" t="str">
            <v>UTI Escro A/C</v>
          </cell>
          <cell r="C757" t="str">
            <v>INR</v>
          </cell>
          <cell r="D757" t="str">
            <v>ASSET</v>
          </cell>
          <cell r="E757" t="str">
            <v>BALANCE SHEET</v>
          </cell>
          <cell r="F757" t="str">
            <v>BANK CASH PTT A/C</v>
          </cell>
          <cell r="G757" t="str">
            <v/>
          </cell>
          <cell r="H757" t="str">
            <v>CURRENT ASSETS, LOANS AND ADVANCES</v>
          </cell>
          <cell r="I757" t="str">
            <v>CASH AND BANK BALANCES</v>
          </cell>
          <cell r="J757" t="str">
            <v>BANK ACCOUNTS- CURRENT</v>
          </cell>
        </row>
        <row r="758">
          <cell r="A758" t="str">
            <v>A702124</v>
          </cell>
          <cell r="B758" t="str">
            <v>ING Vysya Escro A/C</v>
          </cell>
          <cell r="C758" t="str">
            <v>INR</v>
          </cell>
          <cell r="D758" t="str">
            <v>ASSET</v>
          </cell>
          <cell r="E758" t="str">
            <v>BALANCE SHEET</v>
          </cell>
          <cell r="F758" t="str">
            <v>BANK CASH PTT A/C</v>
          </cell>
          <cell r="G758" t="str">
            <v/>
          </cell>
          <cell r="H758" t="str">
            <v>CURRENT ASSETS, LOANS AND ADVANCES</v>
          </cell>
          <cell r="I758" t="str">
            <v>CASH AND BANK BALANCES</v>
          </cell>
          <cell r="J758" t="str">
            <v>BANK ACCOUNTS- CURRENT</v>
          </cell>
        </row>
        <row r="759">
          <cell r="A759" t="str">
            <v>A702125</v>
          </cell>
          <cell r="B759" t="str">
            <v>HDFC Bank Shopping Mall Gurgaon</v>
          </cell>
          <cell r="C759" t="str">
            <v>INR</v>
          </cell>
          <cell r="D759" t="str">
            <v>ASSET</v>
          </cell>
          <cell r="E759" t="str">
            <v>BALANCE SHEET</v>
          </cell>
          <cell r="F759" t="str">
            <v>BANK CASH PTT A/C</v>
          </cell>
          <cell r="G759" t="str">
            <v/>
          </cell>
          <cell r="H759" t="str">
            <v>CURRENT ASSETS, LOANS AND ADVANCES</v>
          </cell>
          <cell r="I759" t="str">
            <v>CASH AND BANK BALANCES</v>
          </cell>
          <cell r="J759" t="str">
            <v>BANK ACCOUNTS- CURRENT</v>
          </cell>
        </row>
        <row r="760">
          <cell r="A760" t="str">
            <v>A702126</v>
          </cell>
          <cell r="B760" t="str">
            <v>HDFC Bank Salt Lake City Kolkota</v>
          </cell>
          <cell r="C760" t="str">
            <v>INR</v>
          </cell>
          <cell r="D760" t="str">
            <v>ASSET</v>
          </cell>
          <cell r="E760" t="str">
            <v>BALANCE SHEET</v>
          </cell>
          <cell r="F760" t="str">
            <v>BANK CASH PTT A/C</v>
          </cell>
          <cell r="G760" t="str">
            <v/>
          </cell>
          <cell r="H760" t="str">
            <v>CURRENT ASSETS, LOANS AND ADVANCES</v>
          </cell>
          <cell r="I760" t="str">
            <v>CASH AND BANK BALANCES</v>
          </cell>
          <cell r="J760" t="str">
            <v>BANK ACCOUNTS- CURRENT</v>
          </cell>
        </row>
        <row r="761">
          <cell r="A761" t="str">
            <v>A702127</v>
          </cell>
          <cell r="B761" t="str">
            <v>Centurion Bank of Punjab CP</v>
          </cell>
          <cell r="C761" t="str">
            <v>INR</v>
          </cell>
          <cell r="D761" t="str">
            <v>ASSET</v>
          </cell>
          <cell r="E761" t="str">
            <v>BALANCE SHEET</v>
          </cell>
          <cell r="F761" t="str">
            <v>BANK CASH PTT A/C</v>
          </cell>
          <cell r="G761" t="str">
            <v/>
          </cell>
          <cell r="H761" t="str">
            <v>CURRENT ASSETS, LOANS AND ADVANCES</v>
          </cell>
          <cell r="I761" t="str">
            <v>CASH AND BANK BALANCES</v>
          </cell>
          <cell r="J761" t="str">
            <v>BANK ACCOUNTS- CURRENT</v>
          </cell>
        </row>
        <row r="762">
          <cell r="A762" t="str">
            <v>A702128</v>
          </cell>
          <cell r="B762" t="str">
            <v>ICICI Bank Mylapore Chennai</v>
          </cell>
          <cell r="C762" t="str">
            <v>INR</v>
          </cell>
          <cell r="D762" t="str">
            <v>ASSET</v>
          </cell>
          <cell r="E762" t="str">
            <v>BALANCE SHEET</v>
          </cell>
          <cell r="F762" t="str">
            <v>BANK CASH PTT A/C</v>
          </cell>
          <cell r="G762" t="str">
            <v/>
          </cell>
          <cell r="H762" t="str">
            <v>CURRENT ASSETS, LOANS AND ADVANCES</v>
          </cell>
          <cell r="I762" t="str">
            <v>CASH AND BANK BALANCES</v>
          </cell>
          <cell r="J762" t="str">
            <v>BANK ACCOUNTS- CURRENT</v>
          </cell>
        </row>
        <row r="763">
          <cell r="A763" t="str">
            <v>A702129</v>
          </cell>
          <cell r="B763" t="str">
            <v>ICICI Sec 54 Gurgaon</v>
          </cell>
          <cell r="C763" t="str">
            <v>INR</v>
          </cell>
          <cell r="D763" t="str">
            <v>ASSET</v>
          </cell>
          <cell r="E763" t="str">
            <v>BALANCE SHEET</v>
          </cell>
          <cell r="F763" t="str">
            <v>BANK CASH PTT A/C</v>
          </cell>
          <cell r="G763" t="str">
            <v/>
          </cell>
          <cell r="H763" t="str">
            <v>CURRENT ASSETS, LOANS AND ADVANCES</v>
          </cell>
          <cell r="I763" t="str">
            <v>CASH AND BANK BALANCES</v>
          </cell>
          <cell r="J763" t="str">
            <v>BANK ACCOUNTS- CURRENT</v>
          </cell>
        </row>
        <row r="764">
          <cell r="A764" t="str">
            <v>A702130</v>
          </cell>
          <cell r="B764" t="str">
            <v>Central Bank of India Janpath</v>
          </cell>
          <cell r="C764" t="str">
            <v>INR</v>
          </cell>
          <cell r="D764" t="str">
            <v>ASSET</v>
          </cell>
          <cell r="E764" t="str">
            <v>BALANCE SHEET</v>
          </cell>
          <cell r="F764" t="str">
            <v>BANK CASH PTT A/C</v>
          </cell>
          <cell r="G764" t="str">
            <v/>
          </cell>
          <cell r="H764" t="str">
            <v>CURRENT ASSETS, LOANS AND ADVANCES</v>
          </cell>
          <cell r="I764" t="str">
            <v>CASH AND BANK BALANCES</v>
          </cell>
          <cell r="J764" t="str">
            <v>BANK ACCOUNTS- CURRENT</v>
          </cell>
        </row>
        <row r="765">
          <cell r="A765" t="str">
            <v>A702131</v>
          </cell>
          <cell r="B765" t="str">
            <v>Bank of India Janpath</v>
          </cell>
          <cell r="C765" t="str">
            <v>INR</v>
          </cell>
          <cell r="D765" t="str">
            <v>ASSET</v>
          </cell>
          <cell r="E765" t="str">
            <v>BALANCE SHEET</v>
          </cell>
          <cell r="F765" t="str">
            <v>BANK CASH PTT A/C</v>
          </cell>
          <cell r="G765" t="str">
            <v/>
          </cell>
          <cell r="H765" t="str">
            <v>CURRENT ASSETS, LOANS AND ADVANCES</v>
          </cell>
          <cell r="I765" t="str">
            <v>CASH AND BANK BALANCES</v>
          </cell>
          <cell r="J765" t="str">
            <v>BANK ACCOUNTS- CURRENT</v>
          </cell>
        </row>
        <row r="766">
          <cell r="A766" t="str">
            <v>A702132</v>
          </cell>
          <cell r="B766" t="str">
            <v>ICICI Bank Kochi</v>
          </cell>
          <cell r="C766" t="str">
            <v>INR</v>
          </cell>
          <cell r="D766" t="str">
            <v>ASSET</v>
          </cell>
          <cell r="E766" t="str">
            <v>BALANCE SHEET</v>
          </cell>
          <cell r="F766" t="str">
            <v>BANK CASH PTT A/C</v>
          </cell>
          <cell r="G766" t="str">
            <v/>
          </cell>
          <cell r="H766" t="str">
            <v>CURRENT ASSETS, LOANS AND ADVANCES</v>
          </cell>
          <cell r="I766" t="str">
            <v>CASH AND BANK BALANCES</v>
          </cell>
          <cell r="J766" t="str">
            <v>BANK ACCOUNTS- CURRENT</v>
          </cell>
        </row>
        <row r="767">
          <cell r="A767" t="str">
            <v>A702133</v>
          </cell>
          <cell r="B767" t="str">
            <v>ICICI Bank Kochi (Current A/c)</v>
          </cell>
          <cell r="C767" t="str">
            <v>INR</v>
          </cell>
          <cell r="D767" t="str">
            <v>ASSET</v>
          </cell>
          <cell r="E767" t="str">
            <v>BALANCE SHEET</v>
          </cell>
          <cell r="F767" t="str">
            <v>BANK CASH PTT A/C</v>
          </cell>
          <cell r="G767" t="str">
            <v/>
          </cell>
          <cell r="H767" t="str">
            <v>CURRENT ASSETS, LOANS AND ADVANCES</v>
          </cell>
          <cell r="I767" t="str">
            <v>CASH AND BANK BALANCES</v>
          </cell>
          <cell r="J767" t="str">
            <v>BANK ACCOUNTS- CURRENT</v>
          </cell>
        </row>
        <row r="768">
          <cell r="A768" t="str">
            <v>A702134</v>
          </cell>
          <cell r="B768" t="str">
            <v>ICICI BANK SALT LAKE CITY</v>
          </cell>
          <cell r="C768" t="str">
            <v>INR</v>
          </cell>
          <cell r="D768" t="str">
            <v>ASSET</v>
          </cell>
          <cell r="E768" t="str">
            <v>BALANCE SHEET</v>
          </cell>
          <cell r="F768" t="str">
            <v>BANK CASH PTT A/C</v>
          </cell>
          <cell r="G768" t="str">
            <v/>
          </cell>
          <cell r="H768" t="str">
            <v>CURRENT ASSETS, LOANS AND ADVANCES</v>
          </cell>
          <cell r="I768" t="str">
            <v>CASH AND BANK BALANCES</v>
          </cell>
          <cell r="J768" t="str">
            <v>BANK ACCOUNTS- CURRENT</v>
          </cell>
        </row>
        <row r="769">
          <cell r="A769" t="str">
            <v>A702135</v>
          </cell>
          <cell r="B769" t="str">
            <v>CITI Bank DLF Square Gurgaon</v>
          </cell>
          <cell r="C769" t="str">
            <v>INR</v>
          </cell>
          <cell r="D769" t="str">
            <v>ASSET</v>
          </cell>
          <cell r="E769" t="str">
            <v>BALANCE SHEET</v>
          </cell>
          <cell r="F769" t="str">
            <v>BANK CASH PTT A/C</v>
          </cell>
          <cell r="G769" t="str">
            <v/>
          </cell>
          <cell r="H769" t="str">
            <v>CURRENT ASSETS, LOANS AND ADVANCES</v>
          </cell>
          <cell r="I769" t="str">
            <v>CASH AND BANK BALANCES</v>
          </cell>
          <cell r="J769" t="str">
            <v>BANK ACCOUNTS- CURRENT</v>
          </cell>
        </row>
        <row r="770">
          <cell r="A770" t="str">
            <v>A702136</v>
          </cell>
          <cell r="B770" t="str">
            <v>SBI Chandigarh</v>
          </cell>
          <cell r="C770" t="str">
            <v>INR</v>
          </cell>
          <cell r="D770" t="str">
            <v>ASSET</v>
          </cell>
          <cell r="E770" t="str">
            <v>BALANCE SHEET</v>
          </cell>
          <cell r="F770" t="str">
            <v>BANK CASH PTT A/C</v>
          </cell>
          <cell r="G770" t="str">
            <v/>
          </cell>
          <cell r="H770" t="str">
            <v>CURRENT ASSETS, LOANS AND ADVANCES</v>
          </cell>
          <cell r="I770" t="str">
            <v>CASH AND BANK BALANCES</v>
          </cell>
          <cell r="J770" t="str">
            <v>BANK ACCOUNTS- CURRENT</v>
          </cell>
        </row>
        <row r="771">
          <cell r="A771" t="str">
            <v>A702137</v>
          </cell>
          <cell r="B771" t="str">
            <v>SBI MG Road Gurgaon</v>
          </cell>
          <cell r="C771" t="str">
            <v>INR</v>
          </cell>
          <cell r="D771" t="str">
            <v>ASSET</v>
          </cell>
          <cell r="E771" t="str">
            <v>BALANCE SHEET</v>
          </cell>
          <cell r="F771" t="str">
            <v>BANK CASH PTT A/C</v>
          </cell>
          <cell r="G771" t="str">
            <v/>
          </cell>
          <cell r="H771" t="str">
            <v>CURRENT ASSETS, LOANS AND ADVANCES</v>
          </cell>
          <cell r="I771" t="str">
            <v>CASH AND BANK BALANCES</v>
          </cell>
          <cell r="J771" t="str">
            <v>BANK ACCOUNTS- CURRENT</v>
          </cell>
        </row>
        <row r="772">
          <cell r="A772" t="str">
            <v>A702138</v>
          </cell>
          <cell r="B772" t="str">
            <v>HDFC KG Marg</v>
          </cell>
          <cell r="C772" t="str">
            <v>INR</v>
          </cell>
          <cell r="D772" t="str">
            <v>ASSET</v>
          </cell>
          <cell r="E772" t="str">
            <v>BALANCE SHEET</v>
          </cell>
          <cell r="F772" t="str">
            <v>BANK CASH PTT A/C</v>
          </cell>
          <cell r="G772" t="str">
            <v/>
          </cell>
          <cell r="H772" t="str">
            <v>CURRENT ASSETS, LOANS AND ADVANCES</v>
          </cell>
          <cell r="I772" t="str">
            <v>CASH AND BANK BALANCES</v>
          </cell>
          <cell r="J772" t="str">
            <v>BANK ACCOUNTS- CURRENT</v>
          </cell>
        </row>
        <row r="773">
          <cell r="A773" t="str">
            <v>A702139</v>
          </cell>
          <cell r="B773" t="str">
            <v>CITIBANK-LRD</v>
          </cell>
          <cell r="C773" t="str">
            <v>INR</v>
          </cell>
          <cell r="D773" t="str">
            <v>ASSET</v>
          </cell>
          <cell r="E773" t="str">
            <v>BALANCE SHEET</v>
          </cell>
          <cell r="F773" t="str">
            <v>BANK CASH PTT A/C</v>
          </cell>
          <cell r="G773" t="str">
            <v/>
          </cell>
          <cell r="H773" t="str">
            <v>CURRENT ASSETS, LOANS AND ADVANCES</v>
          </cell>
          <cell r="I773" t="str">
            <v>CASH AND BANK BALANCES</v>
          </cell>
          <cell r="J773" t="str">
            <v>BANK ACCOUNTS- CURRENT</v>
          </cell>
        </row>
        <row r="774">
          <cell r="A774" t="str">
            <v>A702140</v>
          </cell>
          <cell r="B774" t="str">
            <v>CANARA BANK</v>
          </cell>
          <cell r="C774" t="str">
            <v>INR</v>
          </cell>
          <cell r="D774" t="str">
            <v>ASSET</v>
          </cell>
          <cell r="E774" t="str">
            <v>BALANCE SHEET</v>
          </cell>
          <cell r="F774" t="str">
            <v>BANK CASH PTT A/C</v>
          </cell>
          <cell r="G774" t="str">
            <v/>
          </cell>
          <cell r="H774" t="str">
            <v>CURRENT ASSETS, LOANS AND ADVANCES</v>
          </cell>
          <cell r="I774" t="str">
            <v>CASH AND BANK BALANCES</v>
          </cell>
          <cell r="J774" t="str">
            <v>BANK ACCOUNTS- CURRENT</v>
          </cell>
        </row>
        <row r="775">
          <cell r="A775" t="str">
            <v>A702141</v>
          </cell>
          <cell r="B775" t="str">
            <v>ICICI BANK</v>
          </cell>
          <cell r="C775" t="str">
            <v>INR</v>
          </cell>
          <cell r="D775" t="str">
            <v>ASSET</v>
          </cell>
          <cell r="E775" t="str">
            <v>BALANCE SHEET</v>
          </cell>
          <cell r="F775" t="str">
            <v>BANK CASH PTT A/C</v>
          </cell>
          <cell r="G775" t="str">
            <v/>
          </cell>
          <cell r="H775" t="str">
            <v>CURRENT ASSETS, LOANS AND ADVANCES</v>
          </cell>
          <cell r="I775" t="str">
            <v>CASH AND BANK BALANCES</v>
          </cell>
          <cell r="J775" t="str">
            <v>BANK ACCOUNTS- CURRENT</v>
          </cell>
        </row>
        <row r="776">
          <cell r="A776" t="str">
            <v>A702142</v>
          </cell>
          <cell r="B776" t="str">
            <v>CORPORATION BANK, SIKANDERPUR</v>
          </cell>
          <cell r="C776" t="str">
            <v>INR</v>
          </cell>
          <cell r="D776" t="str">
            <v>ASSET</v>
          </cell>
          <cell r="E776" t="str">
            <v>BALANCE SHEET</v>
          </cell>
          <cell r="F776" t="str">
            <v>BANK CASH PTT A/C</v>
          </cell>
          <cell r="G776" t="str">
            <v/>
          </cell>
          <cell r="H776" t="str">
            <v>CURRENT ASSETS, LOANS AND ADVANCES</v>
          </cell>
          <cell r="I776" t="str">
            <v>CASH AND BANK BALANCES</v>
          </cell>
          <cell r="J776" t="str">
            <v>BANK ACCOUNTS- CURRENT</v>
          </cell>
        </row>
        <row r="777">
          <cell r="A777" t="str">
            <v>A702143</v>
          </cell>
          <cell r="B777" t="str">
            <v>CORPORATION BANK, SIKANDERPUR</v>
          </cell>
          <cell r="C777" t="str">
            <v>INR</v>
          </cell>
          <cell r="D777" t="str">
            <v>ASSET</v>
          </cell>
          <cell r="E777" t="str">
            <v>BALANCE SHEET</v>
          </cell>
          <cell r="F777" t="str">
            <v>BANK CASH PTT A/C</v>
          </cell>
          <cell r="G777" t="str">
            <v/>
          </cell>
          <cell r="H777" t="str">
            <v>CURRENT ASSETS, LOANS AND ADVANCES</v>
          </cell>
          <cell r="I777" t="str">
            <v>CASH AND BANK BALANCES</v>
          </cell>
          <cell r="J777" t="str">
            <v>BANK ACCOUNTS- CURRENT</v>
          </cell>
        </row>
        <row r="778">
          <cell r="A778" t="str">
            <v>A702144</v>
          </cell>
          <cell r="B778" t="str">
            <v>CORPORATION BANK, SIKANDERPUR</v>
          </cell>
          <cell r="C778" t="str">
            <v>INR</v>
          </cell>
          <cell r="D778" t="str">
            <v>ASSET</v>
          </cell>
          <cell r="E778" t="str">
            <v>BALANCE SHEET</v>
          </cell>
          <cell r="F778" t="str">
            <v>BANK CASH PTT A/C</v>
          </cell>
          <cell r="G778" t="str">
            <v/>
          </cell>
          <cell r="H778" t="str">
            <v>CURRENT ASSETS, LOANS AND ADVANCES</v>
          </cell>
          <cell r="I778" t="str">
            <v>CASH AND BANK BALANCES</v>
          </cell>
          <cell r="J778" t="str">
            <v>BANK ACCOUNTS- CURRENT</v>
          </cell>
        </row>
        <row r="779">
          <cell r="A779" t="str">
            <v>A702145</v>
          </cell>
          <cell r="B779" t="str">
            <v>CORPORATION BANK, SIKANDERPUR</v>
          </cell>
          <cell r="C779" t="str">
            <v>INR</v>
          </cell>
          <cell r="D779" t="str">
            <v>ASSET</v>
          </cell>
          <cell r="E779" t="str">
            <v>BALANCE SHEET</v>
          </cell>
          <cell r="F779" t="str">
            <v>BANK CASH PTT A/C</v>
          </cell>
          <cell r="G779" t="str">
            <v/>
          </cell>
          <cell r="H779" t="str">
            <v>CURRENT ASSETS, LOANS AND ADVANCES</v>
          </cell>
          <cell r="I779" t="str">
            <v>CASH AND BANK BALANCES</v>
          </cell>
          <cell r="J779" t="str">
            <v>BANK ACCOUNTS- CURRENT</v>
          </cell>
        </row>
        <row r="780">
          <cell r="A780" t="str">
            <v>A702146</v>
          </cell>
          <cell r="B780" t="str">
            <v>CORPORATION BANK, SIKANDERPUR</v>
          </cell>
          <cell r="C780" t="str">
            <v>INR</v>
          </cell>
          <cell r="D780" t="str">
            <v>ASSET</v>
          </cell>
          <cell r="E780" t="str">
            <v>BALANCE SHEET</v>
          </cell>
          <cell r="F780" t="str">
            <v>BANK CASH PTT A/C</v>
          </cell>
          <cell r="G780" t="str">
            <v/>
          </cell>
          <cell r="H780" t="str">
            <v>CURRENT ASSETS, LOANS AND ADVANCES</v>
          </cell>
          <cell r="I780" t="str">
            <v>CASH AND BANK BALANCES</v>
          </cell>
          <cell r="J780" t="str">
            <v>BANK ACCOUNTS- CURRENT</v>
          </cell>
        </row>
        <row r="781">
          <cell r="A781" t="str">
            <v>A702147</v>
          </cell>
          <cell r="B781" t="str">
            <v>STATE BANK OF INDIA, MG ROAD, GURGAON</v>
          </cell>
          <cell r="C781" t="str">
            <v>INR</v>
          </cell>
          <cell r="D781" t="str">
            <v>ASSET</v>
          </cell>
          <cell r="E781" t="str">
            <v>BALANCE SHEET</v>
          </cell>
          <cell r="F781" t="str">
            <v>BANK CASH PTT A/C</v>
          </cell>
          <cell r="G781" t="str">
            <v/>
          </cell>
          <cell r="H781" t="str">
            <v>CURRENT ASSETS, LOANS AND ADVANCES</v>
          </cell>
          <cell r="I781" t="str">
            <v>CASH AND BANK BALANCES</v>
          </cell>
          <cell r="J781" t="str">
            <v>BANK ACCOUNTS- CURRENT</v>
          </cell>
        </row>
        <row r="782">
          <cell r="A782" t="str">
            <v>A702148</v>
          </cell>
          <cell r="B782" t="str">
            <v>CORPORATION BANK, SIKANDERPUR</v>
          </cell>
          <cell r="C782" t="str">
            <v>INR</v>
          </cell>
          <cell r="D782" t="str">
            <v>ASSET</v>
          </cell>
          <cell r="E782" t="str">
            <v>BALANCE SHEET</v>
          </cell>
          <cell r="F782" t="str">
            <v>BANK CASH PTT A/C</v>
          </cell>
          <cell r="G782" t="str">
            <v/>
          </cell>
          <cell r="H782" t="str">
            <v>CURRENT ASSETS, LOANS AND ADVANCES</v>
          </cell>
          <cell r="I782" t="str">
            <v>CASH AND BANK BALANCES</v>
          </cell>
          <cell r="J782" t="str">
            <v>BANK ACCOUNTS- CURRENT</v>
          </cell>
        </row>
        <row r="783">
          <cell r="A783" t="str">
            <v>A702149</v>
          </cell>
          <cell r="B783" t="str">
            <v>CORPORATION BANK, SIKANDERPUR</v>
          </cell>
          <cell r="C783" t="str">
            <v>INR</v>
          </cell>
          <cell r="D783" t="str">
            <v>ASSET</v>
          </cell>
          <cell r="E783" t="str">
            <v>BALANCE SHEET</v>
          </cell>
          <cell r="F783" t="str">
            <v>BANK CASH PTT A/C</v>
          </cell>
          <cell r="G783" t="str">
            <v/>
          </cell>
          <cell r="H783" t="str">
            <v>CURRENT ASSETS, LOANS AND ADVANCES</v>
          </cell>
          <cell r="I783" t="str">
            <v>CASH AND BANK BALANCES</v>
          </cell>
          <cell r="J783" t="str">
            <v>BANK ACCOUNTS- CURRENT</v>
          </cell>
        </row>
        <row r="784">
          <cell r="A784" t="str">
            <v>A702150</v>
          </cell>
          <cell r="B784" t="str">
            <v>CORPORATION BANK, SIKANDERPUR</v>
          </cell>
          <cell r="C784" t="str">
            <v>INR</v>
          </cell>
          <cell r="D784" t="str">
            <v>ASSET</v>
          </cell>
          <cell r="E784" t="str">
            <v>BALANCE SHEET</v>
          </cell>
          <cell r="F784" t="str">
            <v>BANK CASH PTT A/C</v>
          </cell>
          <cell r="G784" t="str">
            <v/>
          </cell>
          <cell r="H784" t="str">
            <v>CURRENT ASSETS, LOANS AND ADVANCES</v>
          </cell>
          <cell r="I784" t="str">
            <v>CASH AND BANK BALANCES</v>
          </cell>
          <cell r="J784" t="str">
            <v>BANK ACCOUNTS- CURRENT</v>
          </cell>
        </row>
        <row r="785">
          <cell r="A785" t="str">
            <v>A702151</v>
          </cell>
          <cell r="B785" t="str">
            <v>CORPORATION BANK, SIKANDERPUR</v>
          </cell>
          <cell r="C785" t="str">
            <v>INR</v>
          </cell>
          <cell r="D785" t="str">
            <v>ASSET</v>
          </cell>
          <cell r="E785" t="str">
            <v>BALANCE SHEET</v>
          </cell>
          <cell r="F785" t="str">
            <v>BANK CASH PTT A/C</v>
          </cell>
          <cell r="G785" t="str">
            <v/>
          </cell>
          <cell r="H785" t="str">
            <v>CURRENT ASSETS, LOANS AND ADVANCES</v>
          </cell>
          <cell r="I785" t="str">
            <v>CASH AND BANK BALANCES</v>
          </cell>
          <cell r="J785" t="str">
            <v>BANK ACCOUNTS- CURRENT</v>
          </cell>
        </row>
        <row r="786">
          <cell r="A786" t="str">
            <v>A702152</v>
          </cell>
          <cell r="B786" t="str">
            <v>CORPORATION BANK, SIKANDERPUR</v>
          </cell>
          <cell r="C786" t="str">
            <v>INR</v>
          </cell>
          <cell r="D786" t="str">
            <v>ASSET</v>
          </cell>
          <cell r="E786" t="str">
            <v>BALANCE SHEET</v>
          </cell>
          <cell r="F786" t="str">
            <v>BANK CASH PTT A/C</v>
          </cell>
          <cell r="G786" t="str">
            <v/>
          </cell>
          <cell r="H786" t="str">
            <v>CURRENT ASSETS, LOANS AND ADVANCES</v>
          </cell>
          <cell r="I786" t="str">
            <v>CASH AND BANK BALANCES</v>
          </cell>
          <cell r="J786" t="str">
            <v>BANK ACCOUNTS- CURRENT</v>
          </cell>
        </row>
        <row r="787">
          <cell r="A787" t="str">
            <v>A702153</v>
          </cell>
          <cell r="B787" t="str">
            <v>CORPORATION BANK, SIKANDERPUR</v>
          </cell>
          <cell r="C787" t="str">
            <v>INR</v>
          </cell>
          <cell r="D787" t="str">
            <v>ASSET</v>
          </cell>
          <cell r="E787" t="str">
            <v>BALANCE SHEET</v>
          </cell>
          <cell r="F787" t="str">
            <v>BANK CASH PTT A/C</v>
          </cell>
          <cell r="G787" t="str">
            <v/>
          </cell>
          <cell r="H787" t="str">
            <v>CURRENT ASSETS, LOANS AND ADVANCES</v>
          </cell>
          <cell r="I787" t="str">
            <v>CASH AND BANK BALANCES</v>
          </cell>
          <cell r="J787" t="str">
            <v>BANK ACCOUNTS- CURRENT</v>
          </cell>
        </row>
        <row r="788">
          <cell r="A788" t="str">
            <v>A702154</v>
          </cell>
          <cell r="B788" t="str">
            <v>CORPORATION BANK, SIKANDERPUR</v>
          </cell>
          <cell r="C788" t="str">
            <v>INR</v>
          </cell>
          <cell r="D788" t="str">
            <v>ASSET</v>
          </cell>
          <cell r="E788" t="str">
            <v>BALANCE SHEET</v>
          </cell>
          <cell r="F788" t="str">
            <v>BANK CASH PTT A/C</v>
          </cell>
          <cell r="G788" t="str">
            <v/>
          </cell>
          <cell r="H788" t="str">
            <v>CURRENT ASSETS, LOANS AND ADVANCES</v>
          </cell>
          <cell r="I788" t="str">
            <v>CASH AND BANK BALANCES</v>
          </cell>
          <cell r="J788" t="str">
            <v>BANK ACCOUNTS- CURRENT</v>
          </cell>
        </row>
        <row r="789">
          <cell r="A789" t="str">
            <v>A702155</v>
          </cell>
          <cell r="B789" t="str">
            <v>CORPORATION BANK, SIKANDERPUR</v>
          </cell>
          <cell r="C789" t="str">
            <v>INR</v>
          </cell>
          <cell r="D789" t="str">
            <v>ASSET</v>
          </cell>
          <cell r="E789" t="str">
            <v>BALANCE SHEET</v>
          </cell>
          <cell r="F789" t="str">
            <v>BANK CASH PTT A/C</v>
          </cell>
          <cell r="G789" t="str">
            <v/>
          </cell>
          <cell r="H789" t="str">
            <v>CURRENT ASSETS, LOANS AND ADVANCES</v>
          </cell>
          <cell r="I789" t="str">
            <v>CASH AND BANK BALANCES</v>
          </cell>
          <cell r="J789" t="str">
            <v>BANK ACCOUNTS- CURRENT</v>
          </cell>
        </row>
        <row r="790">
          <cell r="A790" t="str">
            <v>A702156</v>
          </cell>
          <cell r="B790" t="str">
            <v>CORPORATION BANK, SIKANDERPUR</v>
          </cell>
          <cell r="C790" t="str">
            <v>INR</v>
          </cell>
          <cell r="D790" t="str">
            <v>ASSET</v>
          </cell>
          <cell r="E790" t="str">
            <v>BALANCE SHEET</v>
          </cell>
          <cell r="F790" t="str">
            <v>BANK CASH PTT A/C</v>
          </cell>
          <cell r="G790" t="str">
            <v/>
          </cell>
          <cell r="H790" t="str">
            <v>CURRENT ASSETS, LOANS AND ADVANCES</v>
          </cell>
          <cell r="I790" t="str">
            <v>CASH AND BANK BALANCES</v>
          </cell>
          <cell r="J790" t="str">
            <v>BANK ACCOUNTS- CURRENT</v>
          </cell>
        </row>
        <row r="791">
          <cell r="A791" t="str">
            <v>A702157</v>
          </cell>
          <cell r="B791" t="str">
            <v>CORPORATION BANK, SIKANDERPUR</v>
          </cell>
          <cell r="C791" t="str">
            <v>INR</v>
          </cell>
          <cell r="D791" t="str">
            <v>ASSET</v>
          </cell>
          <cell r="E791" t="str">
            <v>BALANCE SHEET</v>
          </cell>
          <cell r="F791" t="str">
            <v>BANK CASH PTT A/C</v>
          </cell>
          <cell r="G791" t="str">
            <v/>
          </cell>
          <cell r="H791" t="str">
            <v>CURRENT ASSETS, LOANS AND ADVANCES</v>
          </cell>
          <cell r="I791" t="str">
            <v>CASH AND BANK BALANCES</v>
          </cell>
          <cell r="J791" t="str">
            <v>BANK ACCOUNTS- CURRENT</v>
          </cell>
        </row>
        <row r="792">
          <cell r="A792" t="str">
            <v>A702158</v>
          </cell>
          <cell r="B792" t="str">
            <v>STATE BANK OF INDIA</v>
          </cell>
          <cell r="C792" t="str">
            <v>INR</v>
          </cell>
          <cell r="D792" t="str">
            <v>ASSET</v>
          </cell>
          <cell r="E792" t="str">
            <v>BALANCE SHEET</v>
          </cell>
          <cell r="F792" t="str">
            <v>BANK CASH PTT A/C</v>
          </cell>
          <cell r="G792" t="str">
            <v/>
          </cell>
          <cell r="H792" t="str">
            <v>CURRENT ASSETS, LOANS AND ADVANCES</v>
          </cell>
          <cell r="I792" t="str">
            <v>CASH AND BANK BALANCES</v>
          </cell>
          <cell r="J792" t="str">
            <v>BANK ACCOUNTS- CURRENT</v>
          </cell>
        </row>
        <row r="793">
          <cell r="A793" t="str">
            <v>A702159</v>
          </cell>
          <cell r="B793" t="str">
            <v>STATE BANK OF INDIA, PLAZA TOWER</v>
          </cell>
          <cell r="C793" t="str">
            <v>INR</v>
          </cell>
          <cell r="D793" t="str">
            <v>ASSET</v>
          </cell>
          <cell r="E793" t="str">
            <v>BALANCE SHEET</v>
          </cell>
          <cell r="F793" t="str">
            <v>BANK CASH PTT A/C</v>
          </cell>
          <cell r="G793" t="str">
            <v/>
          </cell>
          <cell r="H793" t="str">
            <v>CURRENT ASSETS, LOANS AND ADVANCES</v>
          </cell>
          <cell r="I793" t="str">
            <v>CASH AND BANK BALANCES</v>
          </cell>
          <cell r="J793" t="str">
            <v>BANK ACCOUNTS- CURRENT</v>
          </cell>
        </row>
        <row r="794">
          <cell r="A794" t="str">
            <v>A702160</v>
          </cell>
          <cell r="B794" t="str">
            <v>B.K.M.E</v>
          </cell>
          <cell r="C794" t="str">
            <v>INR</v>
          </cell>
          <cell r="D794" t="str">
            <v>ASSET</v>
          </cell>
          <cell r="E794" t="str">
            <v>BALANCE SHEET</v>
          </cell>
          <cell r="F794" t="str">
            <v>BANK CASH PTT A/C</v>
          </cell>
          <cell r="G794" t="str">
            <v/>
          </cell>
          <cell r="H794" t="str">
            <v>CURRENT ASSETS, LOANS AND ADVANCES</v>
          </cell>
          <cell r="I794" t="str">
            <v>CASH AND BANK BALANCES</v>
          </cell>
          <cell r="J794" t="str">
            <v>BANK ACCOUNTS- CURRENT</v>
          </cell>
        </row>
        <row r="795">
          <cell r="A795" t="str">
            <v>A702199</v>
          </cell>
          <cell r="B795" t="str">
            <v>IB-BANK AND CASH</v>
          </cell>
          <cell r="C795" t="str">
            <v>INR</v>
          </cell>
          <cell r="D795" t="str">
            <v>ASSET</v>
          </cell>
          <cell r="E795" t="str">
            <v>BALANCE SHEET</v>
          </cell>
          <cell r="F795" t="str">
            <v/>
          </cell>
          <cell r="G795" t="str">
            <v/>
          </cell>
          <cell r="H795" t="str">
            <v>CURRENT ASSETS, LOANS AND ADVANCES</v>
          </cell>
          <cell r="I795" t="str">
            <v>CASH AND BANK BALANCES</v>
          </cell>
          <cell r="J795" t="str">
            <v>BANK ACCOUNTS- CURRENT</v>
          </cell>
        </row>
        <row r="796">
          <cell r="A796" t="str">
            <v>A703001</v>
          </cell>
          <cell r="B796" t="str">
            <v>Pledged Account</v>
          </cell>
          <cell r="C796" t="str">
            <v>INR</v>
          </cell>
          <cell r="D796" t="str">
            <v>ASSET</v>
          </cell>
          <cell r="E796" t="str">
            <v>BALANCE SHEET</v>
          </cell>
          <cell r="F796" t="str">
            <v/>
          </cell>
          <cell r="G796" t="str">
            <v/>
          </cell>
          <cell r="H796" t="str">
            <v>CURRENT ASSETS, LOANS AND ADVANCES</v>
          </cell>
          <cell r="I796" t="str">
            <v>CASH AND BANK BALANCES</v>
          </cell>
          <cell r="J796" t="str">
            <v>BANK ACCOUNTS- TERM DEPOSITS</v>
          </cell>
        </row>
        <row r="797">
          <cell r="A797" t="str">
            <v>A703002</v>
          </cell>
          <cell r="B797" t="str">
            <v>Fixed Deposits (FDR) With Bank</v>
          </cell>
          <cell r="C797" t="str">
            <v>INR</v>
          </cell>
          <cell r="D797" t="str">
            <v>ASSET</v>
          </cell>
          <cell r="E797" t="str">
            <v>BALANCE SHEET</v>
          </cell>
          <cell r="F797" t="str">
            <v/>
          </cell>
          <cell r="G797" t="str">
            <v/>
          </cell>
          <cell r="H797" t="str">
            <v>CURRENT ASSETS, LOANS AND ADVANCES</v>
          </cell>
          <cell r="I797" t="str">
            <v>CASH AND BANK BALANCES</v>
          </cell>
          <cell r="J797" t="str">
            <v>BANK ACCOUNTS- TERM DEPOSITS</v>
          </cell>
        </row>
        <row r="798">
          <cell r="A798" t="str">
            <v>A703003</v>
          </cell>
          <cell r="B798" t="str">
            <v>Development Deposits FDR (Lein)</v>
          </cell>
          <cell r="C798" t="str">
            <v>INR</v>
          </cell>
          <cell r="D798" t="str">
            <v>ASSET</v>
          </cell>
          <cell r="E798" t="str">
            <v>BALANCE SHEET</v>
          </cell>
          <cell r="F798" t="str">
            <v/>
          </cell>
          <cell r="G798" t="str">
            <v/>
          </cell>
          <cell r="H798" t="str">
            <v>CURRENT ASSETS, LOANS AND ADVANCES</v>
          </cell>
          <cell r="I798" t="str">
            <v>CASH AND BANK BALANCES</v>
          </cell>
          <cell r="J798" t="str">
            <v>BANK ACCOUNTS- TERM DEPOSITS</v>
          </cell>
        </row>
        <row r="799">
          <cell r="A799" t="str">
            <v>A703004</v>
          </cell>
          <cell r="B799" t="str">
            <v>Margin Money with banks</v>
          </cell>
          <cell r="C799" t="str">
            <v>INR</v>
          </cell>
          <cell r="D799" t="str">
            <v>ASSET</v>
          </cell>
          <cell r="E799" t="str">
            <v>BALANCE SHEET</v>
          </cell>
          <cell r="F799" t="str">
            <v/>
          </cell>
          <cell r="G799" t="str">
            <v/>
          </cell>
          <cell r="H799" t="str">
            <v>CURRENT ASSETS, LOANS AND ADVANCES</v>
          </cell>
          <cell r="I799" t="str">
            <v>CASH AND BANK BALANCES</v>
          </cell>
          <cell r="J799" t="str">
            <v>BANK ACCOUNTS- TERM DEPOSITS</v>
          </cell>
        </row>
        <row r="800">
          <cell r="A800" t="str">
            <v>A703005</v>
          </cell>
          <cell r="B800" t="str">
            <v>Margin Money On Bank Guarantee</v>
          </cell>
          <cell r="C800" t="str">
            <v>INR</v>
          </cell>
          <cell r="D800" t="str">
            <v>ASSET</v>
          </cell>
          <cell r="E800" t="str">
            <v>BALANCE SHEET</v>
          </cell>
          <cell r="F800" t="str">
            <v/>
          </cell>
          <cell r="G800" t="str">
            <v/>
          </cell>
          <cell r="H800" t="str">
            <v>CURRENT ASSETS, LOANS AND ADVANCES</v>
          </cell>
          <cell r="I800" t="str">
            <v>CASH AND BANK BALANCES</v>
          </cell>
          <cell r="J800" t="str">
            <v>BANK ACCOUNTS- TERM DEPOSITS</v>
          </cell>
        </row>
        <row r="801">
          <cell r="A801" t="str">
            <v>A704001</v>
          </cell>
          <cell r="B801" t="str">
            <v>Intra-Sub Div Bank Control A/C</v>
          </cell>
          <cell r="C801" t="str">
            <v>INR</v>
          </cell>
          <cell r="D801" t="str">
            <v>ASSET</v>
          </cell>
          <cell r="E801" t="str">
            <v>BALANCE SHEET</v>
          </cell>
          <cell r="F801" t="str">
            <v/>
          </cell>
          <cell r="G801" t="str">
            <v/>
          </cell>
          <cell r="H801" t="str">
            <v>CURRENT ASSETS, LOANS AND ADVANCES</v>
          </cell>
          <cell r="I801" t="str">
            <v>CASH AND BANK BALANCES</v>
          </cell>
          <cell r="J801" t="str">
            <v>BANK ACCOUNTS- TERM DEPOSITS</v>
          </cell>
        </row>
        <row r="802">
          <cell r="A802" t="str">
            <v>A801001</v>
          </cell>
          <cell r="B802" t="str">
            <v>Deferred Tax Assets</v>
          </cell>
          <cell r="C802" t="str">
            <v>INR</v>
          </cell>
          <cell r="D802" t="str">
            <v>ASSET</v>
          </cell>
          <cell r="E802" t="str">
            <v>BALANCE SHEET</v>
          </cell>
          <cell r="F802" t="str">
            <v/>
          </cell>
          <cell r="G802" t="str">
            <v/>
          </cell>
          <cell r="H802" t="str">
            <v>CURRENT ASSETS, LOANS AND ADVANCES</v>
          </cell>
          <cell r="I802" t="str">
            <v>DEFERRED TAX ASSETS</v>
          </cell>
          <cell r="J802" t="str">
            <v>DEFERRED TAX ASSETS</v>
          </cell>
        </row>
        <row r="803">
          <cell r="A803" t="str">
            <v>A801101</v>
          </cell>
          <cell r="B803" t="str">
            <v>Derivatives Assets</v>
          </cell>
          <cell r="C803" t="str">
            <v>INR</v>
          </cell>
          <cell r="D803" t="str">
            <v>ASSET</v>
          </cell>
          <cell r="E803" t="str">
            <v>BALANCE SHEET</v>
          </cell>
          <cell r="F803" t="str">
            <v/>
          </cell>
          <cell r="G803" t="str">
            <v/>
          </cell>
          <cell r="H803" t="str">
            <v>CURRENT ASSETS, LOANS AND ADVANCES</v>
          </cell>
          <cell r="I803" t="str">
            <v>DERIVATIVES ASSETS</v>
          </cell>
          <cell r="J803" t="str">
            <v>DERIVATIVES ASSETS</v>
          </cell>
        </row>
        <row r="804">
          <cell r="A804" t="str">
            <v>A901001</v>
          </cell>
          <cell r="B804" t="str">
            <v>Interest accrued- other than investments</v>
          </cell>
          <cell r="C804" t="str">
            <v>INR</v>
          </cell>
          <cell r="D804" t="str">
            <v>ASSET</v>
          </cell>
          <cell r="E804" t="str">
            <v>BALANCE SHEET</v>
          </cell>
          <cell r="F804" t="str">
            <v/>
          </cell>
          <cell r="G804" t="str">
            <v/>
          </cell>
          <cell r="H804" t="str">
            <v>CURRENT ASSETS, LOANS AND ADVANCES</v>
          </cell>
          <cell r="I804" t="str">
            <v>OTHER CURRENT ASSETS</v>
          </cell>
          <cell r="J804" t="str">
            <v>OTHER CURRENT ASSETS</v>
          </cell>
        </row>
        <row r="805">
          <cell r="A805" t="str">
            <v>A901002</v>
          </cell>
          <cell r="B805" t="str">
            <v>Interest Receivable</v>
          </cell>
          <cell r="C805" t="str">
            <v>INR</v>
          </cell>
          <cell r="D805" t="str">
            <v>ASSET</v>
          </cell>
          <cell r="E805" t="str">
            <v>BALANCE SHEET</v>
          </cell>
          <cell r="F805" t="str">
            <v/>
          </cell>
          <cell r="G805" t="str">
            <v/>
          </cell>
          <cell r="H805" t="str">
            <v>CURRENT ASSETS, LOANS AND ADVANCES</v>
          </cell>
          <cell r="I805" t="str">
            <v>OTHER CURRENT ASSETS</v>
          </cell>
          <cell r="J805" t="str">
            <v>OTHER CURRENT ASSETS</v>
          </cell>
        </row>
        <row r="806">
          <cell r="A806" t="str">
            <v>A901003</v>
          </cell>
          <cell r="B806" t="str">
            <v>Interest accrued-on investments</v>
          </cell>
          <cell r="C806" t="str">
            <v>INR</v>
          </cell>
          <cell r="D806" t="str">
            <v>ASSET</v>
          </cell>
          <cell r="E806" t="str">
            <v>BALANCE SHEET</v>
          </cell>
          <cell r="F806" t="str">
            <v/>
          </cell>
          <cell r="G806" t="str">
            <v/>
          </cell>
          <cell r="H806" t="str">
            <v>CURRENT ASSETS, LOANS AND ADVANCES</v>
          </cell>
          <cell r="I806" t="str">
            <v>OTHER CURRENT ASSETS</v>
          </cell>
          <cell r="J806" t="str">
            <v>OTHER CURRENT ASSETS</v>
          </cell>
        </row>
        <row r="807">
          <cell r="A807" t="str">
            <v>A901004</v>
          </cell>
          <cell r="B807" t="str">
            <v>Interest Accrued Not Due On Fd</v>
          </cell>
          <cell r="C807" t="str">
            <v>INR</v>
          </cell>
          <cell r="D807" t="str">
            <v>ASSET</v>
          </cell>
          <cell r="E807" t="str">
            <v>BALANCE SHEET</v>
          </cell>
          <cell r="F807" t="str">
            <v/>
          </cell>
          <cell r="G807" t="str">
            <v/>
          </cell>
          <cell r="H807" t="str">
            <v>CURRENT ASSETS, LOANS AND ADVANCES</v>
          </cell>
          <cell r="I807" t="str">
            <v>OTHER CURRENT ASSETS</v>
          </cell>
          <cell r="J807" t="str">
            <v>OTHER CURRENT ASSETS</v>
          </cell>
        </row>
        <row r="808">
          <cell r="A808" t="str">
            <v>A901005</v>
          </cell>
          <cell r="B808" t="str">
            <v>Interest Accrued But Not Due</v>
          </cell>
          <cell r="C808" t="str">
            <v>INR</v>
          </cell>
          <cell r="D808" t="str">
            <v>ASSET</v>
          </cell>
          <cell r="E808" t="str">
            <v>BALANCE SHEET</v>
          </cell>
          <cell r="F808" t="str">
            <v/>
          </cell>
          <cell r="G808" t="str">
            <v/>
          </cell>
          <cell r="H808" t="str">
            <v>CURRENT ASSETS, LOANS AND ADVANCES</v>
          </cell>
          <cell r="I808" t="str">
            <v>OTHER CURRENT ASSETS</v>
          </cell>
          <cell r="J808" t="str">
            <v>OTHER CURRENT ASSETS</v>
          </cell>
        </row>
        <row r="809">
          <cell r="A809" t="str">
            <v>A901101</v>
          </cell>
          <cell r="B809" t="str">
            <v>Compensation Receivable</v>
          </cell>
          <cell r="C809" t="str">
            <v>INR</v>
          </cell>
          <cell r="D809" t="str">
            <v>ASSET</v>
          </cell>
          <cell r="E809" t="str">
            <v>BALANCE SHEET</v>
          </cell>
          <cell r="F809" t="str">
            <v/>
          </cell>
          <cell r="G809" t="str">
            <v/>
          </cell>
          <cell r="H809" t="str">
            <v>CURRENT ASSETS, LOANS AND ADVANCES</v>
          </cell>
          <cell r="I809" t="str">
            <v>OTHER CURRENT ASSETS</v>
          </cell>
          <cell r="J809" t="str">
            <v>OTHER CURRENT ASSETS</v>
          </cell>
        </row>
        <row r="810">
          <cell r="A810" t="str">
            <v>A901102</v>
          </cell>
          <cell r="B810" t="str">
            <v>Claims Recoverables</v>
          </cell>
          <cell r="C810" t="str">
            <v>INR</v>
          </cell>
          <cell r="D810" t="str">
            <v>ASSET</v>
          </cell>
          <cell r="E810" t="str">
            <v>BALANCE SHEET</v>
          </cell>
          <cell r="F810" t="str">
            <v/>
          </cell>
          <cell r="G810" t="str">
            <v/>
          </cell>
          <cell r="H810" t="str">
            <v>CURRENT ASSETS, LOANS AND ADVANCES</v>
          </cell>
          <cell r="I810" t="str">
            <v>OTHER CURRENT ASSETS</v>
          </cell>
          <cell r="J810" t="str">
            <v>OTHER CURRENT ASSETS</v>
          </cell>
        </row>
        <row r="811">
          <cell r="A811" t="str">
            <v>A901103</v>
          </cell>
          <cell r="B811" t="str">
            <v>Insurance Chgs Recoverable</v>
          </cell>
          <cell r="C811" t="str">
            <v>INR</v>
          </cell>
          <cell r="D811" t="str">
            <v>ASSET</v>
          </cell>
          <cell r="E811" t="str">
            <v>BALANCE SHEET</v>
          </cell>
          <cell r="F811" t="str">
            <v/>
          </cell>
          <cell r="G811" t="str">
            <v/>
          </cell>
          <cell r="H811" t="str">
            <v>CURRENT ASSETS, LOANS AND ADVANCES</v>
          </cell>
          <cell r="I811" t="str">
            <v>OTHER CURRENT ASSETS</v>
          </cell>
          <cell r="J811" t="str">
            <v>OTHER CURRENT ASSETS</v>
          </cell>
        </row>
        <row r="812">
          <cell r="A812" t="str">
            <v>A901104</v>
          </cell>
          <cell r="B812" t="str">
            <v>INPUT EXCISE DUTY RECOVERABLE</v>
          </cell>
          <cell r="C812" t="str">
            <v>INR</v>
          </cell>
          <cell r="D812" t="str">
            <v>ASSET</v>
          </cell>
          <cell r="E812" t="str">
            <v>BALANCE SHEET</v>
          </cell>
          <cell r="F812" t="str">
            <v/>
          </cell>
          <cell r="G812" t="str">
            <v/>
          </cell>
          <cell r="H812" t="str">
            <v>CURRENT ASSETS, LOANS AND ADVANCES</v>
          </cell>
          <cell r="I812" t="str">
            <v>OTHER CURRENT ASSETS</v>
          </cell>
          <cell r="J812" t="str">
            <v>OTHER CURRENT ASSETS</v>
          </cell>
        </row>
        <row r="813">
          <cell r="A813" t="str">
            <v>A901105</v>
          </cell>
          <cell r="B813" t="str">
            <v>INPUT SERVICE TAX RECOVERABLE</v>
          </cell>
          <cell r="C813" t="str">
            <v>INR</v>
          </cell>
          <cell r="D813" t="str">
            <v>ASSET</v>
          </cell>
          <cell r="E813" t="str">
            <v>BALANCE SHEET</v>
          </cell>
          <cell r="F813" t="str">
            <v/>
          </cell>
          <cell r="G813" t="str">
            <v/>
          </cell>
          <cell r="H813" t="str">
            <v>CURRENT ASSETS, LOANS AND ADVANCES</v>
          </cell>
          <cell r="I813" t="str">
            <v>OTHER CURRENT ASSETS</v>
          </cell>
          <cell r="J813" t="str">
            <v>OTHER CURRENT ASSETS</v>
          </cell>
        </row>
        <row r="814">
          <cell r="A814" t="str">
            <v>A902001</v>
          </cell>
          <cell r="B814" t="str">
            <v>Int. on loan (Gp Co.)</v>
          </cell>
          <cell r="C814" t="str">
            <v>INR</v>
          </cell>
          <cell r="D814" t="str">
            <v>ASSET</v>
          </cell>
          <cell r="E814" t="str">
            <v>BALANCE SHEET</v>
          </cell>
          <cell r="F814" t="str">
            <v/>
          </cell>
          <cell r="G814" t="str">
            <v/>
          </cell>
          <cell r="H814" t="str">
            <v>CURRENT ASSETS, LOANS AND ADVANCES</v>
          </cell>
          <cell r="I814" t="str">
            <v>OTHER CURRENT ASSETS</v>
          </cell>
          <cell r="J814" t="str">
            <v>OTHER CURRENT ASSETS</v>
          </cell>
        </row>
        <row r="815">
          <cell r="A815" t="str">
            <v>A903001</v>
          </cell>
          <cell r="B815" t="str">
            <v>Preliminary Expenses</v>
          </cell>
          <cell r="C815" t="str">
            <v>INR</v>
          </cell>
          <cell r="D815" t="str">
            <v>ASSET</v>
          </cell>
          <cell r="E815" t="str">
            <v>BALANCE SHEET</v>
          </cell>
          <cell r="F815" t="str">
            <v/>
          </cell>
          <cell r="G815" t="str">
            <v/>
          </cell>
          <cell r="H815" t="str">
            <v>CURRENT ASSETS, LOANS AND ADVANCES</v>
          </cell>
          <cell r="I815" t="str">
            <v>OTHER CURRENT ASSETS</v>
          </cell>
          <cell r="J815" t="str">
            <v>OTHER CURRENT ASSETS</v>
          </cell>
        </row>
        <row r="816">
          <cell r="A816" t="str">
            <v>A903002</v>
          </cell>
          <cell r="B816" t="str">
            <v>Deferred Revenue Expenses</v>
          </cell>
          <cell r="C816" t="str">
            <v>INR</v>
          </cell>
          <cell r="D816" t="str">
            <v>ASSET</v>
          </cell>
          <cell r="E816" t="str">
            <v>BALANCE SHEET</v>
          </cell>
          <cell r="F816" t="str">
            <v/>
          </cell>
          <cell r="G816" t="str">
            <v/>
          </cell>
          <cell r="H816" t="str">
            <v>CURRENT ASSETS, LOANS AND ADVANCES</v>
          </cell>
          <cell r="I816" t="str">
            <v>OTHER CURRENT ASSETS</v>
          </cell>
          <cell r="J816" t="str">
            <v>OTHER CURRENT ASSETS</v>
          </cell>
        </row>
        <row r="817">
          <cell r="A817" t="str">
            <v>A903003</v>
          </cell>
          <cell r="B817" t="str">
            <v>Pre-Operative Expenses</v>
          </cell>
          <cell r="C817" t="str">
            <v>INR</v>
          </cell>
          <cell r="D817" t="str">
            <v>ASSET</v>
          </cell>
          <cell r="E817" t="str">
            <v>BALANCE SHEET</v>
          </cell>
          <cell r="F817" t="str">
            <v/>
          </cell>
          <cell r="G817" t="str">
            <v/>
          </cell>
          <cell r="H817" t="str">
            <v>CURRENT ASSETS, LOANS AND ADVANCES</v>
          </cell>
          <cell r="I817" t="str">
            <v>OTHER CURRENT ASSETS</v>
          </cell>
          <cell r="J817" t="str">
            <v>OTHER CURRENT ASSETS</v>
          </cell>
        </row>
        <row r="818">
          <cell r="A818" t="str">
            <v>A903004</v>
          </cell>
          <cell r="B818" t="str">
            <v>Capital Arrangement Fees</v>
          </cell>
          <cell r="C818" t="str">
            <v>INR</v>
          </cell>
          <cell r="D818" t="str">
            <v>ASSET</v>
          </cell>
          <cell r="E818" t="str">
            <v>BALANCE SHEET</v>
          </cell>
          <cell r="F818" t="str">
            <v/>
          </cell>
          <cell r="G818" t="str">
            <v/>
          </cell>
          <cell r="H818" t="str">
            <v>CURRENT ASSETS, LOANS AND ADVANCES</v>
          </cell>
          <cell r="I818" t="str">
            <v>OTHER CURRENT ASSETS</v>
          </cell>
          <cell r="J818" t="str">
            <v>OTHER CURRENT ASSETS</v>
          </cell>
        </row>
        <row r="819">
          <cell r="A819" t="str">
            <v>A904001</v>
          </cell>
          <cell r="B819" t="str">
            <v>Purchase of Dev Rights</v>
          </cell>
          <cell r="C819" t="str">
            <v>INR</v>
          </cell>
          <cell r="D819" t="str">
            <v>ASSET</v>
          </cell>
          <cell r="E819" t="str">
            <v>BALANCE SHEET</v>
          </cell>
          <cell r="F819" t="str">
            <v/>
          </cell>
          <cell r="G819" t="str">
            <v/>
          </cell>
          <cell r="H819" t="str">
            <v>CURRENT ASSETS, LOANS AND ADVANCES</v>
          </cell>
          <cell r="I819" t="str">
            <v>OTHER CURRENT ASSETS</v>
          </cell>
          <cell r="J819" t="str">
            <v>OTHER CURRENT ASSETS</v>
          </cell>
        </row>
        <row r="820">
          <cell r="A820" t="str">
            <v>L101000</v>
          </cell>
          <cell r="B820" t="str">
            <v>Shri Ganeshji Maharaj</v>
          </cell>
          <cell r="C820" t="str">
            <v>INR</v>
          </cell>
          <cell r="D820" t="str">
            <v>CAPITAL</v>
          </cell>
          <cell r="E820" t="str">
            <v>BALANCE SHEET</v>
          </cell>
          <cell r="F820" t="str">
            <v/>
          </cell>
          <cell r="G820" t="str">
            <v/>
          </cell>
          <cell r="H820" t="str">
            <v>SHAREHOLDERS FUNDS</v>
          </cell>
          <cell r="I820" t="str">
            <v>SHARE CAPITAL</v>
          </cell>
          <cell r="J820" t="str">
            <v>EQUITY SHARE CAPITAL</v>
          </cell>
        </row>
        <row r="821">
          <cell r="A821" t="str">
            <v>L101001</v>
          </cell>
          <cell r="B821" t="str">
            <v>Equity Sh. Capital</v>
          </cell>
          <cell r="C821" t="str">
            <v>INR</v>
          </cell>
          <cell r="D821" t="str">
            <v>CAPITAL</v>
          </cell>
          <cell r="E821" t="str">
            <v>BALANCE SHEET</v>
          </cell>
          <cell r="F821" t="str">
            <v/>
          </cell>
          <cell r="G821" t="str">
            <v/>
          </cell>
          <cell r="H821" t="str">
            <v>SHAREHOLDERS FUNDS</v>
          </cell>
          <cell r="I821" t="str">
            <v>SHARE CAPITAL</v>
          </cell>
          <cell r="J821" t="str">
            <v>EQUITY SHARE CAPITAL</v>
          </cell>
        </row>
        <row r="822">
          <cell r="A822" t="str">
            <v>L101002</v>
          </cell>
          <cell r="B822" t="str">
            <v>Equity Share Application Money</v>
          </cell>
          <cell r="C822" t="str">
            <v>INR</v>
          </cell>
          <cell r="D822" t="str">
            <v>CAPITAL</v>
          </cell>
          <cell r="E822" t="str">
            <v>BALANCE SHEET</v>
          </cell>
          <cell r="F822" t="str">
            <v/>
          </cell>
          <cell r="G822" t="str">
            <v/>
          </cell>
          <cell r="H822" t="str">
            <v>SHAREHOLDERS FUNDS</v>
          </cell>
          <cell r="I822" t="str">
            <v>SHARE CAPITAL</v>
          </cell>
          <cell r="J822" t="str">
            <v>EQUITY SHARE CAPITAL</v>
          </cell>
        </row>
        <row r="823">
          <cell r="A823" t="str">
            <v>L101003</v>
          </cell>
          <cell r="B823" t="str">
            <v>Equity Share Allotment Money</v>
          </cell>
          <cell r="C823" t="str">
            <v>INR</v>
          </cell>
          <cell r="D823" t="str">
            <v>CAPITAL</v>
          </cell>
          <cell r="E823" t="str">
            <v>BALANCE SHEET</v>
          </cell>
          <cell r="F823" t="str">
            <v/>
          </cell>
          <cell r="G823" t="str">
            <v/>
          </cell>
          <cell r="H823" t="str">
            <v>SHAREHOLDERS FUNDS</v>
          </cell>
          <cell r="I823" t="str">
            <v>SHARE CAPITAL</v>
          </cell>
          <cell r="J823" t="str">
            <v>EQUITY SHARE CAPITAL</v>
          </cell>
        </row>
        <row r="824">
          <cell r="A824" t="str">
            <v>L101004</v>
          </cell>
          <cell r="B824" t="str">
            <v>Equity Share Call Money</v>
          </cell>
          <cell r="C824" t="str">
            <v>INR</v>
          </cell>
          <cell r="D824" t="str">
            <v>CAPITAL</v>
          </cell>
          <cell r="E824" t="str">
            <v>BALANCE SHEET</v>
          </cell>
          <cell r="F824" t="str">
            <v/>
          </cell>
          <cell r="G824" t="str">
            <v/>
          </cell>
          <cell r="H824" t="str">
            <v>SHAREHOLDERS FUNDS</v>
          </cell>
          <cell r="I824" t="str">
            <v>SHARE CAPITAL</v>
          </cell>
          <cell r="J824" t="str">
            <v>EQUITY SHARE CAPITAL</v>
          </cell>
        </row>
        <row r="825">
          <cell r="A825" t="str">
            <v>L101005</v>
          </cell>
          <cell r="B825" t="str">
            <v>Equity Calls In Advance A/C</v>
          </cell>
          <cell r="C825" t="str">
            <v>INR</v>
          </cell>
          <cell r="D825" t="str">
            <v>CAPITAL</v>
          </cell>
          <cell r="E825" t="str">
            <v>BALANCE SHEET</v>
          </cell>
          <cell r="F825" t="str">
            <v/>
          </cell>
          <cell r="G825" t="str">
            <v/>
          </cell>
          <cell r="H825" t="str">
            <v>SHAREHOLDERS FUNDS</v>
          </cell>
          <cell r="I825" t="str">
            <v>SHARE CAPITAL</v>
          </cell>
          <cell r="J825" t="str">
            <v>EQUITY SHARE CAPITAL</v>
          </cell>
        </row>
        <row r="826">
          <cell r="A826" t="str">
            <v>L101006</v>
          </cell>
          <cell r="B826" t="str">
            <v>APPL. MONEY FOR PUR.OF EQ.SHA.</v>
          </cell>
          <cell r="C826" t="str">
            <v>INR</v>
          </cell>
          <cell r="D826" t="str">
            <v>LIABILITIES</v>
          </cell>
          <cell r="E826" t="str">
            <v>BALANCE SHEET</v>
          </cell>
          <cell r="F826" t="str">
            <v/>
          </cell>
          <cell r="G826" t="str">
            <v/>
          </cell>
          <cell r="H826" t="str">
            <v>SHAREHOLDERS FUNDS</v>
          </cell>
          <cell r="I826" t="str">
            <v>SHARE CAPITAL</v>
          </cell>
          <cell r="J826" t="str">
            <v>EQUITY SHARE CAPITAL</v>
          </cell>
        </row>
        <row r="827">
          <cell r="A827" t="str">
            <v>L102001</v>
          </cell>
          <cell r="B827" t="str">
            <v>Preference Sh. Capital</v>
          </cell>
          <cell r="C827" t="str">
            <v>INR</v>
          </cell>
          <cell r="D827" t="str">
            <v>CAPITAL</v>
          </cell>
          <cell r="E827" t="str">
            <v>BALANCE SHEET</v>
          </cell>
          <cell r="F827" t="str">
            <v/>
          </cell>
          <cell r="G827" t="str">
            <v/>
          </cell>
          <cell r="H827" t="str">
            <v>SHAREHOLDERS FUNDS</v>
          </cell>
          <cell r="I827" t="str">
            <v>SHARE CAPITAL</v>
          </cell>
          <cell r="J827" t="str">
            <v>PREFERENCE SHARE CAPITAL</v>
          </cell>
        </row>
        <row r="828">
          <cell r="A828" t="str">
            <v>L102002</v>
          </cell>
          <cell r="B828" t="str">
            <v>Preference Share Application Money</v>
          </cell>
          <cell r="C828" t="str">
            <v>INR</v>
          </cell>
          <cell r="D828" t="str">
            <v>CAPITAL</v>
          </cell>
          <cell r="E828" t="str">
            <v>BALANCE SHEET</v>
          </cell>
          <cell r="F828" t="str">
            <v/>
          </cell>
          <cell r="G828" t="str">
            <v/>
          </cell>
          <cell r="H828" t="str">
            <v>SHAREHOLDERS FUNDS</v>
          </cell>
          <cell r="I828" t="str">
            <v>SHARE CAPITAL</v>
          </cell>
          <cell r="J828" t="str">
            <v>PREFERENCE SHARE CAPITAL</v>
          </cell>
        </row>
        <row r="829">
          <cell r="A829" t="str">
            <v>L103001-000</v>
          </cell>
          <cell r="B829" t="str">
            <v>Partner's Capital Account</v>
          </cell>
          <cell r="C829" t="str">
            <v>INR</v>
          </cell>
          <cell r="D829" t="str">
            <v>CAPITAL</v>
          </cell>
          <cell r="E829" t="str">
            <v>BALANCE SHEET</v>
          </cell>
          <cell r="F829" t="str">
            <v/>
          </cell>
          <cell r="G829" t="str">
            <v/>
          </cell>
          <cell r="H829" t="str">
            <v>SHAREHOLDERS FUNDS</v>
          </cell>
          <cell r="I829" t="str">
            <v>PARTNERS CAPITAL</v>
          </cell>
          <cell r="J829" t="str">
            <v>PARTNERS CAPITAL</v>
          </cell>
        </row>
        <row r="830">
          <cell r="A830" t="str">
            <v>L103001-101</v>
          </cell>
          <cell r="B830" t="str">
            <v>Partner's Capital Account-DLF Limited</v>
          </cell>
          <cell r="C830" t="str">
            <v>INR</v>
          </cell>
          <cell r="D830" t="str">
            <v>CAPITAL</v>
          </cell>
          <cell r="E830" t="str">
            <v>BALANCE SHEET</v>
          </cell>
          <cell r="F830" t="str">
            <v/>
          </cell>
          <cell r="G830" t="str">
            <v/>
          </cell>
          <cell r="H830" t="str">
            <v>SHAREHOLDERS FUNDS</v>
          </cell>
          <cell r="I830" t="str">
            <v>PARTNERS CAPITAL</v>
          </cell>
          <cell r="J830" t="str">
            <v>PARTNERS CAPITAL</v>
          </cell>
        </row>
        <row r="831">
          <cell r="A831" t="str">
            <v>L103001-211</v>
          </cell>
          <cell r="B831" t="str">
            <v>Partner's Capital A/c-DLF Hsng &amp; Cnstr L</v>
          </cell>
          <cell r="C831" t="str">
            <v>INR</v>
          </cell>
          <cell r="D831" t="str">
            <v>CAPITAL</v>
          </cell>
          <cell r="E831" t="str">
            <v>BALANCE SHEET</v>
          </cell>
          <cell r="F831" t="str">
            <v/>
          </cell>
          <cell r="G831" t="str">
            <v/>
          </cell>
          <cell r="H831" t="str">
            <v>SHAREHOLDERS FUNDS</v>
          </cell>
          <cell r="I831" t="str">
            <v>PARTNERS CAPITAL</v>
          </cell>
          <cell r="J831" t="str">
            <v>PARTNERS CAPITAL</v>
          </cell>
        </row>
        <row r="832">
          <cell r="A832" t="str">
            <v>L103001-247</v>
          </cell>
          <cell r="B832" t="str">
            <v>Partner's Capital Account-Kiritman</v>
          </cell>
          <cell r="C832" t="str">
            <v>INR</v>
          </cell>
          <cell r="D832" t="str">
            <v>CAPITAL</v>
          </cell>
          <cell r="E832" t="str">
            <v>BALANCE SHEET</v>
          </cell>
          <cell r="F832" t="str">
            <v/>
          </cell>
          <cell r="G832" t="str">
            <v/>
          </cell>
          <cell r="H832" t="str">
            <v>SHAREHOLDERS FUNDS</v>
          </cell>
          <cell r="I832" t="str">
            <v>PARTNERS CAPITAL</v>
          </cell>
          <cell r="J832" t="str">
            <v>PARTNERS CAPITAL</v>
          </cell>
        </row>
        <row r="833">
          <cell r="A833" t="str">
            <v>L103001-278</v>
          </cell>
          <cell r="B833" t="str">
            <v>Partner's Capital Account-DLF Home Dev</v>
          </cell>
          <cell r="C833" t="str">
            <v>INR</v>
          </cell>
          <cell r="D833" t="str">
            <v>CAPITAL</v>
          </cell>
          <cell r="E833" t="str">
            <v>BALANCE SHEET</v>
          </cell>
          <cell r="F833" t="str">
            <v/>
          </cell>
          <cell r="G833" t="str">
            <v/>
          </cell>
          <cell r="H833" t="str">
            <v>SHAREHOLDERS FUNDS</v>
          </cell>
          <cell r="I833" t="str">
            <v>PARTNERS CAPITAL</v>
          </cell>
          <cell r="J833" t="str">
            <v>PARTNERS CAPITAL</v>
          </cell>
        </row>
        <row r="834">
          <cell r="A834" t="str">
            <v>L103001-279</v>
          </cell>
          <cell r="B834" t="str">
            <v>Partner's Capital Account- DCDL</v>
          </cell>
          <cell r="C834" t="str">
            <v>INR</v>
          </cell>
          <cell r="D834" t="str">
            <v>CAPITAL</v>
          </cell>
          <cell r="E834" t="str">
            <v>BALANCE SHEET</v>
          </cell>
          <cell r="F834" t="str">
            <v/>
          </cell>
          <cell r="G834" t="str">
            <v/>
          </cell>
          <cell r="H834" t="str">
            <v>SHAREHOLDERS FUNDS</v>
          </cell>
          <cell r="I834" t="str">
            <v>PARTNERS CAPITAL</v>
          </cell>
          <cell r="J834" t="str">
            <v>PARTNERS CAPITAL</v>
          </cell>
        </row>
        <row r="835">
          <cell r="A835" t="str">
            <v>L103001-280</v>
          </cell>
          <cell r="B835" t="str">
            <v>Partner's Capital Account-CEE PEE Maint</v>
          </cell>
          <cell r="C835" t="str">
            <v>INR</v>
          </cell>
          <cell r="D835" t="str">
            <v>CAPITAL</v>
          </cell>
          <cell r="E835" t="str">
            <v>BALANCE SHEET</v>
          </cell>
          <cell r="F835" t="str">
            <v/>
          </cell>
          <cell r="G835" t="str">
            <v/>
          </cell>
          <cell r="H835" t="str">
            <v>SHAREHOLDERS FUNDS</v>
          </cell>
          <cell r="I835" t="str">
            <v>PARTNERS CAPITAL</v>
          </cell>
          <cell r="J835" t="str">
            <v>PARTNERS CAPITAL</v>
          </cell>
        </row>
        <row r="836">
          <cell r="A836" t="str">
            <v>L103001-281</v>
          </cell>
          <cell r="B836" t="str">
            <v>Partner's Capital Account-Pee Tee Prop M</v>
          </cell>
          <cell r="C836" t="str">
            <v>INR</v>
          </cell>
          <cell r="D836" t="str">
            <v>CAPITAL</v>
          </cell>
          <cell r="E836" t="str">
            <v>BALANCE SHEET</v>
          </cell>
          <cell r="F836" t="str">
            <v/>
          </cell>
          <cell r="G836" t="str">
            <v/>
          </cell>
          <cell r="H836" t="str">
            <v>SHAREHOLDERS FUNDS</v>
          </cell>
          <cell r="I836" t="str">
            <v>PARTNERS CAPITAL</v>
          </cell>
          <cell r="J836" t="str">
            <v>PARTNERS CAPITAL</v>
          </cell>
        </row>
        <row r="837">
          <cell r="A837" t="str">
            <v>L103001-282</v>
          </cell>
          <cell r="B837" t="str">
            <v>Partner's Capital Account-Silver Oaks Pr</v>
          </cell>
          <cell r="C837" t="str">
            <v>INR</v>
          </cell>
          <cell r="D837" t="str">
            <v>CAPITAL</v>
          </cell>
          <cell r="E837" t="str">
            <v>BALANCE SHEET</v>
          </cell>
          <cell r="F837" t="str">
            <v/>
          </cell>
          <cell r="G837" t="str">
            <v/>
          </cell>
          <cell r="H837" t="str">
            <v>SHAREHOLDERS FUNDS</v>
          </cell>
          <cell r="I837" t="str">
            <v>PARTNERS CAPITAL</v>
          </cell>
          <cell r="J837" t="str">
            <v>PARTNERS CAPITAL</v>
          </cell>
        </row>
        <row r="838">
          <cell r="A838" t="str">
            <v>L103001-381</v>
          </cell>
          <cell r="B838" t="str">
            <v>Partner's Capital Account-DLF Cyber Cit</v>
          </cell>
          <cell r="C838" t="str">
            <v>INR</v>
          </cell>
          <cell r="D838" t="str">
            <v>CAPITAL</v>
          </cell>
          <cell r="E838" t="str">
            <v>BALANCE SHEET</v>
          </cell>
          <cell r="F838" t="str">
            <v/>
          </cell>
          <cell r="G838" t="str">
            <v/>
          </cell>
          <cell r="H838" t="str">
            <v>SHAREHOLDERS FUNDS</v>
          </cell>
          <cell r="I838" t="str">
            <v>PARTNERS CAPITAL</v>
          </cell>
          <cell r="J838" t="str">
            <v>PARTNERS CAPITAL</v>
          </cell>
        </row>
        <row r="839">
          <cell r="A839" t="str">
            <v>L103001-536</v>
          </cell>
          <cell r="B839" t="str">
            <v>Partner's Capital Account-Heimo</v>
          </cell>
          <cell r="C839" t="str">
            <v>INR</v>
          </cell>
          <cell r="D839" t="str">
            <v>CAPITAL</v>
          </cell>
          <cell r="E839" t="str">
            <v>BALANCE SHEET</v>
          </cell>
          <cell r="F839" t="str">
            <v/>
          </cell>
          <cell r="G839" t="str">
            <v/>
          </cell>
          <cell r="H839" t="str">
            <v>SHAREHOLDERS FUNDS</v>
          </cell>
          <cell r="I839" t="str">
            <v>PARTNERS CAPITAL</v>
          </cell>
          <cell r="J839" t="str">
            <v>PARTNERS CAPITAL</v>
          </cell>
        </row>
        <row r="840">
          <cell r="A840" t="str">
            <v>L103001-537</v>
          </cell>
          <cell r="B840" t="str">
            <v>Partner's Capital Account-Khem</v>
          </cell>
          <cell r="C840" t="str">
            <v>INR</v>
          </cell>
          <cell r="D840" t="str">
            <v>CAPITAL</v>
          </cell>
          <cell r="E840" t="str">
            <v>BALANCE SHEET</v>
          </cell>
          <cell r="F840" t="str">
            <v/>
          </cell>
          <cell r="G840" t="str">
            <v/>
          </cell>
          <cell r="H840" t="str">
            <v>SHAREHOLDERS FUNDS</v>
          </cell>
          <cell r="I840" t="str">
            <v>PARTNERS CAPITAL</v>
          </cell>
          <cell r="J840" t="str">
            <v>PARTNERS CAPITAL</v>
          </cell>
        </row>
        <row r="841">
          <cell r="A841" t="str">
            <v>L201001</v>
          </cell>
          <cell r="B841" t="str">
            <v>Capital Reserve</v>
          </cell>
          <cell r="C841" t="str">
            <v>INR</v>
          </cell>
          <cell r="D841" t="str">
            <v>CAPITAL</v>
          </cell>
          <cell r="E841" t="str">
            <v>BALANCE SHEET</v>
          </cell>
          <cell r="F841" t="str">
            <v/>
          </cell>
          <cell r="G841" t="str">
            <v/>
          </cell>
          <cell r="H841" t="str">
            <v>SHAREHOLDERS FUNDS</v>
          </cell>
          <cell r="I841" t="str">
            <v>RESERVES AND SURPLUS</v>
          </cell>
          <cell r="J841" t="str">
            <v>RESERVE- CAPITAL RESERVE</v>
          </cell>
        </row>
        <row r="842">
          <cell r="A842" t="str">
            <v>L202001</v>
          </cell>
          <cell r="B842" t="str">
            <v>Capital Redemption Reserve</v>
          </cell>
          <cell r="C842" t="str">
            <v>INR</v>
          </cell>
          <cell r="D842" t="str">
            <v>CAPITAL</v>
          </cell>
          <cell r="E842" t="str">
            <v>BALANCE SHEET</v>
          </cell>
          <cell r="F842" t="str">
            <v/>
          </cell>
          <cell r="G842" t="str">
            <v/>
          </cell>
          <cell r="H842" t="str">
            <v>SHAREHOLDERS FUNDS</v>
          </cell>
          <cell r="I842" t="str">
            <v>RESERVES AND SURPLUS</v>
          </cell>
          <cell r="J842" t="str">
            <v>RESERVE-CAPITAL REDEMPTION RESERVE</v>
          </cell>
        </row>
        <row r="843">
          <cell r="A843" t="str">
            <v>L203001</v>
          </cell>
          <cell r="B843" t="str">
            <v>Contingency Reserve</v>
          </cell>
          <cell r="C843" t="str">
            <v>INR</v>
          </cell>
          <cell r="D843" t="str">
            <v>CAPITAL</v>
          </cell>
          <cell r="E843" t="str">
            <v>BALANCE SHEET</v>
          </cell>
          <cell r="F843" t="str">
            <v/>
          </cell>
          <cell r="G843" t="str">
            <v/>
          </cell>
          <cell r="H843" t="str">
            <v>SHAREHOLDERS FUNDS</v>
          </cell>
          <cell r="I843" t="str">
            <v>RESERVES AND SURPLUS</v>
          </cell>
          <cell r="J843" t="str">
            <v>RESERVE- CONTINGENCY RESERVE</v>
          </cell>
        </row>
        <row r="844">
          <cell r="A844" t="str">
            <v>L204001</v>
          </cell>
          <cell r="B844" t="str">
            <v>Share Premium</v>
          </cell>
          <cell r="C844" t="str">
            <v>INR</v>
          </cell>
          <cell r="D844" t="str">
            <v>CAPITAL</v>
          </cell>
          <cell r="E844" t="str">
            <v>BALANCE SHEET</v>
          </cell>
          <cell r="F844" t="str">
            <v/>
          </cell>
          <cell r="G844" t="str">
            <v/>
          </cell>
          <cell r="H844" t="str">
            <v>SHAREHOLDERS FUNDS</v>
          </cell>
          <cell r="I844" t="str">
            <v>RESERVES AND SURPLUS</v>
          </cell>
          <cell r="J844" t="str">
            <v>RESERVE- SHARE PREMIUM</v>
          </cell>
        </row>
        <row r="845">
          <cell r="A845" t="str">
            <v>L205001</v>
          </cell>
          <cell r="B845" t="str">
            <v>General Reserve</v>
          </cell>
          <cell r="C845" t="str">
            <v>INR</v>
          </cell>
          <cell r="D845" t="str">
            <v>CAPITAL</v>
          </cell>
          <cell r="E845" t="str">
            <v>BALANCE SHEET</v>
          </cell>
          <cell r="F845" t="str">
            <v/>
          </cell>
          <cell r="G845" t="str">
            <v/>
          </cell>
          <cell r="H845" t="str">
            <v>SHAREHOLDERS FUNDS</v>
          </cell>
          <cell r="I845" t="str">
            <v>RESERVES AND SURPLUS</v>
          </cell>
          <cell r="J845" t="str">
            <v>RESERVE- GENERAL RESERVE</v>
          </cell>
        </row>
        <row r="846">
          <cell r="A846" t="str">
            <v>L206001</v>
          </cell>
          <cell r="B846" t="str">
            <v>Revaluation Reserve</v>
          </cell>
          <cell r="C846" t="str">
            <v>INR</v>
          </cell>
          <cell r="D846" t="str">
            <v>CAPITAL</v>
          </cell>
          <cell r="E846" t="str">
            <v>BALANCE SHEET</v>
          </cell>
          <cell r="F846" t="str">
            <v/>
          </cell>
          <cell r="G846" t="str">
            <v/>
          </cell>
          <cell r="H846" t="str">
            <v>SHAREHOLDERS FUNDS</v>
          </cell>
          <cell r="I846" t="str">
            <v>RESERVES AND SURPLUS</v>
          </cell>
          <cell r="J846" t="str">
            <v>RESERVE- REVALUATION RESERVE</v>
          </cell>
        </row>
        <row r="847">
          <cell r="A847" t="str">
            <v>L207001</v>
          </cell>
          <cell r="B847" t="str">
            <v>Investment Allowance Reserve</v>
          </cell>
          <cell r="C847" t="str">
            <v>INR</v>
          </cell>
          <cell r="D847" t="str">
            <v>CAPITAL</v>
          </cell>
          <cell r="E847" t="str">
            <v>BALANCE SHEET</v>
          </cell>
          <cell r="F847" t="str">
            <v/>
          </cell>
          <cell r="G847" t="str">
            <v/>
          </cell>
          <cell r="H847" t="str">
            <v>SHAREHOLDERS FUNDS</v>
          </cell>
          <cell r="I847" t="str">
            <v>RESERVES AND SURPLUS</v>
          </cell>
          <cell r="J847" t="str">
            <v>RESERVE- INVESTMENT ALLOWANCE</v>
          </cell>
        </row>
        <row r="848">
          <cell r="A848" t="str">
            <v>L208001</v>
          </cell>
          <cell r="B848" t="str">
            <v>Amalgamation Reserve</v>
          </cell>
          <cell r="C848" t="str">
            <v>INR</v>
          </cell>
          <cell r="D848" t="str">
            <v>CAPITAL</v>
          </cell>
          <cell r="E848" t="str">
            <v>BALANCE SHEET</v>
          </cell>
          <cell r="F848" t="str">
            <v/>
          </cell>
          <cell r="G848" t="str">
            <v/>
          </cell>
          <cell r="H848" t="str">
            <v>SHAREHOLDERS FUNDS</v>
          </cell>
          <cell r="I848" t="str">
            <v>RESERVES AND SURPLUS</v>
          </cell>
          <cell r="J848" t="str">
            <v>RESERVE- GENERAL RESERVE</v>
          </cell>
        </row>
        <row r="849">
          <cell r="A849" t="str">
            <v>L220001</v>
          </cell>
          <cell r="B849" t="str">
            <v>Profit &amp; Loss A/C</v>
          </cell>
          <cell r="C849" t="str">
            <v>INR</v>
          </cell>
          <cell r="D849" t="str">
            <v>CAPITAL</v>
          </cell>
          <cell r="E849" t="str">
            <v>BALANCE SHEET</v>
          </cell>
          <cell r="F849" t="str">
            <v/>
          </cell>
          <cell r="G849" t="str">
            <v/>
          </cell>
          <cell r="H849" t="str">
            <v>SHAREHOLDERS FUNDS</v>
          </cell>
          <cell r="I849" t="str">
            <v>RESERVES AND SURPLUS</v>
          </cell>
          <cell r="J849" t="str">
            <v>SURPLUS-PROFIT AND LOSS ACCOUNT</v>
          </cell>
        </row>
        <row r="850">
          <cell r="A850" t="str">
            <v>L230001-101</v>
          </cell>
          <cell r="B850" t="str">
            <v>Partner's Current A/c-DLF Ltd</v>
          </cell>
          <cell r="C850" t="str">
            <v>INR</v>
          </cell>
          <cell r="D850" t="str">
            <v>CAPITAL</v>
          </cell>
          <cell r="E850" t="str">
            <v>BALANCE SHEET</v>
          </cell>
          <cell r="F850" t="str">
            <v/>
          </cell>
          <cell r="G850" t="str">
            <v/>
          </cell>
          <cell r="H850" t="str">
            <v>SHAREHOLDERS FUNDS</v>
          </cell>
          <cell r="I850" t="str">
            <v>RESERVES AND SURPLUS</v>
          </cell>
          <cell r="J850" t="str">
            <v>SURPLUS-PROFIT AND LOSS ACCOUNT</v>
          </cell>
        </row>
        <row r="851">
          <cell r="A851" t="str">
            <v>L230001-211</v>
          </cell>
          <cell r="B851" t="str">
            <v>Partner's Current A/c-DLF Hsng &amp; Cnstr</v>
          </cell>
          <cell r="C851" t="str">
            <v>INR</v>
          </cell>
          <cell r="D851" t="str">
            <v>CAPITAL</v>
          </cell>
          <cell r="E851" t="str">
            <v>BALANCE SHEET</v>
          </cell>
          <cell r="F851" t="str">
            <v/>
          </cell>
          <cell r="G851" t="str">
            <v/>
          </cell>
          <cell r="H851" t="str">
            <v>SHAREHOLDERS FUNDS</v>
          </cell>
          <cell r="I851" t="str">
            <v>RESERVES AND SURPLUS</v>
          </cell>
          <cell r="J851" t="str">
            <v>SURPLUS-PROFIT AND LOSS ACCOUNT</v>
          </cell>
        </row>
        <row r="852">
          <cell r="A852" t="str">
            <v>L301000</v>
          </cell>
          <cell r="B852" t="str">
            <v>Retained Earnings</v>
          </cell>
          <cell r="C852" t="str">
            <v>INR</v>
          </cell>
          <cell r="D852" t="str">
            <v>CAPITAL</v>
          </cell>
          <cell r="E852" t="str">
            <v>RETAINED EARNINGS</v>
          </cell>
          <cell r="F852" t="str">
            <v/>
          </cell>
          <cell r="G852" t="str">
            <v>RETAINED EARNINGS</v>
          </cell>
          <cell r="H852" t="str">
            <v>SHAREHOLDERS FUNDS</v>
          </cell>
          <cell r="I852" t="str">
            <v>RESERVES AND SURPLUS</v>
          </cell>
          <cell r="J852" t="str">
            <v>RESERVE- GENERAL RESERVE</v>
          </cell>
        </row>
        <row r="853">
          <cell r="A853" t="str">
            <v>L301001</v>
          </cell>
          <cell r="B853" t="str">
            <v>Secured Loan (Bank)- ICICI Loan</v>
          </cell>
          <cell r="C853" t="str">
            <v>INR</v>
          </cell>
          <cell r="D853" t="str">
            <v>LIABILITIES</v>
          </cell>
          <cell r="E853" t="str">
            <v>BALANCE SHEET</v>
          </cell>
          <cell r="F853" t="str">
            <v/>
          </cell>
          <cell r="G853" t="str">
            <v/>
          </cell>
          <cell r="H853" t="str">
            <v>LOAN FUNDS</v>
          </cell>
          <cell r="I853" t="str">
            <v>SECURED LOANS</v>
          </cell>
          <cell r="J853" t="str">
            <v>FROM BANKS/FI-TERM LOANS</v>
          </cell>
        </row>
        <row r="854">
          <cell r="A854" t="str">
            <v>L301002</v>
          </cell>
          <cell r="B854" t="str">
            <v>Secured Loan (Bank)- HSBC(ECB)</v>
          </cell>
          <cell r="C854" t="str">
            <v>INR</v>
          </cell>
          <cell r="D854" t="str">
            <v>LIABILITIES</v>
          </cell>
          <cell r="E854" t="str">
            <v>BALANCE SHEET</v>
          </cell>
          <cell r="F854" t="str">
            <v/>
          </cell>
          <cell r="G854" t="str">
            <v/>
          </cell>
          <cell r="H854" t="str">
            <v>LOAN FUNDS</v>
          </cell>
          <cell r="I854" t="str">
            <v>SECURED LOANS</v>
          </cell>
          <cell r="J854" t="str">
            <v>FROM BANKS/FI-TERM LOANS</v>
          </cell>
        </row>
        <row r="855">
          <cell r="A855" t="str">
            <v>L301003</v>
          </cell>
          <cell r="B855" t="str">
            <v>Secured Loan (Bank)- DBS</v>
          </cell>
          <cell r="C855" t="str">
            <v>INR</v>
          </cell>
          <cell r="D855" t="str">
            <v>LIABILITIES</v>
          </cell>
          <cell r="E855" t="str">
            <v>BALANCE SHEET</v>
          </cell>
          <cell r="F855" t="str">
            <v/>
          </cell>
          <cell r="G855" t="str">
            <v/>
          </cell>
          <cell r="H855" t="str">
            <v>LOAN FUNDS</v>
          </cell>
          <cell r="I855" t="str">
            <v>SECURED LOANS</v>
          </cell>
          <cell r="J855" t="str">
            <v>FROM BANKS/FI-TERM LOANS</v>
          </cell>
        </row>
        <row r="856">
          <cell r="A856" t="str">
            <v>L301004</v>
          </cell>
          <cell r="B856" t="str">
            <v>Secured Loan (Bank)- Bank Of Maharashtra</v>
          </cell>
          <cell r="C856" t="str">
            <v>INR</v>
          </cell>
          <cell r="D856" t="str">
            <v>LIABILITIES</v>
          </cell>
          <cell r="E856" t="str">
            <v>BALANCE SHEET</v>
          </cell>
          <cell r="F856" t="str">
            <v/>
          </cell>
          <cell r="G856" t="str">
            <v/>
          </cell>
          <cell r="H856" t="str">
            <v>LOAN FUNDS</v>
          </cell>
          <cell r="I856" t="str">
            <v>SECURED LOANS</v>
          </cell>
          <cell r="J856" t="str">
            <v>FROM BANKS/FI-TERM LOANS</v>
          </cell>
        </row>
        <row r="857">
          <cell r="A857" t="str">
            <v>L301005</v>
          </cell>
          <cell r="B857" t="str">
            <v>Secured Loan (Bank)- IDBI</v>
          </cell>
          <cell r="C857" t="str">
            <v>INR</v>
          </cell>
          <cell r="D857" t="str">
            <v>LIABILITIES</v>
          </cell>
          <cell r="E857" t="str">
            <v>BALANCE SHEET</v>
          </cell>
          <cell r="F857" t="str">
            <v/>
          </cell>
          <cell r="G857" t="str">
            <v/>
          </cell>
          <cell r="H857" t="str">
            <v>LOAN FUNDS</v>
          </cell>
          <cell r="I857" t="str">
            <v>SECURED LOANS</v>
          </cell>
          <cell r="J857" t="str">
            <v>FROM BANKS/FI-TERM LOANS</v>
          </cell>
        </row>
        <row r="858">
          <cell r="A858" t="str">
            <v>L301006</v>
          </cell>
          <cell r="B858" t="str">
            <v>Secured Loan (Bank)- UBI</v>
          </cell>
          <cell r="C858" t="str">
            <v>INR</v>
          </cell>
          <cell r="D858" t="str">
            <v>LIABILITIES</v>
          </cell>
          <cell r="E858" t="str">
            <v>BALANCE SHEET</v>
          </cell>
          <cell r="F858" t="str">
            <v/>
          </cell>
          <cell r="G858" t="str">
            <v/>
          </cell>
          <cell r="H858" t="str">
            <v>LOAN FUNDS</v>
          </cell>
          <cell r="I858" t="str">
            <v>SECURED LOANS</v>
          </cell>
          <cell r="J858" t="str">
            <v>FROM BANKS/FI-TERM LOANS</v>
          </cell>
        </row>
        <row r="859">
          <cell r="A859" t="str">
            <v>L301007</v>
          </cell>
          <cell r="B859" t="str">
            <v>Secured Loan (Bank)- Bank Of Baroda</v>
          </cell>
          <cell r="C859" t="str">
            <v>INR</v>
          </cell>
          <cell r="D859" t="str">
            <v>LIABILITIES</v>
          </cell>
          <cell r="E859" t="str">
            <v>BALANCE SHEET</v>
          </cell>
          <cell r="F859" t="str">
            <v/>
          </cell>
          <cell r="G859" t="str">
            <v/>
          </cell>
          <cell r="H859" t="str">
            <v>LOAN FUNDS</v>
          </cell>
          <cell r="I859" t="str">
            <v>SECURED LOANS</v>
          </cell>
          <cell r="J859" t="str">
            <v>FROM BANKS/FI-TERM LOANS</v>
          </cell>
        </row>
        <row r="860">
          <cell r="A860" t="str">
            <v>L301008</v>
          </cell>
          <cell r="B860" t="str">
            <v>Secured Loan (Bank)- HKB-51-303170-003</v>
          </cell>
          <cell r="C860" t="str">
            <v>INR</v>
          </cell>
          <cell r="D860" t="str">
            <v>LIABILITIES</v>
          </cell>
          <cell r="E860" t="str">
            <v>BALANCE SHEET</v>
          </cell>
          <cell r="F860" t="str">
            <v/>
          </cell>
          <cell r="G860" t="str">
            <v/>
          </cell>
          <cell r="H860" t="str">
            <v>LOAN FUNDS</v>
          </cell>
          <cell r="I860" t="str">
            <v>SECURED LOANS</v>
          </cell>
          <cell r="J860" t="str">
            <v>FROM BANKS/FI-TERM LOANS</v>
          </cell>
        </row>
        <row r="861">
          <cell r="A861" t="str">
            <v>L301009</v>
          </cell>
          <cell r="B861" t="str">
            <v>Secured Loan (Bank)- HDFC</v>
          </cell>
          <cell r="C861" t="str">
            <v>INR</v>
          </cell>
          <cell r="D861" t="str">
            <v>LIABILITIES</v>
          </cell>
          <cell r="E861" t="str">
            <v>BALANCE SHEET</v>
          </cell>
          <cell r="F861" t="str">
            <v/>
          </cell>
          <cell r="G861" t="str">
            <v/>
          </cell>
          <cell r="H861" t="str">
            <v>LOAN FUNDS</v>
          </cell>
          <cell r="I861" t="str">
            <v>SECURED LOANS</v>
          </cell>
          <cell r="J861" t="str">
            <v>FROM BANKS/FI-TERM LOANS</v>
          </cell>
        </row>
        <row r="862">
          <cell r="A862" t="str">
            <v>L301010</v>
          </cell>
          <cell r="B862" t="str">
            <v>Secured Loan (Bank)- Kotak Mahindra</v>
          </cell>
          <cell r="C862" t="str">
            <v>INR</v>
          </cell>
          <cell r="D862" t="str">
            <v>LIABILITIES</v>
          </cell>
          <cell r="E862" t="str">
            <v>BALANCE SHEET</v>
          </cell>
          <cell r="F862" t="str">
            <v/>
          </cell>
          <cell r="G862" t="str">
            <v/>
          </cell>
          <cell r="H862" t="str">
            <v>LOAN FUNDS</v>
          </cell>
          <cell r="I862" t="str">
            <v>SECURED LOANS</v>
          </cell>
          <cell r="J862" t="str">
            <v>FROM BANKS/FI-TERM LOANS</v>
          </cell>
        </row>
        <row r="863">
          <cell r="A863" t="str">
            <v>L301011</v>
          </cell>
          <cell r="B863" t="str">
            <v>Secured Loan (Bank)- Syndicate Bank</v>
          </cell>
          <cell r="C863" t="str">
            <v>INR</v>
          </cell>
          <cell r="D863" t="str">
            <v>LIABILITIES</v>
          </cell>
          <cell r="E863" t="str">
            <v>BALANCE SHEET</v>
          </cell>
          <cell r="F863" t="str">
            <v/>
          </cell>
          <cell r="G863" t="str">
            <v/>
          </cell>
          <cell r="H863" t="str">
            <v>LOAN FUNDS</v>
          </cell>
          <cell r="I863" t="str">
            <v>SECURED LOANS</v>
          </cell>
          <cell r="J863" t="str">
            <v>FROM BANKS/FI-TERM LOANS</v>
          </cell>
        </row>
        <row r="864">
          <cell r="A864" t="str">
            <v>L301012</v>
          </cell>
          <cell r="B864" t="str">
            <v>Secured Loan (Bank)- SCB</v>
          </cell>
          <cell r="C864" t="str">
            <v>INR</v>
          </cell>
          <cell r="D864" t="str">
            <v>LIABILITIES</v>
          </cell>
          <cell r="E864" t="str">
            <v>BALANCE SHEET</v>
          </cell>
          <cell r="F864" t="str">
            <v/>
          </cell>
          <cell r="G864" t="str">
            <v/>
          </cell>
          <cell r="H864" t="str">
            <v>LOAN FUNDS</v>
          </cell>
          <cell r="I864" t="str">
            <v>SECURED LOANS</v>
          </cell>
          <cell r="J864" t="str">
            <v>FROM BANKS/FI-TERM LOANS</v>
          </cell>
        </row>
        <row r="865">
          <cell r="A865" t="str">
            <v>L301013</v>
          </cell>
          <cell r="B865" t="str">
            <v>Secured Loan (Bank)- Corporation Bank</v>
          </cell>
          <cell r="C865" t="str">
            <v>INR</v>
          </cell>
          <cell r="D865" t="str">
            <v>LIABILITIES</v>
          </cell>
          <cell r="E865" t="str">
            <v>BALANCE SHEET</v>
          </cell>
          <cell r="F865" t="str">
            <v/>
          </cell>
          <cell r="G865" t="str">
            <v/>
          </cell>
          <cell r="H865" t="str">
            <v>LOAN FUNDS</v>
          </cell>
          <cell r="I865" t="str">
            <v>SECURED LOANS</v>
          </cell>
          <cell r="J865" t="str">
            <v>FROM BANKS/FI-TERM LOANS</v>
          </cell>
        </row>
        <row r="866">
          <cell r="A866" t="str">
            <v>L301014</v>
          </cell>
          <cell r="B866" t="str">
            <v>Secured Loan (Bank)- Deutsche Bank</v>
          </cell>
          <cell r="C866" t="str">
            <v>INR</v>
          </cell>
          <cell r="D866" t="str">
            <v>LIABILITIES</v>
          </cell>
          <cell r="E866" t="str">
            <v>BALANCE SHEET</v>
          </cell>
          <cell r="F866" t="str">
            <v/>
          </cell>
          <cell r="G866" t="str">
            <v/>
          </cell>
          <cell r="H866" t="str">
            <v>LOAN FUNDS</v>
          </cell>
          <cell r="I866" t="str">
            <v>SECURED LOANS</v>
          </cell>
          <cell r="J866" t="str">
            <v>FROM BANKS/FI-TERM LOANS</v>
          </cell>
        </row>
        <row r="867">
          <cell r="A867" t="str">
            <v>L301015</v>
          </cell>
          <cell r="B867" t="str">
            <v>Secured Loan (Bank)- UCO Bank</v>
          </cell>
          <cell r="C867" t="str">
            <v>INR</v>
          </cell>
          <cell r="D867" t="str">
            <v>LIABILITIES</v>
          </cell>
          <cell r="E867" t="str">
            <v>BALANCE SHEET</v>
          </cell>
          <cell r="F867" t="str">
            <v/>
          </cell>
          <cell r="G867" t="str">
            <v/>
          </cell>
          <cell r="H867" t="str">
            <v>LOAN FUNDS</v>
          </cell>
          <cell r="I867" t="str">
            <v>SECURED LOANS</v>
          </cell>
          <cell r="J867" t="str">
            <v>FROM BANKS/FI-TERM LOANS</v>
          </cell>
        </row>
        <row r="868">
          <cell r="A868" t="str">
            <v>L301016</v>
          </cell>
          <cell r="B868" t="str">
            <v>Secured Loan (Bank)- State Bnk Of Trvnco</v>
          </cell>
          <cell r="C868" t="str">
            <v>INR</v>
          </cell>
          <cell r="D868" t="str">
            <v>LIABILITIES</v>
          </cell>
          <cell r="E868" t="str">
            <v>BALANCE SHEET</v>
          </cell>
          <cell r="F868" t="str">
            <v/>
          </cell>
          <cell r="G868" t="str">
            <v/>
          </cell>
          <cell r="H868" t="str">
            <v>LOAN FUNDS</v>
          </cell>
          <cell r="I868" t="str">
            <v>SECURED LOANS</v>
          </cell>
          <cell r="J868" t="str">
            <v>FROM BANKS/FI-TERM LOANS</v>
          </cell>
        </row>
        <row r="869">
          <cell r="A869" t="str">
            <v>L301017</v>
          </cell>
          <cell r="B869" t="str">
            <v>Secured Loan (Bank)- ABN Amro</v>
          </cell>
          <cell r="C869" t="str">
            <v>INR</v>
          </cell>
          <cell r="D869" t="str">
            <v>LIABILITIES</v>
          </cell>
          <cell r="E869" t="str">
            <v>BALANCE SHEET</v>
          </cell>
          <cell r="F869" t="str">
            <v/>
          </cell>
          <cell r="G869" t="str">
            <v/>
          </cell>
          <cell r="H869" t="str">
            <v>LOAN FUNDS</v>
          </cell>
          <cell r="I869" t="str">
            <v>SECURED LOANS</v>
          </cell>
          <cell r="J869" t="str">
            <v>FROM BANKS/FI-TERM LOANS</v>
          </cell>
        </row>
        <row r="870">
          <cell r="A870" t="str">
            <v>L301018</v>
          </cell>
          <cell r="B870" t="str">
            <v>Secured Loan (Bank)- UTI  Bank</v>
          </cell>
          <cell r="C870" t="str">
            <v>INR</v>
          </cell>
          <cell r="D870" t="str">
            <v>LIABILITIES</v>
          </cell>
          <cell r="E870" t="str">
            <v>BALANCE SHEET</v>
          </cell>
          <cell r="F870" t="str">
            <v/>
          </cell>
          <cell r="G870" t="str">
            <v/>
          </cell>
          <cell r="H870" t="str">
            <v>LOAN FUNDS</v>
          </cell>
          <cell r="I870" t="str">
            <v>SECURED LOANS</v>
          </cell>
          <cell r="J870" t="str">
            <v>FROM BANKS/FI-TERM LOANS</v>
          </cell>
        </row>
        <row r="871">
          <cell r="A871" t="str">
            <v>L301019</v>
          </cell>
          <cell r="B871" t="str">
            <v>Secured Loan (Bank)- HSBC</v>
          </cell>
          <cell r="C871" t="str">
            <v>INR</v>
          </cell>
          <cell r="D871" t="str">
            <v>LIABILITIES</v>
          </cell>
          <cell r="E871" t="str">
            <v>BALANCE SHEET</v>
          </cell>
          <cell r="F871" t="str">
            <v/>
          </cell>
          <cell r="G871" t="str">
            <v/>
          </cell>
          <cell r="H871" t="str">
            <v>LOAN FUNDS</v>
          </cell>
          <cell r="I871" t="str">
            <v>SECURED LOANS</v>
          </cell>
          <cell r="J871" t="str">
            <v>FROM BANKS/FI-TERM LOANS</v>
          </cell>
        </row>
        <row r="872">
          <cell r="A872" t="str">
            <v>L301020</v>
          </cell>
          <cell r="B872" t="str">
            <v>Secured Loan (Bank)- Citi Bank</v>
          </cell>
          <cell r="C872" t="str">
            <v>INR</v>
          </cell>
          <cell r="D872" t="str">
            <v>LIABILITIES</v>
          </cell>
          <cell r="E872" t="str">
            <v>BALANCE SHEET</v>
          </cell>
          <cell r="F872" t="str">
            <v/>
          </cell>
          <cell r="G872" t="str">
            <v/>
          </cell>
          <cell r="H872" t="str">
            <v>LOAN FUNDS</v>
          </cell>
          <cell r="I872" t="str">
            <v>SECURED LOANS</v>
          </cell>
          <cell r="J872" t="str">
            <v>FROM BANKS/FI-TERM LOANS</v>
          </cell>
        </row>
        <row r="873">
          <cell r="A873" t="str">
            <v>L301021</v>
          </cell>
          <cell r="B873" t="str">
            <v>Secured Loan (Bank)- DBS(Buyer Credit)</v>
          </cell>
          <cell r="C873" t="str">
            <v>INR</v>
          </cell>
          <cell r="D873" t="str">
            <v>LIABILITIES</v>
          </cell>
          <cell r="E873" t="str">
            <v>BALANCE SHEET</v>
          </cell>
          <cell r="F873" t="str">
            <v/>
          </cell>
          <cell r="G873" t="str">
            <v/>
          </cell>
          <cell r="H873" t="str">
            <v>LOAN FUNDS</v>
          </cell>
          <cell r="I873" t="str">
            <v>SECURED LOANS</v>
          </cell>
          <cell r="J873" t="str">
            <v>FROM BANKS/FI-TERM LOANS</v>
          </cell>
        </row>
        <row r="874">
          <cell r="A874" t="str">
            <v>L301024</v>
          </cell>
          <cell r="B874" t="str">
            <v>Secured Loan (Bank)- YES BANK</v>
          </cell>
          <cell r="C874" t="str">
            <v>INR</v>
          </cell>
          <cell r="D874" t="str">
            <v>LIABILITIES</v>
          </cell>
          <cell r="E874" t="str">
            <v>BALANCE SHEET</v>
          </cell>
          <cell r="F874" t="str">
            <v/>
          </cell>
          <cell r="G874" t="str">
            <v/>
          </cell>
          <cell r="H874" t="str">
            <v>LOAN FUNDS</v>
          </cell>
          <cell r="I874" t="str">
            <v>SECURED LOANS</v>
          </cell>
          <cell r="J874" t="str">
            <v>FROM BANKS/FI-TERM LOAN</v>
          </cell>
        </row>
        <row r="875">
          <cell r="A875" t="str">
            <v>L301101</v>
          </cell>
          <cell r="B875" t="str">
            <v>Intt. Accrued &amp; due (Banks)</v>
          </cell>
          <cell r="C875" t="str">
            <v>INR</v>
          </cell>
          <cell r="D875" t="str">
            <v>LIABILITIES</v>
          </cell>
          <cell r="E875" t="str">
            <v>BALANCE SHEET</v>
          </cell>
          <cell r="F875" t="str">
            <v/>
          </cell>
          <cell r="G875" t="str">
            <v/>
          </cell>
          <cell r="H875" t="str">
            <v>LOAN FUNDS</v>
          </cell>
          <cell r="I875" t="str">
            <v>SECURED LOANS</v>
          </cell>
          <cell r="J875" t="str">
            <v>FROM BANKS/FI-TERM LOANS</v>
          </cell>
        </row>
        <row r="876">
          <cell r="A876" t="str">
            <v>L302001</v>
          </cell>
          <cell r="B876" t="str">
            <v>Overdrft Facility- CITI Bank(0422216227)</v>
          </cell>
          <cell r="C876" t="str">
            <v>INR</v>
          </cell>
          <cell r="D876" t="str">
            <v>LIABILITIES</v>
          </cell>
          <cell r="E876" t="str">
            <v>BALANCE SHEET</v>
          </cell>
          <cell r="F876" t="str">
            <v/>
          </cell>
          <cell r="G876" t="str">
            <v/>
          </cell>
          <cell r="H876" t="str">
            <v>LOAN FUNDS</v>
          </cell>
          <cell r="I876" t="str">
            <v>SECURED LOANS</v>
          </cell>
          <cell r="J876" t="str">
            <v>FROM BANKS/FI-OVERDRAFT FACILITY</v>
          </cell>
        </row>
        <row r="877">
          <cell r="A877" t="str">
            <v>L302002</v>
          </cell>
          <cell r="B877" t="str">
            <v>Overdrft Facility- ABN Amro (6535100)</v>
          </cell>
          <cell r="C877" t="str">
            <v>INR</v>
          </cell>
          <cell r="D877" t="str">
            <v>LIABILITIES</v>
          </cell>
          <cell r="E877" t="str">
            <v>BALANCE SHEET</v>
          </cell>
          <cell r="F877" t="str">
            <v/>
          </cell>
          <cell r="G877" t="str">
            <v/>
          </cell>
          <cell r="H877" t="str">
            <v>LOAN FUNDS</v>
          </cell>
          <cell r="I877" t="str">
            <v>SECURED LOANS</v>
          </cell>
          <cell r="J877" t="str">
            <v>FROM BANKS/FI-OVERDRAFT FACILITY</v>
          </cell>
        </row>
        <row r="878">
          <cell r="A878" t="str">
            <v>L302003</v>
          </cell>
          <cell r="B878" t="str">
            <v>Overdrft Facility- SBI Stc Bldg (Dul)</v>
          </cell>
          <cell r="C878" t="str">
            <v>INR</v>
          </cell>
          <cell r="D878" t="str">
            <v>LIABILITIES</v>
          </cell>
          <cell r="E878" t="str">
            <v>BALANCE SHEET</v>
          </cell>
          <cell r="F878" t="str">
            <v/>
          </cell>
          <cell r="G878" t="str">
            <v/>
          </cell>
          <cell r="H878" t="str">
            <v>LOAN FUNDS</v>
          </cell>
          <cell r="I878" t="str">
            <v>SECURED LOANS</v>
          </cell>
          <cell r="J878" t="str">
            <v>FROM BANKS/FI-OVERDRAFT FACILITY</v>
          </cell>
        </row>
        <row r="879">
          <cell r="A879" t="str">
            <v>L302004</v>
          </cell>
          <cell r="B879" t="str">
            <v>Overdrft Facility- SCB (5220534118)</v>
          </cell>
          <cell r="C879" t="str">
            <v>INR</v>
          </cell>
          <cell r="D879" t="str">
            <v>LIABILITIES</v>
          </cell>
          <cell r="E879" t="str">
            <v>BALANCE SHEET</v>
          </cell>
          <cell r="F879" t="str">
            <v/>
          </cell>
          <cell r="G879" t="str">
            <v/>
          </cell>
          <cell r="H879" t="str">
            <v>LOAN FUNDS</v>
          </cell>
          <cell r="I879" t="str">
            <v>SECURED LOANS</v>
          </cell>
          <cell r="J879" t="str">
            <v>FROM BANKS/FI-OVERDRAFT FACILITY</v>
          </cell>
        </row>
        <row r="880">
          <cell r="A880" t="str">
            <v>L302005</v>
          </cell>
          <cell r="B880" t="str">
            <v>Overdrft Facility- Corp Bank (Od) Dul</v>
          </cell>
          <cell r="C880" t="str">
            <v>INR</v>
          </cell>
          <cell r="D880" t="str">
            <v>LIABILITIES</v>
          </cell>
          <cell r="E880" t="str">
            <v>BALANCE SHEET</v>
          </cell>
          <cell r="F880" t="str">
            <v/>
          </cell>
          <cell r="G880" t="str">
            <v/>
          </cell>
          <cell r="H880" t="str">
            <v>LOAN FUNDS</v>
          </cell>
          <cell r="I880" t="str">
            <v>SECURED LOANS</v>
          </cell>
          <cell r="J880" t="str">
            <v>FROM BANKS/FI-OVERDRAFT FACILITY</v>
          </cell>
        </row>
        <row r="881">
          <cell r="A881" t="str">
            <v>L302006</v>
          </cell>
          <cell r="B881" t="str">
            <v>Overdrft Facility- SBH (Dul Od)</v>
          </cell>
          <cell r="C881" t="str">
            <v>INR</v>
          </cell>
          <cell r="D881" t="str">
            <v>LIABILITIES</v>
          </cell>
          <cell r="E881" t="str">
            <v>BALANCE SHEET</v>
          </cell>
          <cell r="F881" t="str">
            <v/>
          </cell>
          <cell r="G881" t="str">
            <v/>
          </cell>
          <cell r="H881" t="str">
            <v>LOAN FUNDS</v>
          </cell>
          <cell r="I881" t="str">
            <v>SECURED LOANS</v>
          </cell>
          <cell r="J881" t="str">
            <v>FROM BANKS/FI-OVERDRAFT FACILITY</v>
          </cell>
        </row>
        <row r="882">
          <cell r="A882" t="str">
            <v>L302007</v>
          </cell>
          <cell r="B882" t="str">
            <v>Overdrft Facility- ING VYASYA</v>
          </cell>
          <cell r="C882" t="str">
            <v>INR</v>
          </cell>
          <cell r="D882" t="str">
            <v>LIABILITIES</v>
          </cell>
          <cell r="E882" t="str">
            <v>BALANCE SHEET</v>
          </cell>
          <cell r="F882" t="str">
            <v/>
          </cell>
          <cell r="G882" t="str">
            <v/>
          </cell>
          <cell r="H882" t="str">
            <v>LOAN FUNDS</v>
          </cell>
          <cell r="I882" t="str">
            <v>SECURED LOANS</v>
          </cell>
          <cell r="J882" t="str">
            <v>FROM BANKS/FI-OVERDRAFT FACILITY</v>
          </cell>
        </row>
        <row r="883">
          <cell r="A883" t="str">
            <v>L302008</v>
          </cell>
          <cell r="B883" t="str">
            <v>Overdrft Facility- Kotak Mahindra</v>
          </cell>
          <cell r="C883" t="str">
            <v>INR</v>
          </cell>
          <cell r="D883" t="str">
            <v>LIABILITIES</v>
          </cell>
          <cell r="E883" t="str">
            <v>BALANCE SHEET</v>
          </cell>
          <cell r="F883" t="str">
            <v/>
          </cell>
          <cell r="G883" t="str">
            <v/>
          </cell>
          <cell r="H883" t="str">
            <v>LOAN FUNDS</v>
          </cell>
          <cell r="I883" t="str">
            <v>SECURED LOANS</v>
          </cell>
          <cell r="J883" t="str">
            <v>FROM BANKS/FI-OVERDRAFT FACILITY</v>
          </cell>
        </row>
        <row r="884">
          <cell r="A884" t="str">
            <v>L302009</v>
          </cell>
          <cell r="B884" t="str">
            <v>Overdrft Facility- State bank of Travanc</v>
          </cell>
          <cell r="C884" t="str">
            <v>INR</v>
          </cell>
          <cell r="D884" t="str">
            <v>LIABILITIES</v>
          </cell>
          <cell r="E884" t="str">
            <v>BALANCE SHEET</v>
          </cell>
          <cell r="F884" t="str">
            <v/>
          </cell>
          <cell r="G884" t="str">
            <v/>
          </cell>
          <cell r="H884" t="str">
            <v>LOAN FUNDS</v>
          </cell>
          <cell r="I884" t="str">
            <v>SECURED LOANS</v>
          </cell>
          <cell r="J884" t="str">
            <v>FROM BANKS/FI-OVERDRAFT FACILITY</v>
          </cell>
        </row>
        <row r="885">
          <cell r="A885" t="str">
            <v>L303001</v>
          </cell>
          <cell r="B885" t="str">
            <v>Secured Loan (Oth)- GE Capital</v>
          </cell>
          <cell r="C885" t="str">
            <v>INR</v>
          </cell>
          <cell r="D885" t="str">
            <v>LIABILITIES</v>
          </cell>
          <cell r="E885" t="str">
            <v>BALANCE SHEET</v>
          </cell>
          <cell r="F885" t="str">
            <v/>
          </cell>
          <cell r="G885" t="str">
            <v/>
          </cell>
          <cell r="H885" t="str">
            <v>LOAN FUNDS</v>
          </cell>
          <cell r="I885" t="str">
            <v>SECURED LOANS</v>
          </cell>
          <cell r="J885" t="str">
            <v>FROM OTHERS</v>
          </cell>
        </row>
        <row r="886">
          <cell r="A886" t="str">
            <v>L303002</v>
          </cell>
          <cell r="B886" t="str">
            <v>Secured Loan (Oth)- DSP Merryl Capital</v>
          </cell>
          <cell r="C886" t="str">
            <v>INR</v>
          </cell>
          <cell r="D886" t="str">
            <v>LIABILITIES</v>
          </cell>
          <cell r="E886" t="str">
            <v>BALANCE SHEET</v>
          </cell>
          <cell r="F886" t="str">
            <v/>
          </cell>
          <cell r="G886" t="str">
            <v/>
          </cell>
          <cell r="H886" t="str">
            <v>LOAN FUNDS</v>
          </cell>
          <cell r="I886" t="str">
            <v>SECURED LOANS</v>
          </cell>
          <cell r="J886" t="str">
            <v>FROM OTHERS</v>
          </cell>
        </row>
        <row r="887">
          <cell r="A887" t="str">
            <v>L303003</v>
          </cell>
          <cell r="B887" t="str">
            <v>Secured Loan (Oth)- DSP Merryl 930.00 CR</v>
          </cell>
          <cell r="C887" t="str">
            <v>INR</v>
          </cell>
          <cell r="D887" t="str">
            <v>LIABILITIES</v>
          </cell>
          <cell r="E887" t="str">
            <v>BALANCE SHEET</v>
          </cell>
          <cell r="F887" t="str">
            <v/>
          </cell>
          <cell r="G887" t="str">
            <v/>
          </cell>
          <cell r="H887" t="str">
            <v>LOAN FUNDS</v>
          </cell>
          <cell r="I887" t="str">
            <v>SECURED LOANS</v>
          </cell>
          <cell r="J887" t="str">
            <v>FROM OTHERS</v>
          </cell>
        </row>
        <row r="888">
          <cell r="A888" t="str">
            <v>L303004</v>
          </cell>
          <cell r="B888" t="str">
            <v>Secured Loan (Oth)- DSP Merryl 465.00 CR</v>
          </cell>
          <cell r="C888" t="str">
            <v>INR</v>
          </cell>
          <cell r="D888" t="str">
            <v>LIABILITIES</v>
          </cell>
          <cell r="E888" t="str">
            <v>BALANCE SHEET</v>
          </cell>
          <cell r="F888" t="str">
            <v/>
          </cell>
          <cell r="G888" t="str">
            <v/>
          </cell>
          <cell r="H888" t="str">
            <v>LOAN FUNDS</v>
          </cell>
          <cell r="I888" t="str">
            <v>SECURED LOANS</v>
          </cell>
          <cell r="J888" t="str">
            <v>FROM OTHERS</v>
          </cell>
        </row>
        <row r="889">
          <cell r="A889" t="str">
            <v>L303005</v>
          </cell>
          <cell r="B889" t="str">
            <v>Secured Loan (Oth)- HDFC Ltd</v>
          </cell>
          <cell r="C889" t="str">
            <v>INR</v>
          </cell>
          <cell r="D889" t="str">
            <v>LIABILITIES</v>
          </cell>
          <cell r="E889" t="str">
            <v>BALANCE SHEET</v>
          </cell>
          <cell r="F889" t="str">
            <v/>
          </cell>
          <cell r="G889" t="str">
            <v/>
          </cell>
          <cell r="H889" t="str">
            <v>LOAN FUNDS</v>
          </cell>
          <cell r="I889" t="str">
            <v>SECURED LOANS</v>
          </cell>
          <cell r="J889" t="str">
            <v>FROM OTHERS</v>
          </cell>
        </row>
        <row r="890">
          <cell r="A890" t="str">
            <v>L303006</v>
          </cell>
          <cell r="B890" t="str">
            <v>Secured Loan (Oth)- IL&amp;Fs Term Loan</v>
          </cell>
          <cell r="C890" t="str">
            <v>INR</v>
          </cell>
          <cell r="D890" t="str">
            <v>LIABILITIES</v>
          </cell>
          <cell r="E890" t="str">
            <v>BALANCE SHEET</v>
          </cell>
          <cell r="F890" t="str">
            <v/>
          </cell>
          <cell r="G890" t="str">
            <v/>
          </cell>
          <cell r="H890" t="str">
            <v>LOAN FUNDS</v>
          </cell>
          <cell r="I890" t="str">
            <v>SECURED LOANS</v>
          </cell>
          <cell r="J890" t="str">
            <v>FROM OTHERS</v>
          </cell>
        </row>
        <row r="891">
          <cell r="A891" t="str">
            <v>L305001</v>
          </cell>
          <cell r="B891" t="str">
            <v>Loan for Vehicles</v>
          </cell>
          <cell r="C891" t="str">
            <v>INR</v>
          </cell>
          <cell r="D891" t="str">
            <v>LIABILITIES</v>
          </cell>
          <cell r="E891" t="str">
            <v>BALANCE SHEET</v>
          </cell>
          <cell r="F891" t="str">
            <v/>
          </cell>
          <cell r="G891" t="str">
            <v/>
          </cell>
          <cell r="H891" t="str">
            <v>LOAN FUNDS</v>
          </cell>
          <cell r="I891" t="str">
            <v>SECURED LOANS</v>
          </cell>
          <cell r="J891" t="str">
            <v>FROM OTHERS-TERM LOANS</v>
          </cell>
        </row>
        <row r="892">
          <cell r="A892" t="str">
            <v>L308001</v>
          </cell>
          <cell r="B892" t="str">
            <v>Debentures (Secured)</v>
          </cell>
          <cell r="C892" t="str">
            <v>INR</v>
          </cell>
          <cell r="D892" t="str">
            <v>LIABILITIES</v>
          </cell>
          <cell r="E892" t="str">
            <v>BALANCE SHEET</v>
          </cell>
          <cell r="F892" t="str">
            <v/>
          </cell>
          <cell r="G892" t="str">
            <v/>
          </cell>
          <cell r="H892" t="str">
            <v>LOAN FUNDS</v>
          </cell>
          <cell r="I892" t="str">
            <v>SECURED LOANS</v>
          </cell>
          <cell r="J892" t="str">
            <v>FROM OTHERS</v>
          </cell>
        </row>
        <row r="893">
          <cell r="A893" t="str">
            <v>L308002</v>
          </cell>
          <cell r="B893" t="str">
            <v>Debenture Redemption</v>
          </cell>
          <cell r="C893" t="str">
            <v>INR</v>
          </cell>
          <cell r="D893" t="str">
            <v>LIABILITIES</v>
          </cell>
          <cell r="E893" t="str">
            <v>BALANCE SHEET</v>
          </cell>
          <cell r="F893" t="str">
            <v/>
          </cell>
          <cell r="G893" t="str">
            <v/>
          </cell>
          <cell r="H893" t="str">
            <v>LOAN FUNDS</v>
          </cell>
          <cell r="I893" t="str">
            <v>SECURED LOANS</v>
          </cell>
          <cell r="J893" t="str">
            <v>FROM OTHERS</v>
          </cell>
        </row>
        <row r="894">
          <cell r="A894" t="str">
            <v>L309001</v>
          </cell>
          <cell r="B894" t="str">
            <v>Intt. accrued &amp; Due (others)</v>
          </cell>
          <cell r="C894" t="str">
            <v>INR</v>
          </cell>
          <cell r="D894" t="str">
            <v>LIABILITIES</v>
          </cell>
          <cell r="E894" t="str">
            <v>BALANCE SHEET</v>
          </cell>
          <cell r="F894" t="str">
            <v/>
          </cell>
          <cell r="G894" t="str">
            <v/>
          </cell>
          <cell r="H894" t="str">
            <v>LOAN FUNDS</v>
          </cell>
          <cell r="I894" t="str">
            <v>SECURED LOANS</v>
          </cell>
          <cell r="J894" t="str">
            <v>FROM OTHERS</v>
          </cell>
        </row>
        <row r="895">
          <cell r="A895" t="str">
            <v>L401001</v>
          </cell>
          <cell r="B895" t="str">
            <v>Unsecured Loans- Fixed Deposits</v>
          </cell>
          <cell r="C895" t="str">
            <v>INR</v>
          </cell>
          <cell r="D895" t="str">
            <v>LIABILITIES</v>
          </cell>
          <cell r="E895" t="str">
            <v>BALANCE SHEET</v>
          </cell>
          <cell r="F895" t="str">
            <v/>
          </cell>
          <cell r="G895" t="str">
            <v/>
          </cell>
          <cell r="H895" t="str">
            <v>LOAN FUNDS</v>
          </cell>
          <cell r="I895" t="str">
            <v>UNSECURED LOANS</v>
          </cell>
          <cell r="J895" t="str">
            <v>UNSECURED LOANS</v>
          </cell>
        </row>
        <row r="896">
          <cell r="A896" t="str">
            <v>L401002-000</v>
          </cell>
          <cell r="B896" t="str">
            <v>Loan/adv- Grp Co.</v>
          </cell>
          <cell r="C896" t="str">
            <v>INR</v>
          </cell>
          <cell r="D896" t="str">
            <v>LIABILITIES</v>
          </cell>
          <cell r="E896" t="str">
            <v>BALANCE SHEET</v>
          </cell>
          <cell r="F896" t="str">
            <v/>
          </cell>
          <cell r="G896" t="str">
            <v/>
          </cell>
          <cell r="H896" t="str">
            <v>LOAN FUNDS</v>
          </cell>
          <cell r="I896" t="str">
            <v>UNSECURED LOANS</v>
          </cell>
          <cell r="J896" t="str">
            <v>UNSECURED LOANS</v>
          </cell>
        </row>
        <row r="897">
          <cell r="A897" t="str">
            <v>L401002-008</v>
          </cell>
          <cell r="B897" t="str">
            <v>Loan/adv- Grp Co-DLF GOLF RESORTS</v>
          </cell>
          <cell r="C897" t="str">
            <v>INR</v>
          </cell>
          <cell r="D897" t="str">
            <v>LIABILITIES</v>
          </cell>
          <cell r="E897" t="str">
            <v>BALANCE SHEET</v>
          </cell>
          <cell r="F897" t="str">
            <v/>
          </cell>
          <cell r="G897" t="str">
            <v/>
          </cell>
          <cell r="H897" t="str">
            <v>LOAN FUNDS</v>
          </cell>
          <cell r="I897" t="str">
            <v>UNSECURED LOANS</v>
          </cell>
          <cell r="J897" t="str">
            <v>UNSECURED LOANS</v>
          </cell>
        </row>
        <row r="898">
          <cell r="A898" t="str">
            <v>L401002-010</v>
          </cell>
          <cell r="B898" t="str">
            <v>Loan/adv- Grp Co.-DLF LTD Cnstr</v>
          </cell>
          <cell r="C898" t="str">
            <v>INR</v>
          </cell>
          <cell r="D898" t="str">
            <v>LIABILITIES</v>
          </cell>
          <cell r="E898" t="str">
            <v>BALANCE SHEET</v>
          </cell>
          <cell r="F898" t="str">
            <v/>
          </cell>
          <cell r="G898" t="str">
            <v/>
          </cell>
          <cell r="H898" t="str">
            <v>LOAN FUNDS</v>
          </cell>
          <cell r="I898" t="str">
            <v>UNSECURED LOANS</v>
          </cell>
          <cell r="J898" t="str">
            <v>UNSECURED LOANS</v>
          </cell>
        </row>
        <row r="899">
          <cell r="A899" t="str">
            <v>L401002-020</v>
          </cell>
          <cell r="B899" t="str">
            <v>Loan/adv- Grp Co.- DEDL</v>
          </cell>
          <cell r="C899" t="str">
            <v>INR</v>
          </cell>
          <cell r="D899" t="str">
            <v>LIABILITIES</v>
          </cell>
          <cell r="E899" t="str">
            <v>BALANCE SHEET</v>
          </cell>
          <cell r="F899" t="str">
            <v/>
          </cell>
          <cell r="G899" t="str">
            <v/>
          </cell>
          <cell r="H899" t="str">
            <v>LOAN FUNDS</v>
          </cell>
          <cell r="I899" t="str">
            <v>UNSECURED LOANS</v>
          </cell>
          <cell r="J899" t="str">
            <v>UNSECURED LOANS</v>
          </cell>
        </row>
        <row r="900">
          <cell r="A900" t="str">
            <v>L401002-022</v>
          </cell>
          <cell r="B900" t="str">
            <v>Loan/adv- Grp Co-DICD-CHENNAI</v>
          </cell>
          <cell r="C900" t="str">
            <v>INR</v>
          </cell>
          <cell r="D900" t="str">
            <v>LIABILITIES</v>
          </cell>
          <cell r="E900" t="str">
            <v>BALANCE SHEET</v>
          </cell>
          <cell r="F900" t="str">
            <v/>
          </cell>
          <cell r="G900" t="str">
            <v/>
          </cell>
          <cell r="H900" t="str">
            <v>LOAN FUNDS</v>
          </cell>
          <cell r="I900" t="str">
            <v>UNSECURED LOANS</v>
          </cell>
          <cell r="J900" t="str">
            <v>UNSECURED LOANS</v>
          </cell>
        </row>
        <row r="901">
          <cell r="A901" t="str">
            <v>L401002-023</v>
          </cell>
          <cell r="B901" t="str">
            <v>Loan/adv- Grp Co-DICD-HYDERABAD</v>
          </cell>
          <cell r="C901" t="str">
            <v>INR</v>
          </cell>
          <cell r="D901" t="str">
            <v>LIABILITIES</v>
          </cell>
          <cell r="E901" t="str">
            <v>BALANCE SHEET</v>
          </cell>
          <cell r="F901" t="str">
            <v/>
          </cell>
          <cell r="G901" t="str">
            <v/>
          </cell>
          <cell r="H901" t="str">
            <v>LOAN FUNDS</v>
          </cell>
          <cell r="I901" t="str">
            <v>UNSECURED LOANS</v>
          </cell>
          <cell r="J901" t="str">
            <v>UNSECURED LOANS</v>
          </cell>
        </row>
        <row r="902">
          <cell r="A902" t="str">
            <v>L401002-026</v>
          </cell>
          <cell r="B902" t="str">
            <v>Loan/adv- Grp Co-GKS TECH PARK</v>
          </cell>
          <cell r="C902" t="str">
            <v>INR</v>
          </cell>
          <cell r="D902" t="str">
            <v>LIABILITIES</v>
          </cell>
          <cell r="E902" t="str">
            <v>BALANCE SHEET</v>
          </cell>
          <cell r="F902" t="str">
            <v/>
          </cell>
          <cell r="G902" t="str">
            <v/>
          </cell>
          <cell r="H902" t="str">
            <v>LOAN FUNDS</v>
          </cell>
          <cell r="I902" t="str">
            <v>UNSECURED LOANS</v>
          </cell>
          <cell r="J902" t="str">
            <v>UNSECURED LOANS</v>
          </cell>
        </row>
        <row r="903">
          <cell r="A903" t="str">
            <v>L401002-028</v>
          </cell>
          <cell r="B903" t="str">
            <v>Loan/adv- Grp Co-UDIPTI EST DEVP</v>
          </cell>
          <cell r="C903" t="str">
            <v>INR</v>
          </cell>
          <cell r="D903" t="str">
            <v>LIABILITIES</v>
          </cell>
          <cell r="E903" t="str">
            <v>BALANCE SHEET</v>
          </cell>
          <cell r="F903" t="str">
            <v/>
          </cell>
          <cell r="G903" t="str">
            <v/>
          </cell>
          <cell r="H903" t="str">
            <v>LOAN FUNDS</v>
          </cell>
          <cell r="I903" t="str">
            <v>UNSECURED LOANS</v>
          </cell>
          <cell r="J903" t="str">
            <v>UNSECURED LOANS</v>
          </cell>
        </row>
        <row r="904">
          <cell r="A904" t="str">
            <v>L401002-034</v>
          </cell>
          <cell r="B904" t="str">
            <v>Loan/adv- Grp Co-BHORUKA FIN SERV</v>
          </cell>
          <cell r="C904" t="str">
            <v>INR</v>
          </cell>
          <cell r="D904" t="str">
            <v>LIABILITIES</v>
          </cell>
          <cell r="E904" t="str">
            <v>BALANCE SHEET</v>
          </cell>
          <cell r="F904" t="str">
            <v/>
          </cell>
          <cell r="G904" t="str">
            <v/>
          </cell>
          <cell r="H904" t="str">
            <v>LOAN FUNDS</v>
          </cell>
          <cell r="I904" t="str">
            <v>UNSECURED LOANS</v>
          </cell>
          <cell r="J904" t="str">
            <v>UNSECURED LOANS</v>
          </cell>
        </row>
        <row r="905">
          <cell r="A905" t="str">
            <v>L401002-035</v>
          </cell>
          <cell r="B905" t="str">
            <v>Loan/adv- Grp Co.-DLF Recreat Fnd P L</v>
          </cell>
          <cell r="C905" t="str">
            <v>INR</v>
          </cell>
          <cell r="D905" t="str">
            <v>LIABILITIES</v>
          </cell>
          <cell r="E905" t="str">
            <v>BALANCE SHEET</v>
          </cell>
          <cell r="F905" t="str">
            <v/>
          </cell>
          <cell r="G905" t="str">
            <v/>
          </cell>
          <cell r="H905" t="str">
            <v>LOAN FUNDS</v>
          </cell>
          <cell r="I905" t="str">
            <v>UNSECURED LOANS</v>
          </cell>
          <cell r="J905" t="str">
            <v>UNSECURED LOANS</v>
          </cell>
        </row>
        <row r="906">
          <cell r="A906" t="str">
            <v>L401002-036</v>
          </cell>
          <cell r="B906" t="str">
            <v>Loan/adv- Grp Co-GALAXY MERCANTILES</v>
          </cell>
          <cell r="C906" t="str">
            <v>INR</v>
          </cell>
          <cell r="D906" t="str">
            <v>LIABILITIES</v>
          </cell>
          <cell r="E906" t="str">
            <v>BALANCE SHEET</v>
          </cell>
          <cell r="F906" t="str">
            <v/>
          </cell>
          <cell r="G906" t="str">
            <v/>
          </cell>
          <cell r="H906" t="str">
            <v>LOAN FUNDS</v>
          </cell>
          <cell r="I906" t="str">
            <v>UNSECURED LOANS</v>
          </cell>
          <cell r="J906" t="str">
            <v>UNSECURED LOANS</v>
          </cell>
        </row>
        <row r="907">
          <cell r="A907" t="str">
            <v>L401002-037</v>
          </cell>
          <cell r="B907" t="str">
            <v>Loan/adv- Grp Co-DLF CITY CENTRE</v>
          </cell>
          <cell r="C907" t="str">
            <v>INR</v>
          </cell>
          <cell r="D907" t="str">
            <v>LIABILITIES</v>
          </cell>
          <cell r="E907" t="str">
            <v>BALANCE SHEET</v>
          </cell>
          <cell r="F907" t="str">
            <v/>
          </cell>
          <cell r="G907" t="str">
            <v/>
          </cell>
          <cell r="H907" t="str">
            <v>LOAN FUNDS</v>
          </cell>
          <cell r="I907" t="str">
            <v>UNSECURED LOANS</v>
          </cell>
          <cell r="J907" t="str">
            <v>UNSECURED LOANS</v>
          </cell>
        </row>
        <row r="908">
          <cell r="A908" t="str">
            <v>L401002-061</v>
          </cell>
          <cell r="B908" t="str">
            <v>Loan/adv- Grp Co-SHIVAJI MARG PROP</v>
          </cell>
          <cell r="C908" t="str">
            <v>INR</v>
          </cell>
          <cell r="D908" t="str">
            <v>LIABILITIES</v>
          </cell>
          <cell r="E908" t="str">
            <v>BALANCE SHEET</v>
          </cell>
          <cell r="F908" t="str">
            <v/>
          </cell>
          <cell r="G908" t="str">
            <v/>
          </cell>
          <cell r="H908" t="str">
            <v>LOAN FUNDS</v>
          </cell>
          <cell r="I908" t="str">
            <v>UNSECURED LOANS</v>
          </cell>
          <cell r="J908" t="str">
            <v>UNSECURED LOANS</v>
          </cell>
        </row>
        <row r="909">
          <cell r="A909" t="str">
            <v>L401002-075</v>
          </cell>
          <cell r="B909" t="str">
            <v>Loan/adv- Grp Co-DICD- CHD</v>
          </cell>
          <cell r="C909" t="str">
            <v>INR</v>
          </cell>
          <cell r="D909" t="str">
            <v>LIABILITIES</v>
          </cell>
          <cell r="E909" t="str">
            <v>BALANCE SHEET</v>
          </cell>
          <cell r="F909" t="str">
            <v/>
          </cell>
          <cell r="G909" t="str">
            <v/>
          </cell>
          <cell r="H909" t="str">
            <v>LOAN FUNDS</v>
          </cell>
          <cell r="I909" t="str">
            <v>UNSECURED LOANS</v>
          </cell>
          <cell r="J909" t="str">
            <v>UNSECURED LOANS</v>
          </cell>
        </row>
        <row r="910">
          <cell r="A910" t="str">
            <v>L401002-076</v>
          </cell>
          <cell r="B910" t="str">
            <v>Loan/adv- Grp Co.- DICD (Kolkata) Ltd</v>
          </cell>
          <cell r="C910" t="str">
            <v>INR</v>
          </cell>
          <cell r="D910" t="str">
            <v>LIABILITIES</v>
          </cell>
          <cell r="E910" t="str">
            <v>BALANCE SHEET</v>
          </cell>
          <cell r="F910" t="str">
            <v/>
          </cell>
          <cell r="G910" t="str">
            <v/>
          </cell>
          <cell r="H910" t="str">
            <v>LOAN FUNDS</v>
          </cell>
          <cell r="I910" t="str">
            <v>UNSECURED LOANS</v>
          </cell>
          <cell r="J910" t="str">
            <v>UNSECURED LOANS</v>
          </cell>
        </row>
        <row r="911">
          <cell r="A911" t="str">
            <v>L401002-096</v>
          </cell>
          <cell r="B911" t="str">
            <v>Loan/adv- Grp Co-DLF LAING O'ROURKE</v>
          </cell>
          <cell r="C911" t="str">
            <v>INR</v>
          </cell>
          <cell r="D911" t="str">
            <v>LIABILITIES</v>
          </cell>
          <cell r="E911" t="str">
            <v>BALANCE SHEET</v>
          </cell>
          <cell r="F911" t="str">
            <v/>
          </cell>
          <cell r="G911" t="str">
            <v/>
          </cell>
          <cell r="H911" t="str">
            <v>LOAN FUNDS</v>
          </cell>
          <cell r="I911" t="str">
            <v>UNSECURED LOANS</v>
          </cell>
          <cell r="J911" t="str">
            <v>UNSECURED LOANS</v>
          </cell>
        </row>
        <row r="912">
          <cell r="A912" t="str">
            <v>L401002-101</v>
          </cell>
          <cell r="B912" t="str">
            <v>Loan/adv- Grp Co.- DLF LTD</v>
          </cell>
          <cell r="C912" t="str">
            <v>INR</v>
          </cell>
          <cell r="D912" t="str">
            <v>LIABILITIES</v>
          </cell>
          <cell r="E912" t="str">
            <v>BALANCE SHEET</v>
          </cell>
          <cell r="F912" t="str">
            <v/>
          </cell>
          <cell r="G912" t="str">
            <v/>
          </cell>
          <cell r="H912" t="str">
            <v>LOAN FUNDS</v>
          </cell>
          <cell r="I912" t="str">
            <v>UNSECURED LOANS</v>
          </cell>
          <cell r="J912" t="str">
            <v>UNSECURED LOANS</v>
          </cell>
        </row>
        <row r="913">
          <cell r="A913" t="str">
            <v>L401002-108</v>
          </cell>
          <cell r="B913" t="str">
            <v>Loan/adv- Grp Co.-DUL Rent Div</v>
          </cell>
          <cell r="C913" t="str">
            <v>INR</v>
          </cell>
          <cell r="D913" t="str">
            <v>LIABILITIES</v>
          </cell>
          <cell r="E913" t="str">
            <v>BALANCE SHEET</v>
          </cell>
          <cell r="F913" t="str">
            <v/>
          </cell>
          <cell r="G913" t="str">
            <v/>
          </cell>
          <cell r="H913" t="str">
            <v>LOAN FUNDS</v>
          </cell>
          <cell r="I913" t="str">
            <v>UNSECURED LOANS</v>
          </cell>
          <cell r="J913" t="str">
            <v>UNSECURED LOANS</v>
          </cell>
        </row>
        <row r="914">
          <cell r="A914" t="str">
            <v>L401002-111</v>
          </cell>
          <cell r="B914" t="str">
            <v>Loan/adv- Grp Co.-Kavicon Prtnr Rent Div</v>
          </cell>
          <cell r="C914" t="str">
            <v>INR</v>
          </cell>
          <cell r="D914" t="str">
            <v>LIABILITIES</v>
          </cell>
          <cell r="E914" t="str">
            <v>BALANCE SHEET</v>
          </cell>
          <cell r="F914" t="str">
            <v/>
          </cell>
          <cell r="G914" t="str">
            <v/>
          </cell>
          <cell r="H914" t="str">
            <v>LOAN FUNDS</v>
          </cell>
          <cell r="I914" t="str">
            <v>UNSECURED LOANS</v>
          </cell>
          <cell r="J914" t="str">
            <v>UNSECURED LOANS</v>
          </cell>
        </row>
        <row r="915">
          <cell r="A915" t="str">
            <v>L401002-115</v>
          </cell>
          <cell r="B915" t="str">
            <v>Loan/adv- Grp Co.-DLF Cyber Rent Div</v>
          </cell>
          <cell r="C915" t="str">
            <v>INR</v>
          </cell>
          <cell r="D915" t="str">
            <v>LIABILITIES</v>
          </cell>
          <cell r="E915" t="str">
            <v>BALANCE SHEET</v>
          </cell>
          <cell r="F915" t="str">
            <v/>
          </cell>
          <cell r="G915" t="str">
            <v/>
          </cell>
          <cell r="H915" t="str">
            <v>LOAN FUNDS</v>
          </cell>
          <cell r="I915" t="str">
            <v>UNSECURED LOANS</v>
          </cell>
          <cell r="J915" t="str">
            <v>UNSECURED LOANS</v>
          </cell>
        </row>
        <row r="916">
          <cell r="A916" t="str">
            <v>L401002-211</v>
          </cell>
          <cell r="B916" t="str">
            <v>Loan/adv- Grp Co.-DLF Hous Contr L</v>
          </cell>
          <cell r="C916" t="str">
            <v>INR</v>
          </cell>
          <cell r="D916" t="str">
            <v>LIABILITIES</v>
          </cell>
          <cell r="E916" t="str">
            <v>BALANCE SHEET</v>
          </cell>
          <cell r="F916" t="str">
            <v/>
          </cell>
          <cell r="G916" t="str">
            <v/>
          </cell>
          <cell r="H916" t="str">
            <v>LOAN FUNDS</v>
          </cell>
          <cell r="I916" t="str">
            <v>UNSECURED LOANS</v>
          </cell>
          <cell r="J916" t="str">
            <v>UNSECURED LOANS</v>
          </cell>
        </row>
        <row r="917">
          <cell r="A917" t="str">
            <v>L401002-223</v>
          </cell>
          <cell r="B917" t="str">
            <v>Loan/adv- Grp Co.-Nilgiri Cultivation</v>
          </cell>
          <cell r="C917" t="str">
            <v>INR</v>
          </cell>
          <cell r="D917" t="str">
            <v>LIABILITIES</v>
          </cell>
          <cell r="E917" t="str">
            <v>BALANCE SHEET</v>
          </cell>
          <cell r="F917" t="str">
            <v/>
          </cell>
          <cell r="G917" t="str">
            <v/>
          </cell>
          <cell r="H917" t="str">
            <v>LOAN FUNDS</v>
          </cell>
          <cell r="I917" t="str">
            <v>UNSECURED LOANS</v>
          </cell>
          <cell r="J917" t="str">
            <v>UNSECURED LOANS</v>
          </cell>
        </row>
        <row r="918">
          <cell r="A918" t="str">
            <v>L401002-251</v>
          </cell>
          <cell r="B918" t="str">
            <v>Loan/adv- Grp Co.-Nilayam Bui &amp; Dev</v>
          </cell>
          <cell r="C918" t="str">
            <v>INR</v>
          </cell>
          <cell r="D918" t="str">
            <v>LIABILITIES</v>
          </cell>
          <cell r="E918" t="str">
            <v>BALANCE SHEET</v>
          </cell>
          <cell r="F918" t="str">
            <v/>
          </cell>
          <cell r="G918" t="str">
            <v/>
          </cell>
          <cell r="H918" t="str">
            <v>LOAN FUNDS</v>
          </cell>
          <cell r="I918" t="str">
            <v>UNSECURED LOANS</v>
          </cell>
          <cell r="J918" t="str">
            <v>UNSECURED LOANS</v>
          </cell>
        </row>
        <row r="919">
          <cell r="A919" t="str">
            <v>L401002-257</v>
          </cell>
          <cell r="B919" t="str">
            <v>Loan/adv- Grp Co.- UJAGAR ESTAT</v>
          </cell>
          <cell r="C919" t="str">
            <v>INR</v>
          </cell>
          <cell r="D919" t="str">
            <v>LIABILITIES</v>
          </cell>
          <cell r="E919" t="str">
            <v>BALANCE SHEET</v>
          </cell>
          <cell r="F919" t="str">
            <v/>
          </cell>
          <cell r="G919" t="str">
            <v/>
          </cell>
          <cell r="H919" t="str">
            <v>LOAN FUNDS</v>
          </cell>
          <cell r="I919" t="str">
            <v>UNSECURED LOANS</v>
          </cell>
          <cell r="J919" t="str">
            <v>UNSECURED LOANS</v>
          </cell>
        </row>
        <row r="920">
          <cell r="A920" t="str">
            <v>L401002-259</v>
          </cell>
          <cell r="B920" t="str">
            <v>Loan/adv- Grp Co.-Alankrit Est Ltd</v>
          </cell>
          <cell r="C920" t="str">
            <v>INR</v>
          </cell>
          <cell r="D920" t="str">
            <v>LIABILITIES</v>
          </cell>
          <cell r="E920" t="str">
            <v>BALANCE SHEET</v>
          </cell>
          <cell r="F920" t="str">
            <v/>
          </cell>
          <cell r="G920" t="str">
            <v/>
          </cell>
          <cell r="H920" t="str">
            <v>LOAN FUNDS</v>
          </cell>
          <cell r="I920" t="str">
            <v>UNSECURED LOANS</v>
          </cell>
          <cell r="J920" t="str">
            <v>UNSECURED LOANS</v>
          </cell>
        </row>
        <row r="921">
          <cell r="A921" t="str">
            <v>L401002-264</v>
          </cell>
          <cell r="B921" t="str">
            <v>Loan/adv- Grp Co-DLF OFFICE DEVP - CORP</v>
          </cell>
          <cell r="C921" t="str">
            <v>INR</v>
          </cell>
          <cell r="D921" t="str">
            <v>LIABILITIES</v>
          </cell>
          <cell r="E921" t="str">
            <v>BALANCE SHEET</v>
          </cell>
          <cell r="F921" t="str">
            <v/>
          </cell>
          <cell r="G921" t="str">
            <v/>
          </cell>
          <cell r="H921" t="str">
            <v>LOAN FUNDS</v>
          </cell>
          <cell r="I921" t="str">
            <v>UNSECURED LOANS</v>
          </cell>
          <cell r="J921" t="str">
            <v>UNSECURED LOANS</v>
          </cell>
        </row>
        <row r="922">
          <cell r="A922" t="str">
            <v>L401002-266</v>
          </cell>
          <cell r="B922" t="str">
            <v>Loan/adv- Grp Co-DLF HOME BUILDERS</v>
          </cell>
          <cell r="C922" t="str">
            <v>INR</v>
          </cell>
          <cell r="D922" t="str">
            <v>LIABILITIES</v>
          </cell>
          <cell r="E922" t="str">
            <v>BALANCE SHEET</v>
          </cell>
          <cell r="F922" t="str">
            <v/>
          </cell>
          <cell r="G922" t="str">
            <v/>
          </cell>
          <cell r="H922" t="str">
            <v>LOAN FUNDS</v>
          </cell>
          <cell r="I922" t="str">
            <v>UNSECURED LOANS</v>
          </cell>
          <cell r="J922" t="str">
            <v>UNSECURED LOANS</v>
          </cell>
        </row>
        <row r="923">
          <cell r="A923" t="str">
            <v>L401002-268</v>
          </cell>
          <cell r="B923" t="str">
            <v>Loan/adv- Grp Co-DLF GOLF HOLDINGS</v>
          </cell>
          <cell r="C923" t="str">
            <v>INR</v>
          </cell>
          <cell r="D923" t="str">
            <v>LIABILITIES</v>
          </cell>
          <cell r="E923" t="str">
            <v>BALANCE SHEET</v>
          </cell>
          <cell r="F923" t="str">
            <v/>
          </cell>
          <cell r="G923" t="str">
            <v/>
          </cell>
          <cell r="H923" t="str">
            <v>LOAN FUNDS</v>
          </cell>
          <cell r="I923" t="str">
            <v>UNSECURED LOANS</v>
          </cell>
          <cell r="J923" t="str">
            <v>UNSECURED LOANS</v>
          </cell>
        </row>
        <row r="924">
          <cell r="A924" t="str">
            <v>L401002-274</v>
          </cell>
          <cell r="B924" t="str">
            <v>Loan/adv- Grp Co.-DLF Retail Dev</v>
          </cell>
          <cell r="C924" t="str">
            <v>INR</v>
          </cell>
          <cell r="D924" t="str">
            <v>LIABILITIES</v>
          </cell>
          <cell r="E924" t="str">
            <v>BALANCE SHEET</v>
          </cell>
          <cell r="F924" t="str">
            <v/>
          </cell>
          <cell r="G924" t="str">
            <v/>
          </cell>
          <cell r="H924" t="str">
            <v>LOAN FUNDS</v>
          </cell>
          <cell r="I924" t="str">
            <v>UNSECURED LOANS</v>
          </cell>
          <cell r="J924" t="str">
            <v>UNSECURED LOANS</v>
          </cell>
        </row>
        <row r="925">
          <cell r="A925" t="str">
            <v>L401002-278</v>
          </cell>
          <cell r="B925" t="str">
            <v>Loan/adv- Grp Co.- DHDL</v>
          </cell>
          <cell r="C925" t="str">
            <v>INR</v>
          </cell>
          <cell r="D925" t="str">
            <v>LIABILITIES</v>
          </cell>
          <cell r="E925" t="str">
            <v>BALANCE SHEET</v>
          </cell>
          <cell r="F925" t="str">
            <v/>
          </cell>
          <cell r="G925" t="str">
            <v/>
          </cell>
          <cell r="H925" t="str">
            <v>LOAN FUNDS</v>
          </cell>
          <cell r="I925" t="str">
            <v>UNSECURED LOANS</v>
          </cell>
          <cell r="J925" t="str">
            <v>UNSECURED LOANS</v>
          </cell>
        </row>
        <row r="926">
          <cell r="A926" t="str">
            <v>L401002-279</v>
          </cell>
          <cell r="B926" t="str">
            <v>Loan/adv- Grp Co.- DCDL</v>
          </cell>
          <cell r="C926" t="str">
            <v>INR</v>
          </cell>
          <cell r="D926" t="str">
            <v>LIABILITIES</v>
          </cell>
          <cell r="E926" t="str">
            <v>BALANCE SHEET</v>
          </cell>
          <cell r="F926" t="str">
            <v/>
          </cell>
          <cell r="G926" t="str">
            <v/>
          </cell>
          <cell r="H926" t="str">
            <v>LOAN FUNDS</v>
          </cell>
          <cell r="I926" t="str">
            <v>UNSECURED LOANS</v>
          </cell>
          <cell r="J926" t="str">
            <v>UNSECURED LOANS</v>
          </cell>
        </row>
        <row r="927">
          <cell r="A927" t="str">
            <v>L401002-287</v>
          </cell>
          <cell r="B927" t="str">
            <v>Loan/adv- Grp Co.- WINDSOR COMPLEX PROPE</v>
          </cell>
          <cell r="C927" t="str">
            <v>INR</v>
          </cell>
          <cell r="D927" t="str">
            <v>LIABILITIES</v>
          </cell>
          <cell r="E927" t="str">
            <v>BALANCE SHEET</v>
          </cell>
          <cell r="F927" t="str">
            <v/>
          </cell>
          <cell r="G927" t="str">
            <v/>
          </cell>
          <cell r="H927" t="str">
            <v>LOAN FUNDS</v>
          </cell>
          <cell r="I927" t="str">
            <v>UNSECURED LOANS</v>
          </cell>
          <cell r="J927" t="str">
            <v>UNSECURED LOANS</v>
          </cell>
        </row>
        <row r="928">
          <cell r="A928" t="str">
            <v>L401002-288</v>
          </cell>
          <cell r="B928" t="str">
            <v>Loan/adv- Grp Co-DLF SOUTH POINT</v>
          </cell>
          <cell r="C928" t="str">
            <v>INR</v>
          </cell>
          <cell r="D928" t="str">
            <v>LIABILITIES</v>
          </cell>
          <cell r="E928" t="str">
            <v>BALANCE SHEET</v>
          </cell>
          <cell r="F928" t="str">
            <v/>
          </cell>
          <cell r="G928" t="str">
            <v/>
          </cell>
          <cell r="H928" t="str">
            <v>LOAN FUNDS</v>
          </cell>
          <cell r="I928" t="str">
            <v>UNSECURED LOANS</v>
          </cell>
          <cell r="J928" t="str">
            <v>UNSECURED LOANS</v>
          </cell>
        </row>
        <row r="929">
          <cell r="A929" t="str">
            <v>L401002-293</v>
          </cell>
          <cell r="B929" t="str">
            <v>Loan/adv- Grp Co-DLF COMM ENTERPRISES</v>
          </cell>
          <cell r="C929" t="str">
            <v>INR</v>
          </cell>
          <cell r="D929" t="str">
            <v>LIABILITIES</v>
          </cell>
          <cell r="E929" t="str">
            <v>BALANCE SHEET</v>
          </cell>
          <cell r="F929" t="str">
            <v/>
          </cell>
          <cell r="G929" t="str">
            <v/>
          </cell>
          <cell r="H929" t="str">
            <v>LOAN FUNDS</v>
          </cell>
          <cell r="I929" t="str">
            <v>UNSECURED LOANS</v>
          </cell>
          <cell r="J929" t="str">
            <v>UNSECURED LOANS</v>
          </cell>
        </row>
        <row r="930">
          <cell r="A930" t="str">
            <v>L401002-295</v>
          </cell>
          <cell r="B930" t="str">
            <v>Loan/adv- Grp Co-BEVERLY PARK MAINT</v>
          </cell>
          <cell r="C930" t="str">
            <v>INR</v>
          </cell>
          <cell r="D930" t="str">
            <v>LIABILITIES</v>
          </cell>
          <cell r="E930" t="str">
            <v>BALANCE SHEET</v>
          </cell>
          <cell r="F930" t="str">
            <v/>
          </cell>
          <cell r="G930" t="str">
            <v/>
          </cell>
          <cell r="H930" t="str">
            <v>LOAN FUNDS</v>
          </cell>
          <cell r="I930" t="str">
            <v>UNSECURED LOANS</v>
          </cell>
          <cell r="J930" t="str">
            <v>UNSECURED LOANS</v>
          </cell>
        </row>
        <row r="931">
          <cell r="A931" t="str">
            <v>L401002-296</v>
          </cell>
          <cell r="B931" t="str">
            <v>Loan/adv- Grp Co-GALLERIA PROP MAINT</v>
          </cell>
          <cell r="C931" t="str">
            <v>INR</v>
          </cell>
          <cell r="D931" t="str">
            <v>LIABILITIES</v>
          </cell>
          <cell r="E931" t="str">
            <v>BALANCE SHEET</v>
          </cell>
          <cell r="F931" t="str">
            <v/>
          </cell>
          <cell r="G931" t="str">
            <v/>
          </cell>
          <cell r="H931" t="str">
            <v>LOAN FUNDS</v>
          </cell>
          <cell r="I931" t="str">
            <v>UNSECURED LOANS</v>
          </cell>
          <cell r="J931" t="str">
            <v>UNSECURED LOANS</v>
          </cell>
        </row>
        <row r="932">
          <cell r="A932" t="str">
            <v>L401002-297</v>
          </cell>
          <cell r="B932" t="str">
            <v>Loan/adv- Grp Co-REGENCY PARK PROP</v>
          </cell>
          <cell r="C932" t="str">
            <v>INR</v>
          </cell>
          <cell r="D932" t="str">
            <v>LIABILITIES</v>
          </cell>
          <cell r="E932" t="str">
            <v>BALANCE SHEET</v>
          </cell>
          <cell r="F932" t="str">
            <v/>
          </cell>
          <cell r="G932" t="str">
            <v/>
          </cell>
          <cell r="H932" t="str">
            <v>LOAN FUNDS</v>
          </cell>
          <cell r="I932" t="str">
            <v>UNSECURED LOANS</v>
          </cell>
          <cell r="J932" t="str">
            <v>UNSECURED LOANS</v>
          </cell>
        </row>
        <row r="933">
          <cell r="A933" t="str">
            <v>L401002-298</v>
          </cell>
          <cell r="B933" t="str">
            <v>Loan/adv- Grp Co.- RICHMOND PARK PROP MA</v>
          </cell>
          <cell r="C933" t="str">
            <v>INR</v>
          </cell>
          <cell r="D933" t="str">
            <v>LIABILITIES</v>
          </cell>
          <cell r="E933" t="str">
            <v>BALANCE SHEET</v>
          </cell>
          <cell r="F933" t="str">
            <v/>
          </cell>
          <cell r="G933" t="str">
            <v/>
          </cell>
          <cell r="H933" t="str">
            <v>LOAN FUNDS</v>
          </cell>
          <cell r="I933" t="str">
            <v>UNSECURED LOANS</v>
          </cell>
          <cell r="J933" t="str">
            <v>UNSECURED LOANS</v>
          </cell>
        </row>
        <row r="934">
          <cell r="A934" t="str">
            <v>L401002-299</v>
          </cell>
          <cell r="B934" t="str">
            <v>Loan/adv- Grp Co.- DLF CYBER CITY</v>
          </cell>
          <cell r="C934" t="str">
            <v>INR</v>
          </cell>
          <cell r="D934" t="str">
            <v>LIABILITIES</v>
          </cell>
          <cell r="E934" t="str">
            <v>BALANCE SHEET</v>
          </cell>
          <cell r="F934" t="str">
            <v/>
          </cell>
          <cell r="G934" t="str">
            <v/>
          </cell>
          <cell r="H934" t="str">
            <v>LOAN FUNDS</v>
          </cell>
          <cell r="I934" t="str">
            <v>UNSECURED LOANS</v>
          </cell>
          <cell r="J934" t="str">
            <v>UNSECURED LOANS</v>
          </cell>
        </row>
        <row r="935">
          <cell r="A935" t="str">
            <v>L401002-300</v>
          </cell>
          <cell r="B935" t="str">
            <v>Loan/adv- Grp Co.- Paliwal Real Estate P</v>
          </cell>
          <cell r="C935" t="str">
            <v>INR</v>
          </cell>
          <cell r="D935" t="str">
            <v>LIABILITIES</v>
          </cell>
          <cell r="E935" t="str">
            <v>BALANCE SHEET</v>
          </cell>
          <cell r="F935" t="str">
            <v/>
          </cell>
          <cell r="G935" t="str">
            <v/>
          </cell>
          <cell r="H935" t="str">
            <v>LOAN FUNDS</v>
          </cell>
          <cell r="I935" t="str">
            <v>UNSECURED LOANS</v>
          </cell>
          <cell r="J935" t="str">
            <v>UNSECURED LOANS</v>
          </cell>
        </row>
        <row r="936">
          <cell r="A936" t="str">
            <v>L401002-301</v>
          </cell>
          <cell r="B936" t="str">
            <v>Loan/adv- Grp Co-PALIWAL DEVP</v>
          </cell>
          <cell r="C936" t="str">
            <v>INR</v>
          </cell>
          <cell r="D936" t="str">
            <v>LIABILITIES</v>
          </cell>
          <cell r="E936" t="str">
            <v>BALANCE SHEET</v>
          </cell>
          <cell r="F936" t="str">
            <v/>
          </cell>
          <cell r="G936" t="str">
            <v/>
          </cell>
          <cell r="H936" t="str">
            <v>LOAN FUNDS</v>
          </cell>
          <cell r="I936" t="str">
            <v>UNSECURED LOANS</v>
          </cell>
          <cell r="J936" t="str">
            <v>UNSECURED LOANS</v>
          </cell>
        </row>
        <row r="937">
          <cell r="A937" t="str">
            <v>L401002-302</v>
          </cell>
          <cell r="B937" t="str">
            <v>Loan/adv- Grp Co.- MAGNA REAL EST. DEV.</v>
          </cell>
          <cell r="C937" t="str">
            <v>INR</v>
          </cell>
          <cell r="D937" t="str">
            <v>LIABILITIES</v>
          </cell>
          <cell r="E937" t="str">
            <v>BALANCE SHEET</v>
          </cell>
          <cell r="F937" t="str">
            <v/>
          </cell>
          <cell r="G937" t="str">
            <v/>
          </cell>
          <cell r="H937" t="str">
            <v>LOAN FUNDS</v>
          </cell>
          <cell r="I937" t="str">
            <v>UNSECURED LOANS</v>
          </cell>
          <cell r="J937" t="str">
            <v>UNSECURED LOANS</v>
          </cell>
        </row>
        <row r="938">
          <cell r="A938" t="str">
            <v>L401002-309</v>
          </cell>
          <cell r="B938" t="str">
            <v>Loan/adv- Grp Co.- Kairav real est</v>
          </cell>
          <cell r="C938" t="str">
            <v>INR</v>
          </cell>
          <cell r="D938" t="str">
            <v>LIABILITIES</v>
          </cell>
          <cell r="E938" t="str">
            <v>BALANCE SHEET</v>
          </cell>
          <cell r="F938" t="str">
            <v/>
          </cell>
          <cell r="G938" t="str">
            <v/>
          </cell>
          <cell r="H938" t="str">
            <v>LOAN FUNDS</v>
          </cell>
          <cell r="I938" t="str">
            <v>UNSECURED LOANS</v>
          </cell>
          <cell r="J938" t="str">
            <v>UNSECURED LOANS</v>
          </cell>
        </row>
        <row r="939">
          <cell r="A939" t="str">
            <v>L401002-318</v>
          </cell>
          <cell r="B939" t="str">
            <v>Loan/adv- Grp Co-JAWALA REAL EST</v>
          </cell>
          <cell r="C939" t="str">
            <v>INR</v>
          </cell>
          <cell r="D939" t="str">
            <v>LIABILITIES</v>
          </cell>
          <cell r="E939" t="str">
            <v>BALANCE SHEET</v>
          </cell>
          <cell r="F939" t="str">
            <v/>
          </cell>
          <cell r="G939" t="str">
            <v/>
          </cell>
          <cell r="H939" t="str">
            <v>LOAN FUNDS</v>
          </cell>
          <cell r="I939" t="str">
            <v>UNSECURED LOANS</v>
          </cell>
          <cell r="J939" t="str">
            <v>UNSECURED LOANS</v>
          </cell>
        </row>
        <row r="940">
          <cell r="A940" t="str">
            <v>L401002-325</v>
          </cell>
          <cell r="B940" t="str">
            <v>Loan/adv- Grp Co.-Edward Keventer</v>
          </cell>
          <cell r="C940" t="str">
            <v>INR</v>
          </cell>
          <cell r="D940" t="str">
            <v>LIABILITIES</v>
          </cell>
          <cell r="E940" t="str">
            <v>BALANCE SHEET</v>
          </cell>
          <cell r="F940" t="str">
            <v/>
          </cell>
          <cell r="G940" t="str">
            <v/>
          </cell>
          <cell r="H940" t="str">
            <v>LOAN FUNDS</v>
          </cell>
          <cell r="I940" t="str">
            <v>UNSECURED LOANS</v>
          </cell>
          <cell r="J940" t="str">
            <v>UNSECURED LOANS</v>
          </cell>
        </row>
        <row r="941">
          <cell r="A941" t="str">
            <v>L401002-374</v>
          </cell>
          <cell r="B941" t="str">
            <v>Loan/adv- Grp Co.-Eila Buil &amp; Dev</v>
          </cell>
          <cell r="C941" t="str">
            <v>INR</v>
          </cell>
          <cell r="D941" t="str">
            <v>LIABILITIES</v>
          </cell>
          <cell r="E941" t="str">
            <v>BALANCE SHEET</v>
          </cell>
          <cell r="F941" t="str">
            <v/>
          </cell>
          <cell r="G941" t="str">
            <v/>
          </cell>
          <cell r="H941" t="str">
            <v>LOAN FUNDS</v>
          </cell>
          <cell r="I941" t="str">
            <v>UNSECURED LOANS</v>
          </cell>
          <cell r="J941" t="str">
            <v>UNSECURED LOANS</v>
          </cell>
        </row>
        <row r="942">
          <cell r="A942" t="str">
            <v>L401002-381</v>
          </cell>
          <cell r="B942" t="str">
            <v>Loan/adv- Grp Co-DLF CYBER CITY DEVP LTD</v>
          </cell>
          <cell r="C942" t="str">
            <v>INR</v>
          </cell>
          <cell r="D942" t="str">
            <v>LIABILITIES</v>
          </cell>
          <cell r="E942" t="str">
            <v>BALANCE SHEET</v>
          </cell>
          <cell r="F942" t="str">
            <v/>
          </cell>
          <cell r="G942" t="str">
            <v/>
          </cell>
          <cell r="H942" t="str">
            <v>LOAN FUNDS</v>
          </cell>
          <cell r="I942" t="str">
            <v>UNSECURED LOANS</v>
          </cell>
          <cell r="J942" t="str">
            <v>UNSECURED LOANS</v>
          </cell>
        </row>
        <row r="943">
          <cell r="A943" t="str">
            <v>L401002-418</v>
          </cell>
          <cell r="B943" t="str">
            <v>Loan/adv- Grp Co.-Catherine Buil &amp; Dev P</v>
          </cell>
          <cell r="C943" t="str">
            <v>INR</v>
          </cell>
          <cell r="D943" t="str">
            <v>LIABILITIES</v>
          </cell>
          <cell r="E943" t="str">
            <v>BALANCE SHEET</v>
          </cell>
          <cell r="F943" t="str">
            <v/>
          </cell>
          <cell r="G943" t="str">
            <v/>
          </cell>
          <cell r="H943" t="str">
            <v>LOAN FUNDS</v>
          </cell>
          <cell r="I943" t="str">
            <v>UNSECURED LOANS</v>
          </cell>
          <cell r="J943" t="str">
            <v>UNSECURED LOANS</v>
          </cell>
        </row>
        <row r="944">
          <cell r="A944" t="str">
            <v>L401002-428</v>
          </cell>
          <cell r="B944" t="str">
            <v>Loan/adv- Grp Co-DAPL</v>
          </cell>
          <cell r="C944" t="str">
            <v>INR</v>
          </cell>
          <cell r="D944" t="str">
            <v>LIABILITIES</v>
          </cell>
          <cell r="E944" t="str">
            <v>BALANCE SHEET</v>
          </cell>
          <cell r="F944" t="str">
            <v/>
          </cell>
          <cell r="G944" t="str">
            <v/>
          </cell>
          <cell r="H944" t="str">
            <v>LOAN FUNDS</v>
          </cell>
          <cell r="I944" t="str">
            <v>UNSECURED LOANS</v>
          </cell>
          <cell r="J944" t="str">
            <v>UNSECURED LOANS</v>
          </cell>
        </row>
        <row r="945">
          <cell r="A945" t="str">
            <v>L401002-431</v>
          </cell>
          <cell r="B945" t="str">
            <v>Loan/adv- Grp Co-DLL</v>
          </cell>
          <cell r="C945" t="str">
            <v>INR</v>
          </cell>
          <cell r="D945" t="str">
            <v>LIABILITIES</v>
          </cell>
          <cell r="E945" t="str">
            <v>BALANCE SHEET</v>
          </cell>
          <cell r="F945" t="str">
            <v/>
          </cell>
          <cell r="G945" t="str">
            <v/>
          </cell>
          <cell r="H945" t="str">
            <v>LOAN FUNDS</v>
          </cell>
          <cell r="I945" t="str">
            <v>UNSECURED LOANS</v>
          </cell>
          <cell r="J945" t="str">
            <v>UNSECURED LOANS</v>
          </cell>
        </row>
        <row r="946">
          <cell r="A946" t="str">
            <v>L401002-517</v>
          </cell>
          <cell r="B946" t="str">
            <v>Loan/adv- Grp Co-DLF SEZ DEVLOPERS</v>
          </cell>
          <cell r="C946" t="str">
            <v>INR</v>
          </cell>
          <cell r="D946" t="str">
            <v>LIABILITIES</v>
          </cell>
          <cell r="E946" t="str">
            <v>BALANCE SHEET</v>
          </cell>
          <cell r="F946" t="str">
            <v/>
          </cell>
          <cell r="G946" t="str">
            <v/>
          </cell>
          <cell r="H946" t="str">
            <v>LOAN FUNDS</v>
          </cell>
          <cell r="I946" t="str">
            <v>UNSECURED LOANS</v>
          </cell>
          <cell r="J946" t="str">
            <v>UNSECURED LOANS</v>
          </cell>
        </row>
        <row r="947">
          <cell r="A947" t="str">
            <v>L401002-526</v>
          </cell>
          <cell r="B947" t="str">
            <v>Loan/adv- Grp Co-DT CINEMAS LTD</v>
          </cell>
          <cell r="C947" t="str">
            <v>INR</v>
          </cell>
          <cell r="D947" t="str">
            <v>LIABILITIES</v>
          </cell>
          <cell r="E947" t="str">
            <v>BALANCE SHEET</v>
          </cell>
          <cell r="F947" t="str">
            <v/>
          </cell>
          <cell r="G947" t="str">
            <v/>
          </cell>
          <cell r="H947" t="str">
            <v>LOAN FUNDS</v>
          </cell>
          <cell r="I947" t="str">
            <v>UNSECURED LOANS</v>
          </cell>
          <cell r="J947" t="str">
            <v>UNSECURED LOANS</v>
          </cell>
        </row>
        <row r="948">
          <cell r="A948" t="str">
            <v>L401002-527</v>
          </cell>
          <cell r="B948" t="str">
            <v>Loan/adv- Grp Co.- Caressa Buil &amp; Cnstr</v>
          </cell>
          <cell r="C948" t="str">
            <v>INR</v>
          </cell>
          <cell r="D948" t="str">
            <v>LIABILITIES</v>
          </cell>
          <cell r="E948" t="str">
            <v>BALANCE SHEET</v>
          </cell>
          <cell r="F948" t="str">
            <v/>
          </cell>
          <cell r="G948" t="str">
            <v/>
          </cell>
          <cell r="H948" t="str">
            <v>LOAN FUNDS</v>
          </cell>
          <cell r="I948" t="str">
            <v>UNSECURED LOANS</v>
          </cell>
          <cell r="J948" t="str">
            <v>UNSECURED LOANS</v>
          </cell>
        </row>
        <row r="949">
          <cell r="A949" t="str">
            <v>L401002-534</v>
          </cell>
          <cell r="B949" t="str">
            <v>Loan/adv- Grp Co.-DICD Kolkota Rent Div</v>
          </cell>
          <cell r="C949" t="str">
            <v>INR</v>
          </cell>
          <cell r="D949" t="str">
            <v>LIABILITIES</v>
          </cell>
          <cell r="E949" t="str">
            <v>BALANCE SHEET</v>
          </cell>
          <cell r="F949" t="str">
            <v/>
          </cell>
          <cell r="G949" t="str">
            <v/>
          </cell>
          <cell r="H949" t="str">
            <v>LOAN FUNDS</v>
          </cell>
          <cell r="I949" t="str">
            <v>UNSECURED LOANS</v>
          </cell>
          <cell r="J949" t="str">
            <v>UNSECURED LOANS</v>
          </cell>
        </row>
        <row r="950">
          <cell r="A950" t="str">
            <v>L401002-535</v>
          </cell>
          <cell r="B950" t="str">
            <v>Loan/adv- Grp Co.-DICD Kolkota Comm Div</v>
          </cell>
          <cell r="C950" t="str">
            <v>INR</v>
          </cell>
          <cell r="D950" t="str">
            <v>LIABILITIES</v>
          </cell>
          <cell r="E950" t="str">
            <v>BALANCE SHEET</v>
          </cell>
          <cell r="F950" t="str">
            <v/>
          </cell>
          <cell r="G950" t="str">
            <v/>
          </cell>
          <cell r="H950" t="str">
            <v>LOAN FUNDS</v>
          </cell>
          <cell r="I950" t="str">
            <v>UNSECURED LOANS</v>
          </cell>
          <cell r="J950" t="str">
            <v>UNSECURED LOANS</v>
          </cell>
        </row>
        <row r="951">
          <cell r="A951" t="str">
            <v>L401002-550</v>
          </cell>
          <cell r="B951" t="str">
            <v>Loan/adv- Grp Co-Delanco Real Est P L</v>
          </cell>
          <cell r="C951" t="str">
            <v>INR</v>
          </cell>
          <cell r="D951" t="str">
            <v>LIABILITIES</v>
          </cell>
          <cell r="E951" t="str">
            <v>BALANCE SHEET</v>
          </cell>
          <cell r="F951" t="str">
            <v/>
          </cell>
          <cell r="G951" t="str">
            <v/>
          </cell>
          <cell r="H951" t="str">
            <v>LOAN FUNDS</v>
          </cell>
          <cell r="I951" t="str">
            <v>UNSECURED LOANS</v>
          </cell>
          <cell r="J951" t="str">
            <v>UNSECURED LOANS</v>
          </cell>
        </row>
        <row r="952">
          <cell r="A952" t="str">
            <v>L401002-589</v>
          </cell>
          <cell r="B952" t="str">
            <v>Loan/adv- Grp Co-DICD-AHEMDABAD</v>
          </cell>
          <cell r="C952" t="str">
            <v>INR</v>
          </cell>
          <cell r="D952" t="str">
            <v>LIABILITIES</v>
          </cell>
          <cell r="E952" t="str">
            <v>BALANCE SHEET</v>
          </cell>
          <cell r="F952" t="str">
            <v/>
          </cell>
          <cell r="G952" t="str">
            <v/>
          </cell>
          <cell r="H952" t="str">
            <v>LOAN FUNDS</v>
          </cell>
          <cell r="I952" t="str">
            <v>UNSECURED LOANS</v>
          </cell>
          <cell r="J952" t="str">
            <v>UNSECURED LOANS</v>
          </cell>
        </row>
        <row r="953">
          <cell r="A953" t="str">
            <v>L401002-592</v>
          </cell>
          <cell r="B953" t="str">
            <v>Loan/adv- Grp Co-DLF SEZ DEVP (ASR) LTD</v>
          </cell>
          <cell r="C953" t="str">
            <v>INR</v>
          </cell>
          <cell r="D953" t="str">
            <v>LIABILITIES</v>
          </cell>
          <cell r="E953" t="str">
            <v>BALANCE SHEET</v>
          </cell>
          <cell r="F953" t="str">
            <v/>
          </cell>
          <cell r="G953" t="str">
            <v/>
          </cell>
          <cell r="H953" t="str">
            <v>LOAN FUNDS</v>
          </cell>
          <cell r="I953" t="str">
            <v>UNSECURED LOANS</v>
          </cell>
          <cell r="J953" t="str">
            <v>UNSECURED LOANS</v>
          </cell>
        </row>
        <row r="954">
          <cell r="A954" t="str">
            <v>L401002-593</v>
          </cell>
          <cell r="B954" t="str">
            <v>Loan/adv- Grp Co-DLF SEZ HOLDING</v>
          </cell>
          <cell r="C954" t="str">
            <v>INR</v>
          </cell>
          <cell r="D954" t="str">
            <v>LIABILITIES</v>
          </cell>
          <cell r="E954" t="str">
            <v>BALANCE SHEET</v>
          </cell>
          <cell r="F954" t="str">
            <v/>
          </cell>
          <cell r="G954" t="str">
            <v/>
          </cell>
          <cell r="H954" t="str">
            <v>LOAN FUNDS</v>
          </cell>
          <cell r="I954" t="str">
            <v>UNSECURED LOANS</v>
          </cell>
          <cell r="J954" t="str">
            <v>UNSECURED LOANS</v>
          </cell>
        </row>
        <row r="955">
          <cell r="A955" t="str">
            <v>L401002-602</v>
          </cell>
          <cell r="B955" t="str">
            <v>Loan/adv- Grp Co-DLF ASSETS I PVT LTD</v>
          </cell>
          <cell r="C955" t="str">
            <v>INR</v>
          </cell>
          <cell r="D955" t="str">
            <v>LIABILITIES</v>
          </cell>
          <cell r="E955" t="str">
            <v>BALANCE SHEET</v>
          </cell>
          <cell r="F955" t="str">
            <v/>
          </cell>
          <cell r="G955" t="str">
            <v/>
          </cell>
          <cell r="H955" t="str">
            <v>LOAN FUNDS</v>
          </cell>
          <cell r="I955" t="str">
            <v>UNSECURED LOANS</v>
          </cell>
          <cell r="J955" t="str">
            <v>UNSECURED LOANS</v>
          </cell>
        </row>
        <row r="956">
          <cell r="A956" t="str">
            <v>L401002-705</v>
          </cell>
          <cell r="B956" t="str">
            <v>Loan/adv- Grp Co-DLF POWER LIMITED</v>
          </cell>
          <cell r="C956" t="str">
            <v>INR</v>
          </cell>
          <cell r="D956" t="str">
            <v>LIABILITIES</v>
          </cell>
          <cell r="E956" t="str">
            <v>BALANCE SHEET</v>
          </cell>
          <cell r="F956" t="str">
            <v/>
          </cell>
          <cell r="G956" t="str">
            <v/>
          </cell>
          <cell r="H956" t="str">
            <v>LOAN FUNDS</v>
          </cell>
          <cell r="I956" t="str">
            <v>UNSECURED LOANS</v>
          </cell>
          <cell r="J956" t="str">
            <v>UNSECURED LOANS</v>
          </cell>
        </row>
        <row r="957">
          <cell r="A957" t="str">
            <v>L401002-706</v>
          </cell>
          <cell r="B957" t="str">
            <v>LOAN/ADV-GRPCO-DLF HOTEL HOLDINGS LTD.</v>
          </cell>
          <cell r="C957" t="str">
            <v>INR</v>
          </cell>
          <cell r="D957" t="str">
            <v>LIABILITIES</v>
          </cell>
          <cell r="E957" t="str">
            <v>BALANCE SHEET</v>
          </cell>
          <cell r="F957" t="str">
            <v/>
          </cell>
          <cell r="G957" t="str">
            <v/>
          </cell>
          <cell r="H957" t="str">
            <v>LOAN FUNDS</v>
          </cell>
          <cell r="I957" t="str">
            <v>UNSECURED LOANS</v>
          </cell>
          <cell r="J957" t="str">
            <v>UNSECURED LOANS</v>
          </cell>
        </row>
        <row r="958">
          <cell r="A958" t="str">
            <v>L401002-707</v>
          </cell>
          <cell r="B958" t="str">
            <v>Loan/adv- Grp Co.- DLF HOTEL &amp; RESORTS</v>
          </cell>
          <cell r="C958" t="str">
            <v>INR</v>
          </cell>
          <cell r="D958" t="str">
            <v>LIABILITIES</v>
          </cell>
          <cell r="E958" t="str">
            <v>BALANCE SHEET</v>
          </cell>
          <cell r="F958" t="str">
            <v/>
          </cell>
          <cell r="G958" t="str">
            <v/>
          </cell>
          <cell r="H958" t="str">
            <v>LOAN FUNDS</v>
          </cell>
          <cell r="I958" t="str">
            <v>UNSECURED LOANS</v>
          </cell>
          <cell r="J958" t="str">
            <v>UNSECURED LOANS</v>
          </cell>
        </row>
        <row r="959">
          <cell r="A959" t="str">
            <v>L401003-053</v>
          </cell>
          <cell r="B959" t="str">
            <v>Loan-Gr Co-Felicite Buil &amp; Cnstr Pvt Ltd</v>
          </cell>
          <cell r="C959" t="str">
            <v>INR</v>
          </cell>
          <cell r="D959" t="str">
            <v>LIABILITIES</v>
          </cell>
          <cell r="E959" t="str">
            <v>BALANCE SHEET</v>
          </cell>
          <cell r="F959" t="str">
            <v/>
          </cell>
          <cell r="G959" t="str">
            <v/>
          </cell>
          <cell r="H959" t="str">
            <v>LOAN FUNDS</v>
          </cell>
          <cell r="I959" t="str">
            <v>UNSECURED LOANS</v>
          </cell>
          <cell r="J959" t="str">
            <v>UNSECURED LOANS</v>
          </cell>
        </row>
        <row r="960">
          <cell r="A960" t="str">
            <v>L401006-001</v>
          </cell>
          <cell r="B960" t="str">
            <v>Loan/adv- DLF INDUSTRIES</v>
          </cell>
          <cell r="C960" t="str">
            <v>INR</v>
          </cell>
          <cell r="D960" t="str">
            <v>LIABILITIES</v>
          </cell>
          <cell r="E960" t="str">
            <v>BALANCE SHEET</v>
          </cell>
          <cell r="F960" t="str">
            <v/>
          </cell>
          <cell r="G960" t="str">
            <v/>
          </cell>
          <cell r="H960" t="str">
            <v>LOAN FUNDS</v>
          </cell>
          <cell r="I960" t="str">
            <v>UNSECURED LOANS</v>
          </cell>
          <cell r="J960" t="str">
            <v>UNSECURED LOANS</v>
          </cell>
        </row>
        <row r="961">
          <cell r="A961" t="str">
            <v>L401006-002</v>
          </cell>
          <cell r="B961" t="str">
            <v>Loan/adv- DLF ENERGY</v>
          </cell>
          <cell r="C961" t="str">
            <v>INR</v>
          </cell>
          <cell r="D961" t="str">
            <v>LIABILITIES</v>
          </cell>
          <cell r="E961" t="str">
            <v>BALANCE SHEET</v>
          </cell>
          <cell r="F961" t="str">
            <v/>
          </cell>
          <cell r="G961" t="str">
            <v/>
          </cell>
          <cell r="H961" t="str">
            <v>LOAN FUNDS</v>
          </cell>
          <cell r="I961" t="str">
            <v>UNSECURED LOANS</v>
          </cell>
          <cell r="J961" t="str">
            <v>UNSECURED LOANS</v>
          </cell>
        </row>
        <row r="962">
          <cell r="A962" t="str">
            <v>L401006-003</v>
          </cell>
          <cell r="B962" t="str">
            <v>Loan/adv- DLF PROP MGMT SERV P L</v>
          </cell>
          <cell r="C962" t="str">
            <v>INR</v>
          </cell>
          <cell r="D962" t="str">
            <v>LIABILITIES</v>
          </cell>
          <cell r="E962" t="str">
            <v>BALANCE SHEET</v>
          </cell>
          <cell r="F962" t="str">
            <v/>
          </cell>
          <cell r="G962" t="str">
            <v/>
          </cell>
          <cell r="H962" t="str">
            <v>LOAN FUNDS</v>
          </cell>
          <cell r="I962" t="str">
            <v>UNSECURED LOANS</v>
          </cell>
          <cell r="J962" t="str">
            <v>UNSECURED LOANS</v>
          </cell>
        </row>
        <row r="963">
          <cell r="A963" t="str">
            <v>L401006-004</v>
          </cell>
          <cell r="B963" t="str">
            <v>Loan/adv- DLF HARYANA SEZ(GGN)</v>
          </cell>
          <cell r="C963" t="str">
            <v>INR</v>
          </cell>
          <cell r="D963" t="str">
            <v>LIABILITIES</v>
          </cell>
          <cell r="E963" t="str">
            <v>BALANCE SHEET</v>
          </cell>
          <cell r="F963" t="str">
            <v/>
          </cell>
          <cell r="G963" t="str">
            <v/>
          </cell>
          <cell r="H963" t="str">
            <v>LOAN FUNDS</v>
          </cell>
          <cell r="I963" t="str">
            <v>UNSECURED LOANS</v>
          </cell>
          <cell r="J963" t="str">
            <v>UNSECURED LOANS</v>
          </cell>
        </row>
        <row r="964">
          <cell r="A964" t="str">
            <v>L401006-005</v>
          </cell>
          <cell r="B964" t="str">
            <v>Loan/adv- DLF HARYANA SEZ(AMBALA)</v>
          </cell>
          <cell r="C964" t="str">
            <v>INR</v>
          </cell>
          <cell r="D964" t="str">
            <v>LIABILITIES</v>
          </cell>
          <cell r="E964" t="str">
            <v>BALANCE SHEET</v>
          </cell>
          <cell r="F964" t="str">
            <v/>
          </cell>
          <cell r="G964" t="str">
            <v/>
          </cell>
          <cell r="H964" t="str">
            <v>LOAN FUNDS</v>
          </cell>
          <cell r="I964" t="str">
            <v>UNSECURED LOANS</v>
          </cell>
          <cell r="J964" t="str">
            <v>UNSECURED LOANS</v>
          </cell>
        </row>
        <row r="965">
          <cell r="A965" t="str">
            <v>L401006-006</v>
          </cell>
          <cell r="B965" t="str">
            <v>Loan/adv- DLF HILTON HOTEL LTD</v>
          </cell>
          <cell r="C965" t="str">
            <v>INR</v>
          </cell>
          <cell r="D965" t="str">
            <v>LIABILITIES</v>
          </cell>
          <cell r="E965" t="str">
            <v>BALANCE SHEET</v>
          </cell>
          <cell r="F965" t="str">
            <v/>
          </cell>
          <cell r="G965" t="str">
            <v/>
          </cell>
          <cell r="H965" t="str">
            <v>LOAN FUNDS</v>
          </cell>
          <cell r="I965" t="str">
            <v>UNSECURED LOANS</v>
          </cell>
          <cell r="J965" t="str">
            <v>UNSECURED LOANS</v>
          </cell>
        </row>
        <row r="966">
          <cell r="A966" t="str">
            <v>L401007</v>
          </cell>
          <cell r="B966" t="str">
            <v>AUE CONTROL A/C</v>
          </cell>
          <cell r="C966" t="str">
            <v>INR</v>
          </cell>
          <cell r="D966" t="str">
            <v>LIABILITIES</v>
          </cell>
          <cell r="E966" t="str">
            <v>BALANCE SHEET</v>
          </cell>
          <cell r="F966" t="str">
            <v/>
          </cell>
          <cell r="G966" t="str">
            <v/>
          </cell>
          <cell r="H966" t="str">
            <v>LOAN FUNDS</v>
          </cell>
          <cell r="I966" t="str">
            <v>UNSECURED LOANS</v>
          </cell>
          <cell r="J966" t="str">
            <v>UNSECURED LOANS</v>
          </cell>
        </row>
        <row r="967">
          <cell r="A967" t="str">
            <v>L401008</v>
          </cell>
          <cell r="B967" t="str">
            <v>CORPORATE DIV. CONTROL ACOUNT</v>
          </cell>
          <cell r="C967" t="str">
            <v>INR</v>
          </cell>
          <cell r="D967" t="str">
            <v>LIABILITIES</v>
          </cell>
          <cell r="E967" t="str">
            <v>BALANCE SHEET</v>
          </cell>
          <cell r="F967" t="str">
            <v/>
          </cell>
          <cell r="G967" t="str">
            <v/>
          </cell>
          <cell r="H967" t="str">
            <v>LOAN FUNDS</v>
          </cell>
          <cell r="I967" t="str">
            <v>UNSECURED LOANS</v>
          </cell>
          <cell r="J967" t="str">
            <v>UNSECURED LOANS</v>
          </cell>
        </row>
        <row r="968">
          <cell r="A968" t="str">
            <v>L401009-101-001</v>
          </cell>
          <cell r="B968" t="str">
            <v>Loan/adv- Grp Co-DLF LTD - POWER DIV.</v>
          </cell>
          <cell r="C968" t="str">
            <v>INR</v>
          </cell>
          <cell r="D968" t="str">
            <v>LIABILITIES</v>
          </cell>
          <cell r="E968" t="str">
            <v>BALANCE SHEET</v>
          </cell>
          <cell r="F968" t="str">
            <v/>
          </cell>
          <cell r="G968" t="str">
            <v/>
          </cell>
          <cell r="H968" t="str">
            <v>LOAN FUNDS</v>
          </cell>
          <cell r="I968" t="str">
            <v>UNSECURED LOANS</v>
          </cell>
          <cell r="J968" t="str">
            <v>UNSECURED LOANS</v>
          </cell>
        </row>
        <row r="969">
          <cell r="A969" t="str">
            <v>L401009-101-002</v>
          </cell>
          <cell r="B969" t="str">
            <v>Loan/adv- Grp Co-DUL - ESTATE OFFICE</v>
          </cell>
          <cell r="C969" t="str">
            <v>INR</v>
          </cell>
          <cell r="D969" t="str">
            <v>LIABILITIES</v>
          </cell>
          <cell r="E969" t="str">
            <v>BALANCE SHEET</v>
          </cell>
          <cell r="F969" t="str">
            <v/>
          </cell>
          <cell r="G969" t="str">
            <v/>
          </cell>
          <cell r="H969" t="str">
            <v>LOAN FUNDS</v>
          </cell>
          <cell r="I969" t="str">
            <v>UNSECURED LOANS</v>
          </cell>
          <cell r="J969" t="str">
            <v>UNSECURED LOANS</v>
          </cell>
        </row>
        <row r="970">
          <cell r="A970" t="str">
            <v>L401009-101-003</v>
          </cell>
          <cell r="B970" t="str">
            <v>Loan/adv- Grp Co-DLF HOSP DIV.</v>
          </cell>
          <cell r="C970" t="str">
            <v>INR</v>
          </cell>
          <cell r="D970" t="str">
            <v>LIABILITIES</v>
          </cell>
          <cell r="E970" t="str">
            <v>BALANCE SHEET</v>
          </cell>
          <cell r="F970" t="str">
            <v/>
          </cell>
          <cell r="G970" t="str">
            <v/>
          </cell>
          <cell r="H970" t="str">
            <v>LOAN FUNDS</v>
          </cell>
          <cell r="I970" t="str">
            <v>UNSECURED LOANS</v>
          </cell>
          <cell r="J970" t="str">
            <v>UNSECURED LOANS</v>
          </cell>
        </row>
        <row r="971">
          <cell r="A971" t="str">
            <v>L401009-279-001</v>
          </cell>
          <cell r="B971" t="str">
            <v>Loan/adv- Grp Co-DCDL-CORP</v>
          </cell>
          <cell r="C971" t="str">
            <v>INR</v>
          </cell>
          <cell r="D971" t="str">
            <v>LIABILITIES</v>
          </cell>
          <cell r="E971" t="str">
            <v>BALANCE SHEET</v>
          </cell>
          <cell r="F971" t="str">
            <v/>
          </cell>
          <cell r="G971" t="str">
            <v/>
          </cell>
          <cell r="H971" t="str">
            <v>LOAN FUNDS</v>
          </cell>
          <cell r="I971" t="str">
            <v>UNSECURED LOANS</v>
          </cell>
          <cell r="J971" t="str">
            <v>UNSECURED LOANS</v>
          </cell>
        </row>
        <row r="972">
          <cell r="A972" t="str">
            <v>L401009-279-002</v>
          </cell>
          <cell r="B972" t="str">
            <v>Loan/adv- Grp Co-DCDL- POWER</v>
          </cell>
          <cell r="C972" t="str">
            <v>INR</v>
          </cell>
          <cell r="D972" t="str">
            <v>LIABILITIES</v>
          </cell>
          <cell r="E972" t="str">
            <v>BALANCE SHEET</v>
          </cell>
          <cell r="F972" t="str">
            <v/>
          </cell>
          <cell r="G972" t="str">
            <v/>
          </cell>
          <cell r="H972" t="str">
            <v>LOAN FUNDS</v>
          </cell>
          <cell r="I972" t="str">
            <v>UNSECURED LOANS</v>
          </cell>
          <cell r="J972" t="str">
            <v>UNSECURED LOANS</v>
          </cell>
        </row>
        <row r="973">
          <cell r="A973" t="str">
            <v>L401009-279-003</v>
          </cell>
          <cell r="B973" t="str">
            <v>Loan/adv- Grp Co-DCDL-KOLKATA</v>
          </cell>
          <cell r="C973" t="str">
            <v>INR</v>
          </cell>
          <cell r="D973" t="str">
            <v>LIABILITIES</v>
          </cell>
          <cell r="E973" t="str">
            <v>BALANCE SHEET</v>
          </cell>
          <cell r="F973" t="str">
            <v/>
          </cell>
          <cell r="G973" t="str">
            <v/>
          </cell>
          <cell r="H973" t="str">
            <v>LOAN FUNDS</v>
          </cell>
          <cell r="I973" t="str">
            <v>UNSECURED LOANS</v>
          </cell>
          <cell r="J973" t="str">
            <v>UNSECURED LOANS</v>
          </cell>
        </row>
        <row r="974">
          <cell r="A974" t="str">
            <v>L401009-428-001</v>
          </cell>
          <cell r="B974" t="str">
            <v>Loan/adv- Grp Co-DAL MAINT DIV.</v>
          </cell>
          <cell r="C974" t="str">
            <v>INR</v>
          </cell>
          <cell r="D974" t="str">
            <v>LIABILITIES</v>
          </cell>
          <cell r="E974" t="str">
            <v>BALANCE SHEET</v>
          </cell>
          <cell r="F974" t="str">
            <v/>
          </cell>
          <cell r="G974" t="str">
            <v/>
          </cell>
          <cell r="H974" t="str">
            <v>LOAN FUNDS</v>
          </cell>
          <cell r="I974" t="str">
            <v>UNSECURED LOANS</v>
          </cell>
          <cell r="J974" t="str">
            <v>UNSECURED LOANS</v>
          </cell>
        </row>
        <row r="975">
          <cell r="A975" t="str">
            <v>L401009-428-002</v>
          </cell>
          <cell r="B975" t="str">
            <v>Loan/adv- Grp Co-DAPL-CONS DIV.</v>
          </cell>
          <cell r="C975" t="str">
            <v>INR</v>
          </cell>
          <cell r="D975" t="str">
            <v>LIABILITIES</v>
          </cell>
          <cell r="E975" t="str">
            <v>BALANCE SHEET</v>
          </cell>
          <cell r="F975" t="str">
            <v/>
          </cell>
          <cell r="G975" t="str">
            <v/>
          </cell>
          <cell r="H975" t="str">
            <v>LOAN FUNDS</v>
          </cell>
          <cell r="I975" t="str">
            <v>UNSECURED LOANS</v>
          </cell>
          <cell r="J975" t="str">
            <v>UNSECURED LOANS</v>
          </cell>
        </row>
        <row r="976">
          <cell r="A976" t="str">
            <v>L402001-000</v>
          </cell>
          <cell r="B976" t="str">
            <v>Unsecurd Loan(Oth)</v>
          </cell>
          <cell r="C976" t="str">
            <v>INR</v>
          </cell>
          <cell r="D976" t="str">
            <v>LIABILITIES</v>
          </cell>
          <cell r="E976" t="str">
            <v>BALANCE SHEET</v>
          </cell>
          <cell r="F976" t="str">
            <v/>
          </cell>
          <cell r="G976" t="str">
            <v/>
          </cell>
          <cell r="H976" t="str">
            <v>LOAN FUNDS</v>
          </cell>
          <cell r="I976" t="str">
            <v>UNSECURED LOANS</v>
          </cell>
          <cell r="J976" t="str">
            <v>UNSECURED LOANS</v>
          </cell>
        </row>
        <row r="977">
          <cell r="A977" t="str">
            <v>L402001-001</v>
          </cell>
          <cell r="B977" t="str">
            <v>Unsecurd Loan(Oth)- WB EIDCL</v>
          </cell>
          <cell r="C977" t="str">
            <v>INR</v>
          </cell>
          <cell r="D977" t="str">
            <v>LIABILITIES</v>
          </cell>
          <cell r="E977" t="str">
            <v>BALANCE SHEET</v>
          </cell>
          <cell r="F977" t="str">
            <v/>
          </cell>
          <cell r="G977" t="str">
            <v/>
          </cell>
          <cell r="H977" t="str">
            <v>LOAN FUNDS</v>
          </cell>
          <cell r="I977" t="str">
            <v>UNSECURED LOANS</v>
          </cell>
          <cell r="J977" t="str">
            <v>UNSECURED LOANS</v>
          </cell>
        </row>
        <row r="978">
          <cell r="A978" t="str">
            <v>L402001-002</v>
          </cell>
          <cell r="B978" t="str">
            <v>Unsecurd Loan(Oth)- CHNDIGRH ADMIN</v>
          </cell>
          <cell r="C978" t="str">
            <v>INR</v>
          </cell>
          <cell r="D978" t="str">
            <v>LIABILITIES</v>
          </cell>
          <cell r="E978" t="str">
            <v>BALANCE SHEET</v>
          </cell>
          <cell r="F978" t="str">
            <v/>
          </cell>
          <cell r="G978" t="str">
            <v/>
          </cell>
          <cell r="H978" t="str">
            <v>LOAN FUNDS</v>
          </cell>
          <cell r="I978" t="str">
            <v>UNSECURED LOANS</v>
          </cell>
          <cell r="J978" t="str">
            <v>UNSECURED LOANS</v>
          </cell>
        </row>
        <row r="979">
          <cell r="A979" t="str">
            <v>L402001-003</v>
          </cell>
          <cell r="B979" t="str">
            <v>Unsecurd Loan(Oth)-SHAPOORJI PALLONJI&amp;CO</v>
          </cell>
          <cell r="C979" t="str">
            <v>INR</v>
          </cell>
          <cell r="D979" t="str">
            <v>LIABILITIES</v>
          </cell>
          <cell r="E979" t="str">
            <v>BALANCE SHEET</v>
          </cell>
          <cell r="F979" t="str">
            <v/>
          </cell>
          <cell r="G979" t="str">
            <v/>
          </cell>
          <cell r="H979" t="str">
            <v>LOAN FUNDS</v>
          </cell>
          <cell r="I979" t="str">
            <v>UNSECURED LOANS</v>
          </cell>
          <cell r="J979" t="str">
            <v>UNSECURED LOANS</v>
          </cell>
        </row>
        <row r="980">
          <cell r="A980" t="str">
            <v>L402001-004</v>
          </cell>
          <cell r="B980" t="str">
            <v>Unsecurd Loan(Oth)-Prime Cellular Ltd</v>
          </cell>
          <cell r="C980" t="str">
            <v>INR</v>
          </cell>
          <cell r="D980" t="str">
            <v>LIABILITIES</v>
          </cell>
          <cell r="E980" t="str">
            <v>BALANCE SHEET</v>
          </cell>
          <cell r="F980" t="str">
            <v/>
          </cell>
          <cell r="G980" t="str">
            <v/>
          </cell>
          <cell r="H980" t="str">
            <v>LOAN FUNDS</v>
          </cell>
          <cell r="I980" t="str">
            <v>UNSECURED LOANS</v>
          </cell>
          <cell r="J980" t="str">
            <v>UNSECURED LOANS</v>
          </cell>
        </row>
        <row r="981">
          <cell r="A981" t="str">
            <v>L402001-005</v>
          </cell>
          <cell r="B981" t="str">
            <v>Unsecured Loans(Oth)-Udipti</v>
          </cell>
          <cell r="C981" t="str">
            <v>INR</v>
          </cell>
          <cell r="D981" t="str">
            <v>LIABILITIES</v>
          </cell>
          <cell r="E981" t="str">
            <v>BALANCE SHEET</v>
          </cell>
          <cell r="F981" t="str">
            <v/>
          </cell>
          <cell r="G981" t="str">
            <v/>
          </cell>
          <cell r="H981" t="str">
            <v>LOAN FUNDS</v>
          </cell>
          <cell r="I981" t="str">
            <v>UNSECURED LOANS</v>
          </cell>
          <cell r="J981" t="str">
            <v>UNSECURED LOANS</v>
          </cell>
        </row>
        <row r="982">
          <cell r="A982" t="str">
            <v>L402002-001</v>
          </cell>
          <cell r="B982" t="str">
            <v>Loan-JV-Bridget Buil &amp; Dev Pvt Ltd</v>
          </cell>
          <cell r="C982" t="str">
            <v>INR</v>
          </cell>
          <cell r="D982" t="str">
            <v>LIABILITIES</v>
          </cell>
          <cell r="E982" t="str">
            <v>BALANCE SHEET</v>
          </cell>
          <cell r="F982" t="str">
            <v/>
          </cell>
          <cell r="G982" t="str">
            <v/>
          </cell>
          <cell r="H982" t="str">
            <v>LOAN FUNDS</v>
          </cell>
          <cell r="I982" t="str">
            <v>UNSECURED LOANS</v>
          </cell>
          <cell r="J982" t="str">
            <v>UNSECURED LOANS</v>
          </cell>
        </row>
        <row r="983">
          <cell r="A983" t="str">
            <v>L403001</v>
          </cell>
          <cell r="B983" t="str">
            <v>Loans &amp; advances- Other Body Corporate</v>
          </cell>
          <cell r="C983" t="str">
            <v>INR</v>
          </cell>
          <cell r="D983" t="str">
            <v>LIABILITIES</v>
          </cell>
          <cell r="E983" t="str">
            <v>BALANCE SHEET</v>
          </cell>
          <cell r="F983" t="str">
            <v/>
          </cell>
          <cell r="G983" t="str">
            <v/>
          </cell>
          <cell r="H983" t="str">
            <v>LOAN FUNDS</v>
          </cell>
          <cell r="I983" t="str">
            <v>UNSECURED LOANS</v>
          </cell>
          <cell r="J983" t="str">
            <v>UNSECURED LOANS</v>
          </cell>
        </row>
        <row r="984">
          <cell r="A984" t="str">
            <v>L404001</v>
          </cell>
          <cell r="B984" t="str">
            <v>Debentures (Unsecured)</v>
          </cell>
          <cell r="C984" t="str">
            <v>INR</v>
          </cell>
          <cell r="D984" t="str">
            <v>LIABILITIES</v>
          </cell>
          <cell r="E984" t="str">
            <v>BALANCE SHEET</v>
          </cell>
          <cell r="F984" t="str">
            <v/>
          </cell>
          <cell r="G984" t="str">
            <v/>
          </cell>
          <cell r="H984" t="str">
            <v>LOAN FUNDS</v>
          </cell>
          <cell r="I984" t="str">
            <v>UNSECURED LOANS</v>
          </cell>
          <cell r="J984" t="str">
            <v>UNSECURED LOANS</v>
          </cell>
        </row>
        <row r="985">
          <cell r="A985" t="str">
            <v>L404002</v>
          </cell>
          <cell r="B985" t="str">
            <v>Deb. App. &amp; Call Money(Pending allotmnt)</v>
          </cell>
          <cell r="C985" t="str">
            <v>INR</v>
          </cell>
          <cell r="D985" t="str">
            <v>LIABILITIES</v>
          </cell>
          <cell r="E985" t="str">
            <v>BALANCE SHEET</v>
          </cell>
          <cell r="F985" t="str">
            <v/>
          </cell>
          <cell r="G985" t="str">
            <v/>
          </cell>
          <cell r="H985" t="str">
            <v>LOAN FUNDS</v>
          </cell>
          <cell r="I985" t="str">
            <v>UNSECURED LOANS</v>
          </cell>
          <cell r="J985" t="str">
            <v>UNSECURED LOANS</v>
          </cell>
        </row>
        <row r="986">
          <cell r="A986" t="str">
            <v>L405001</v>
          </cell>
          <cell r="B986" t="str">
            <v>Intt.accrued &amp; Due (STL /Deb.)</v>
          </cell>
          <cell r="C986" t="str">
            <v>INR</v>
          </cell>
          <cell r="D986" t="str">
            <v>LIABILITIES</v>
          </cell>
          <cell r="E986" t="str">
            <v>BALANCE SHEET</v>
          </cell>
          <cell r="F986" t="str">
            <v/>
          </cell>
          <cell r="G986" t="str">
            <v/>
          </cell>
          <cell r="H986" t="str">
            <v>LOAN FUNDS</v>
          </cell>
          <cell r="I986" t="str">
            <v>UNSECURED LOANS</v>
          </cell>
          <cell r="J986" t="str">
            <v>UNSECURED LOANS</v>
          </cell>
        </row>
        <row r="987">
          <cell r="A987" t="str">
            <v>L405002</v>
          </cell>
          <cell r="B987" t="str">
            <v>Interest Accrued and Due</v>
          </cell>
          <cell r="C987" t="str">
            <v>INR</v>
          </cell>
          <cell r="D987" t="str">
            <v>LIABILITIES</v>
          </cell>
          <cell r="E987" t="str">
            <v>BALANCE SHEET</v>
          </cell>
          <cell r="F987" t="str">
            <v/>
          </cell>
          <cell r="G987" t="str">
            <v/>
          </cell>
          <cell r="H987" t="str">
            <v>LOAN FUNDS</v>
          </cell>
          <cell r="I987" t="str">
            <v>UNSECURED LOANS</v>
          </cell>
          <cell r="J987" t="str">
            <v>UNSECURED LOANS</v>
          </cell>
        </row>
        <row r="988">
          <cell r="A988" t="str">
            <v>L406001</v>
          </cell>
          <cell r="B988" t="str">
            <v>Unsecured Loan - HSBC</v>
          </cell>
          <cell r="C988" t="str">
            <v>INR</v>
          </cell>
          <cell r="D988" t="str">
            <v>LIABILITIES</v>
          </cell>
          <cell r="E988" t="str">
            <v>BALANCE SHEET</v>
          </cell>
          <cell r="F988" t="str">
            <v/>
          </cell>
          <cell r="G988" t="str">
            <v/>
          </cell>
          <cell r="H988" t="str">
            <v>LOAN FUNDS</v>
          </cell>
          <cell r="I988" t="str">
            <v>UNSECURED LOANS</v>
          </cell>
          <cell r="J988" t="str">
            <v>UNSECURED LOANS</v>
          </cell>
        </row>
        <row r="989">
          <cell r="A989" t="str">
            <v>L406002</v>
          </cell>
          <cell r="B989" t="str">
            <v>Unsecured Loan - Kotak Mahindra</v>
          </cell>
          <cell r="C989" t="str">
            <v>INR</v>
          </cell>
          <cell r="D989" t="str">
            <v>LIABILITIES</v>
          </cell>
          <cell r="E989" t="str">
            <v>BALANCE SHEET</v>
          </cell>
          <cell r="F989" t="str">
            <v/>
          </cell>
          <cell r="G989" t="str">
            <v/>
          </cell>
          <cell r="H989" t="str">
            <v>LOAN FUNDS</v>
          </cell>
          <cell r="I989" t="str">
            <v>UNSECURED LOANS</v>
          </cell>
          <cell r="J989" t="str">
            <v>UNSECURED LOANS</v>
          </cell>
        </row>
        <row r="990">
          <cell r="A990" t="str">
            <v>L406003</v>
          </cell>
          <cell r="B990" t="str">
            <v>Unsecured Loan - DBS BANK LTD.</v>
          </cell>
          <cell r="C990" t="str">
            <v>INR</v>
          </cell>
          <cell r="D990" t="str">
            <v>LIABILITIES</v>
          </cell>
          <cell r="E990" t="str">
            <v>BALANCE SHEET</v>
          </cell>
          <cell r="F990" t="str">
            <v/>
          </cell>
          <cell r="G990" t="str">
            <v/>
          </cell>
          <cell r="H990" t="str">
            <v>LOAN FUNDS</v>
          </cell>
          <cell r="I990" t="str">
            <v>UNSECURED LOANS</v>
          </cell>
          <cell r="J990" t="str">
            <v>UNSECURED LOANS</v>
          </cell>
        </row>
        <row r="991">
          <cell r="A991" t="str">
            <v>L407001-010</v>
          </cell>
          <cell r="B991" t="str">
            <v>Unsecured Loan - DUL</v>
          </cell>
          <cell r="C991" t="str">
            <v>INR</v>
          </cell>
          <cell r="D991" t="str">
            <v>LIABILITIES</v>
          </cell>
          <cell r="E991" t="str">
            <v>BALANCE SHEET</v>
          </cell>
          <cell r="F991" t="str">
            <v/>
          </cell>
          <cell r="G991" t="str">
            <v/>
          </cell>
          <cell r="H991" t="str">
            <v>LOAN FUNDS</v>
          </cell>
          <cell r="I991" t="str">
            <v>UNSECURED LOANS</v>
          </cell>
          <cell r="J991" t="str">
            <v>UNSECURED LOANS</v>
          </cell>
        </row>
        <row r="992">
          <cell r="A992" t="str">
            <v>L407001-034</v>
          </cell>
          <cell r="B992" t="str">
            <v>Unsecured Loan - BHORUKA FIN SERV</v>
          </cell>
          <cell r="C992" t="str">
            <v>INR</v>
          </cell>
          <cell r="D992" t="str">
            <v>LIABILITIES</v>
          </cell>
          <cell r="E992" t="str">
            <v>BALANCE SHEET</v>
          </cell>
          <cell r="F992" t="str">
            <v/>
          </cell>
          <cell r="G992" t="str">
            <v/>
          </cell>
          <cell r="H992" t="str">
            <v>LOAN FUNDS</v>
          </cell>
          <cell r="I992" t="str">
            <v>UNSECURED LOANS</v>
          </cell>
          <cell r="J992" t="str">
            <v>UNSECURED LOANS</v>
          </cell>
        </row>
        <row r="993">
          <cell r="A993" t="str">
            <v>L407001-036</v>
          </cell>
          <cell r="B993" t="str">
            <v>Unsecured Loan - GALAXY MERCANTILE</v>
          </cell>
          <cell r="C993" t="str">
            <v>INR</v>
          </cell>
          <cell r="D993" t="str">
            <v>LIABILITIES</v>
          </cell>
          <cell r="E993" t="str">
            <v>BALANCE SHEET</v>
          </cell>
          <cell r="F993" t="str">
            <v/>
          </cell>
          <cell r="G993" t="str">
            <v/>
          </cell>
          <cell r="H993" t="str">
            <v>LOAN FUNDS</v>
          </cell>
          <cell r="I993" t="str">
            <v>UNSECURED LOANS</v>
          </cell>
          <cell r="J993" t="str">
            <v>UNSECURED LOANS</v>
          </cell>
        </row>
        <row r="994">
          <cell r="A994" t="str">
            <v>L407001-061</v>
          </cell>
          <cell r="B994" t="str">
            <v>Unsecured Loan - SHIVAJI MARG PROP</v>
          </cell>
          <cell r="C994" t="str">
            <v>INR</v>
          </cell>
          <cell r="D994" t="str">
            <v>LIABILITIES</v>
          </cell>
          <cell r="E994" t="str">
            <v>BALANCE SHEET</v>
          </cell>
          <cell r="F994" t="str">
            <v/>
          </cell>
          <cell r="G994" t="str">
            <v/>
          </cell>
          <cell r="H994" t="str">
            <v>LOAN FUNDS</v>
          </cell>
          <cell r="I994" t="str">
            <v>UNSECURED LOANS</v>
          </cell>
          <cell r="J994" t="str">
            <v>UNSECURED LOANS</v>
          </cell>
        </row>
        <row r="995">
          <cell r="A995" t="str">
            <v>L407001-274</v>
          </cell>
          <cell r="B995" t="str">
            <v>Unsecured Loan - DLF RETAIL DEVP LTD</v>
          </cell>
          <cell r="C995" t="str">
            <v>INR</v>
          </cell>
          <cell r="D995" t="str">
            <v>LIABILITIES</v>
          </cell>
          <cell r="E995" t="str">
            <v>BALANCE SHEET</v>
          </cell>
          <cell r="F995" t="str">
            <v/>
          </cell>
          <cell r="G995" t="str">
            <v/>
          </cell>
          <cell r="H995" t="str">
            <v>LOAN FUNDS</v>
          </cell>
          <cell r="I995" t="str">
            <v>UNSECURED LOANS</v>
          </cell>
          <cell r="J995" t="str">
            <v>UNSECURED LOANS</v>
          </cell>
        </row>
        <row r="996">
          <cell r="A996" t="str">
            <v>L407001-279</v>
          </cell>
          <cell r="B996" t="str">
            <v>Unsecured Loan - DCDL</v>
          </cell>
          <cell r="C996" t="str">
            <v>INR</v>
          </cell>
          <cell r="D996" t="str">
            <v>LIABILITIES</v>
          </cell>
          <cell r="E996" t="str">
            <v>BALANCE SHEET</v>
          </cell>
          <cell r="F996" t="str">
            <v/>
          </cell>
          <cell r="G996" t="str">
            <v/>
          </cell>
          <cell r="H996" t="str">
            <v>LOAN FUNDS</v>
          </cell>
          <cell r="I996" t="str">
            <v>UNSECURED LOANS</v>
          </cell>
          <cell r="J996" t="str">
            <v>UNSECURED LOANS</v>
          </cell>
        </row>
        <row r="997">
          <cell r="A997" t="str">
            <v>L407002</v>
          </cell>
          <cell r="B997" t="str">
            <v>Unsecured Loan - CHANDIGARH ADMIN.</v>
          </cell>
          <cell r="C997" t="str">
            <v>INR</v>
          </cell>
          <cell r="D997" t="str">
            <v>LIABILITIES</v>
          </cell>
          <cell r="E997" t="str">
            <v>BALANCE SHEET</v>
          </cell>
          <cell r="F997" t="str">
            <v/>
          </cell>
          <cell r="G997" t="str">
            <v/>
          </cell>
          <cell r="H997" t="str">
            <v>LOAN FUNDS</v>
          </cell>
          <cell r="I997" t="str">
            <v>UNSECURED LOANS</v>
          </cell>
          <cell r="J997" t="str">
            <v>UNSECURED LOANS</v>
          </cell>
        </row>
        <row r="998">
          <cell r="A998" t="str">
            <v>L407003</v>
          </cell>
          <cell r="B998" t="str">
            <v>Unsecured Loan - WB ELEC IND DEVP</v>
          </cell>
          <cell r="C998" t="str">
            <v>INR</v>
          </cell>
          <cell r="D998" t="str">
            <v>LIABILITIES</v>
          </cell>
          <cell r="E998" t="str">
            <v>BALANCE SHEET</v>
          </cell>
          <cell r="F998" t="str">
            <v/>
          </cell>
          <cell r="G998" t="str">
            <v/>
          </cell>
          <cell r="H998" t="str">
            <v>LOAN FUNDS</v>
          </cell>
          <cell r="I998" t="str">
            <v>UNSECURED LOANS</v>
          </cell>
          <cell r="J998" t="str">
            <v>UNSECURED LOANS</v>
          </cell>
        </row>
        <row r="999">
          <cell r="A999" t="str">
            <v>L407004</v>
          </cell>
          <cell r="B999" t="str">
            <v>Unsecured Loan - OTHERS</v>
          </cell>
          <cell r="C999" t="str">
            <v>INR</v>
          </cell>
          <cell r="D999" t="str">
            <v>LIABILITIES</v>
          </cell>
          <cell r="E999" t="str">
            <v>BALANCE SHEET</v>
          </cell>
          <cell r="F999" t="str">
            <v/>
          </cell>
          <cell r="G999" t="str">
            <v/>
          </cell>
          <cell r="H999" t="str">
            <v>LOAN FUNDS</v>
          </cell>
          <cell r="I999" t="str">
            <v>UNSECURED LOANS</v>
          </cell>
          <cell r="J999" t="str">
            <v>UNSECURED LOANS</v>
          </cell>
        </row>
        <row r="1000">
          <cell r="A1000" t="str">
            <v>L501001</v>
          </cell>
          <cell r="B1000" t="str">
            <v>Sundry Creditor (Grp Co.)</v>
          </cell>
          <cell r="C1000" t="str">
            <v>INR</v>
          </cell>
          <cell r="D1000" t="str">
            <v>LIABILITIES</v>
          </cell>
          <cell r="E1000" t="str">
            <v>BALANCE SHEET</v>
          </cell>
          <cell r="F1000" t="str">
            <v/>
          </cell>
          <cell r="G1000" t="str">
            <v/>
          </cell>
          <cell r="H1000" t="str">
            <v>CURRENT LIABILITIES AND PROVISIONS</v>
          </cell>
          <cell r="I1000" t="str">
            <v>CURRENT LIABILITIES</v>
          </cell>
          <cell r="J1000" t="str">
            <v>SUNDRY CREDITORS</v>
          </cell>
        </row>
        <row r="1001">
          <cell r="A1001" t="str">
            <v>L502001</v>
          </cell>
          <cell r="B1001" t="str">
            <v>Sundry Creditor(Thrd Prty)- Stamp In Hnd</v>
          </cell>
          <cell r="C1001" t="str">
            <v>INR</v>
          </cell>
          <cell r="D1001" t="str">
            <v>LIABILITIES</v>
          </cell>
          <cell r="E1001" t="str">
            <v>BALANCE SHEET</v>
          </cell>
          <cell r="F1001" t="str">
            <v>SUPPLIER PAYABLE A/C</v>
          </cell>
          <cell r="G1001" t="str">
            <v/>
          </cell>
          <cell r="H1001" t="str">
            <v>CURRENT LIABILITIES AND PROVISIONS</v>
          </cell>
          <cell r="I1001" t="str">
            <v>CURRENT LIABILITIES</v>
          </cell>
          <cell r="J1001" t="str">
            <v>SUNDRY CREDITORS</v>
          </cell>
        </row>
        <row r="1002">
          <cell r="A1002" t="str">
            <v>L502002</v>
          </cell>
          <cell r="B1002" t="str">
            <v>Sundry Creditor(Thrd Prty)- Broker</v>
          </cell>
          <cell r="C1002" t="str">
            <v>INR</v>
          </cell>
          <cell r="D1002" t="str">
            <v>LIABILITIES</v>
          </cell>
          <cell r="E1002" t="str">
            <v>BALANCE SHEET</v>
          </cell>
          <cell r="F1002" t="str">
            <v>SUPPLIER PAYABLE A/C</v>
          </cell>
          <cell r="G1002" t="str">
            <v/>
          </cell>
          <cell r="H1002" t="str">
            <v>CURRENT LIABILITIES AND PROVISIONS</v>
          </cell>
          <cell r="I1002" t="str">
            <v>CURRENT LIABILITIES</v>
          </cell>
          <cell r="J1002" t="str">
            <v>SUNDRY CREDITORS</v>
          </cell>
        </row>
        <row r="1003">
          <cell r="A1003" t="str">
            <v>L502003</v>
          </cell>
          <cell r="B1003" t="str">
            <v>Sundry Creditor(Thrd Prty)- Contractors</v>
          </cell>
          <cell r="C1003" t="str">
            <v>INR</v>
          </cell>
          <cell r="D1003" t="str">
            <v>LIABILITIES</v>
          </cell>
          <cell r="E1003" t="str">
            <v>BALANCE SHEET</v>
          </cell>
          <cell r="F1003" t="str">
            <v>SUPPLIER PAYABLE A/C</v>
          </cell>
          <cell r="G1003" t="str">
            <v/>
          </cell>
          <cell r="H1003" t="str">
            <v>CURRENT LIABILITIES AND PROVISIONS</v>
          </cell>
          <cell r="I1003" t="str">
            <v>CURRENT LIABILITIES</v>
          </cell>
          <cell r="J1003" t="str">
            <v>SUNDRY CREDITORS</v>
          </cell>
        </row>
        <row r="1004">
          <cell r="A1004" t="str">
            <v>L502004</v>
          </cell>
          <cell r="B1004" t="str">
            <v>Sundry Creditor(Thrd Prty)- (Prof &amp; RET)</v>
          </cell>
          <cell r="C1004" t="str">
            <v>INR</v>
          </cell>
          <cell r="D1004" t="str">
            <v>LIABILITIES</v>
          </cell>
          <cell r="E1004" t="str">
            <v>BALANCE SHEET</v>
          </cell>
          <cell r="F1004" t="str">
            <v>SUPPLIER PAYABLE A/C</v>
          </cell>
          <cell r="G1004" t="str">
            <v/>
          </cell>
          <cell r="H1004" t="str">
            <v>CURRENT LIABILITIES AND PROVISIONS</v>
          </cell>
          <cell r="I1004" t="str">
            <v>CURRENT LIABILITIES</v>
          </cell>
          <cell r="J1004" t="str">
            <v>SUNDRY CREDITORS</v>
          </cell>
        </row>
        <row r="1005">
          <cell r="A1005" t="str">
            <v>L502005</v>
          </cell>
          <cell r="B1005" t="str">
            <v>Sundry Creditor(Thrd Prty)- Capital Good</v>
          </cell>
          <cell r="C1005" t="str">
            <v>INR</v>
          </cell>
          <cell r="D1005" t="str">
            <v>LIABILITIES</v>
          </cell>
          <cell r="E1005" t="str">
            <v>BALANCE SHEET</v>
          </cell>
          <cell r="F1005" t="str">
            <v>SUPPLIER PAYABLE A/C</v>
          </cell>
          <cell r="G1005" t="str">
            <v/>
          </cell>
          <cell r="H1005" t="str">
            <v>CURRENT LIABILITIES AND PROVISIONS</v>
          </cell>
          <cell r="I1005" t="str">
            <v>CURRENT LIABILITIES</v>
          </cell>
          <cell r="J1005" t="str">
            <v>SUNDRY CREDITORS</v>
          </cell>
        </row>
        <row r="1006">
          <cell r="A1006" t="str">
            <v>L502006</v>
          </cell>
          <cell r="B1006" t="str">
            <v>Provision for exp/Outstandng Liabilities</v>
          </cell>
          <cell r="C1006" t="str">
            <v>INR</v>
          </cell>
          <cell r="D1006" t="str">
            <v>LIABILITIES</v>
          </cell>
          <cell r="E1006" t="str">
            <v>BALANCE SHEET</v>
          </cell>
          <cell r="F1006" t="str">
            <v/>
          </cell>
          <cell r="G1006" t="str">
            <v/>
          </cell>
          <cell r="H1006" t="str">
            <v>CURRENT LIABILITIES AND PROVISIONS</v>
          </cell>
          <cell r="I1006" t="str">
            <v>CURRENT LIABILITIES</v>
          </cell>
          <cell r="J1006" t="str">
            <v>SUNDRY CREDITORS</v>
          </cell>
        </row>
        <row r="1007">
          <cell r="A1007" t="str">
            <v>L502007</v>
          </cell>
          <cell r="B1007" t="str">
            <v>Land Cost payable</v>
          </cell>
          <cell r="C1007" t="str">
            <v>INR</v>
          </cell>
          <cell r="D1007" t="str">
            <v>LIABILITIES</v>
          </cell>
          <cell r="E1007" t="str">
            <v>BALANCE SHEET</v>
          </cell>
          <cell r="F1007" t="str">
            <v/>
          </cell>
          <cell r="G1007" t="str">
            <v/>
          </cell>
          <cell r="H1007" t="str">
            <v>CURRENT LIABILITIES AND PROVISIONS</v>
          </cell>
          <cell r="I1007" t="str">
            <v>CURRENT LIABILITIES</v>
          </cell>
          <cell r="J1007" t="str">
            <v>SUNDRY CREDITORS</v>
          </cell>
        </row>
        <row r="1008">
          <cell r="A1008" t="str">
            <v>L502008</v>
          </cell>
          <cell r="B1008" t="str">
            <v>Sundry Creditors-Works Contrac</v>
          </cell>
          <cell r="C1008" t="str">
            <v>INR</v>
          </cell>
          <cell r="D1008" t="str">
            <v>LIABILITIES</v>
          </cell>
          <cell r="E1008" t="str">
            <v>BALANCE SHEET</v>
          </cell>
          <cell r="F1008" t="str">
            <v>SUPPLIER PAYABLE A/C</v>
          </cell>
          <cell r="G1008" t="str">
            <v/>
          </cell>
          <cell r="H1008" t="str">
            <v>CURRENT LIABILITIES AND PROVISIONS</v>
          </cell>
          <cell r="I1008" t="str">
            <v>CURRENT LIABILITIES</v>
          </cell>
          <cell r="J1008" t="str">
            <v>SUNDRY CREDITORS</v>
          </cell>
        </row>
        <row r="1009">
          <cell r="A1009" t="str">
            <v>L502009</v>
          </cell>
          <cell r="B1009" t="str">
            <v>Sundry Creditors-Withheld Amt.</v>
          </cell>
          <cell r="C1009" t="str">
            <v>INR</v>
          </cell>
          <cell r="D1009" t="str">
            <v>LIABILITIES</v>
          </cell>
          <cell r="E1009" t="str">
            <v>BALANCE SHEET</v>
          </cell>
          <cell r="F1009" t="str">
            <v>SUPPLIER PAYABLE A/C</v>
          </cell>
          <cell r="G1009" t="str">
            <v/>
          </cell>
          <cell r="H1009" t="str">
            <v>CURRENT LIABILITIES AND PROVISIONS</v>
          </cell>
          <cell r="I1009" t="str">
            <v>CURRENT LIABILITIES</v>
          </cell>
          <cell r="J1009" t="str">
            <v>SUNDRY CREDITORS</v>
          </cell>
        </row>
        <row r="1010">
          <cell r="A1010" t="str">
            <v>L502010</v>
          </cell>
          <cell r="B1010" t="str">
            <v>Deferred Creditors</v>
          </cell>
          <cell r="C1010" t="str">
            <v>INR</v>
          </cell>
          <cell r="D1010" t="str">
            <v>LIABILITIES</v>
          </cell>
          <cell r="E1010" t="str">
            <v>BALANCE SHEET</v>
          </cell>
          <cell r="F1010" t="str">
            <v/>
          </cell>
          <cell r="G1010" t="str">
            <v/>
          </cell>
          <cell r="H1010" t="str">
            <v>CURRENT LIABILITIES AND PROVISIONS</v>
          </cell>
          <cell r="I1010" t="str">
            <v>CURRENT LIABILITIES</v>
          </cell>
          <cell r="J1010" t="str">
            <v>SUNDRY CREDITORS</v>
          </cell>
        </row>
        <row r="1011">
          <cell r="A1011" t="str">
            <v>L502011</v>
          </cell>
          <cell r="B1011" t="str">
            <v>Retention Money-Supplier</v>
          </cell>
          <cell r="C1011" t="str">
            <v>INR</v>
          </cell>
          <cell r="D1011" t="str">
            <v>LIABILITIES</v>
          </cell>
          <cell r="E1011" t="str">
            <v>BALANCE SHEET</v>
          </cell>
          <cell r="F1011" t="str">
            <v>SUPPLIER PAYABLE A/C</v>
          </cell>
          <cell r="G1011" t="str">
            <v/>
          </cell>
          <cell r="H1011" t="str">
            <v>CURRENT LIABILITIES AND PROVISIONS</v>
          </cell>
          <cell r="I1011" t="str">
            <v>CURRENT LIABILITIES</v>
          </cell>
          <cell r="J1011" t="str">
            <v>SUNDRY CREDITORS</v>
          </cell>
        </row>
        <row r="1012">
          <cell r="A1012" t="str">
            <v>L502012</v>
          </cell>
          <cell r="B1012" t="str">
            <v>Retention Money-Contractor</v>
          </cell>
          <cell r="C1012" t="str">
            <v>INR</v>
          </cell>
          <cell r="D1012" t="str">
            <v>LIABILITIES</v>
          </cell>
          <cell r="E1012" t="str">
            <v>BALANCE SHEET</v>
          </cell>
          <cell r="F1012" t="str">
            <v>SUPPLIER PAYABLE A/C</v>
          </cell>
          <cell r="G1012" t="str">
            <v/>
          </cell>
          <cell r="H1012" t="str">
            <v>CURRENT LIABILITIES AND PROVISIONS</v>
          </cell>
          <cell r="I1012" t="str">
            <v>CURRENT LIABILITIES</v>
          </cell>
          <cell r="J1012" t="str">
            <v>SUNDRY CREDITORS</v>
          </cell>
        </row>
        <row r="1013">
          <cell r="A1013" t="str">
            <v>L502013</v>
          </cell>
          <cell r="B1013" t="str">
            <v>Creditor's Provisional Liability</v>
          </cell>
          <cell r="C1013" t="str">
            <v>INR</v>
          </cell>
          <cell r="D1013" t="str">
            <v>LIABILITIES</v>
          </cell>
          <cell r="E1013" t="str">
            <v>BALANCE SHEET</v>
          </cell>
          <cell r="F1013" t="str">
            <v>SUPPLIER PAYABLE A/C</v>
          </cell>
          <cell r="G1013" t="str">
            <v/>
          </cell>
          <cell r="H1013" t="str">
            <v>CURRENT LIABILITIES AND PROVISIONS</v>
          </cell>
          <cell r="I1013" t="str">
            <v>CURRENT LIABILITIES</v>
          </cell>
          <cell r="J1013" t="str">
            <v>SUNDRY CREDITORS</v>
          </cell>
        </row>
        <row r="1014">
          <cell r="A1014" t="str">
            <v>L502014</v>
          </cell>
          <cell r="B1014" t="str">
            <v>Sundry Creditor(Thrd Prty)- Supplier</v>
          </cell>
          <cell r="C1014" t="str">
            <v>INR</v>
          </cell>
          <cell r="D1014" t="str">
            <v>LIABILITIES</v>
          </cell>
          <cell r="E1014" t="str">
            <v>BALANCE SHEET</v>
          </cell>
          <cell r="F1014" t="str">
            <v>SUPPLIER PAYABLE A/C</v>
          </cell>
          <cell r="G1014" t="str">
            <v/>
          </cell>
          <cell r="H1014" t="str">
            <v>CURRENT LIABILITIES AND PROVISIONS</v>
          </cell>
          <cell r="I1014" t="str">
            <v>CURRENT LIABILITIES</v>
          </cell>
          <cell r="J1014" t="str">
            <v>SUNDRY CREDITORS</v>
          </cell>
        </row>
        <row r="1015">
          <cell r="A1015" t="str">
            <v>L502015</v>
          </cell>
          <cell r="B1015" t="str">
            <v>DEFERRED CREDITORS</v>
          </cell>
          <cell r="C1015" t="str">
            <v>INR</v>
          </cell>
          <cell r="D1015" t="str">
            <v>LIABILITIES</v>
          </cell>
          <cell r="E1015" t="str">
            <v>BALANCE SHEET</v>
          </cell>
          <cell r="F1015" t="str">
            <v>SUPPLIER PAYABLE A/C</v>
          </cell>
          <cell r="G1015" t="str">
            <v/>
          </cell>
          <cell r="H1015" t="str">
            <v>CURRENT LIABILITIES AND PROVISIONS</v>
          </cell>
          <cell r="I1015" t="str">
            <v>CURRENT LIABILITIES</v>
          </cell>
          <cell r="J1015" t="str">
            <v>SUNDRY CREDITORS</v>
          </cell>
        </row>
        <row r="1016">
          <cell r="A1016" t="str">
            <v>L502016</v>
          </cell>
          <cell r="B1016" t="str">
            <v>ADVANCES-OTHERS</v>
          </cell>
          <cell r="C1016" t="str">
            <v>INR</v>
          </cell>
          <cell r="D1016" t="str">
            <v>LIABILITIES</v>
          </cell>
          <cell r="E1016" t="str">
            <v>BALANCE SHEET</v>
          </cell>
          <cell r="F1016" t="str">
            <v>SUPPLIER PAYABLE A/C</v>
          </cell>
          <cell r="G1016" t="str">
            <v/>
          </cell>
          <cell r="H1016" t="str">
            <v>CURRENT LIABILITIES AND PROVISIONS</v>
          </cell>
          <cell r="I1016" t="str">
            <v>CURRENT LIABILITIES</v>
          </cell>
          <cell r="J1016" t="str">
            <v>SUNDRY CREDITORS</v>
          </cell>
        </row>
        <row r="1017">
          <cell r="A1017" t="str">
            <v>L502999</v>
          </cell>
          <cell r="B1017" t="str">
            <v>IB-Sundry Creditors</v>
          </cell>
          <cell r="C1017" t="str">
            <v>INR</v>
          </cell>
          <cell r="D1017" t="str">
            <v>LIABILITIES</v>
          </cell>
          <cell r="E1017" t="str">
            <v>BALANCE SHEET</v>
          </cell>
          <cell r="F1017" t="str">
            <v/>
          </cell>
          <cell r="G1017" t="str">
            <v/>
          </cell>
          <cell r="H1017" t="str">
            <v>CURRENT LIABILITIES AND PROVISIONS</v>
          </cell>
          <cell r="I1017" t="str">
            <v>CURRENT LIABILITIES</v>
          </cell>
          <cell r="J1017" t="str">
            <v>SUNDRY CREDITORS</v>
          </cell>
        </row>
        <row r="1018">
          <cell r="A1018" t="str">
            <v>L503001-000-001</v>
          </cell>
          <cell r="B1018" t="str">
            <v>Regis Chrgs recvd- ANKUR VIHAR</v>
          </cell>
          <cell r="C1018" t="str">
            <v>INR</v>
          </cell>
          <cell r="D1018" t="str">
            <v>LIABILITIES</v>
          </cell>
          <cell r="E1018" t="str">
            <v>BALANCE SHEET</v>
          </cell>
          <cell r="F1018" t="str">
            <v/>
          </cell>
          <cell r="G1018" t="str">
            <v/>
          </cell>
          <cell r="H1018" t="str">
            <v>CURRENT LIABILITIES AND PROVISIONS</v>
          </cell>
          <cell r="I1018" t="str">
            <v>CURRENT LIABILITIES</v>
          </cell>
          <cell r="J1018" t="str">
            <v>SUNDRY CREDITORS</v>
          </cell>
        </row>
        <row r="1019">
          <cell r="A1019" t="str">
            <v>L503001-000-002</v>
          </cell>
          <cell r="B1019" t="str">
            <v>Regis Chrgs recvd- BEVERLY PARK I Prkn</v>
          </cell>
          <cell r="C1019" t="str">
            <v>INR</v>
          </cell>
          <cell r="D1019" t="str">
            <v>LIABILITIES</v>
          </cell>
          <cell r="E1019" t="str">
            <v>BALANCE SHEET</v>
          </cell>
          <cell r="F1019" t="str">
            <v/>
          </cell>
          <cell r="G1019" t="str">
            <v/>
          </cell>
          <cell r="H1019" t="str">
            <v>CURRENT LIABILITIES AND PROVISIONS</v>
          </cell>
          <cell r="I1019" t="str">
            <v>CURRENT LIABILITIES</v>
          </cell>
          <cell r="J1019" t="str">
            <v>SUNDRY CREDITORS</v>
          </cell>
        </row>
        <row r="1020">
          <cell r="A1020" t="str">
            <v>L503001-000-003</v>
          </cell>
          <cell r="B1020" t="str">
            <v>Regis Chrgs recvd- BEVERLY PARK II Prkn</v>
          </cell>
          <cell r="C1020" t="str">
            <v>INR</v>
          </cell>
          <cell r="D1020" t="str">
            <v>LIABILITIES</v>
          </cell>
          <cell r="E1020" t="str">
            <v>BALANCE SHEET</v>
          </cell>
          <cell r="F1020" t="str">
            <v/>
          </cell>
          <cell r="G1020" t="str">
            <v/>
          </cell>
          <cell r="H1020" t="str">
            <v>CURRENT LIABILITIES AND PROVISIONS</v>
          </cell>
          <cell r="I1020" t="str">
            <v>CURRENT LIABILITIES</v>
          </cell>
          <cell r="J1020" t="str">
            <v>SUNDRY CREDITORS</v>
          </cell>
        </row>
        <row r="1021">
          <cell r="A1021" t="str">
            <v>L503001-000-004</v>
          </cell>
          <cell r="B1021" t="str">
            <v>Regis Chrgs recvd- BEVERLY PARK I</v>
          </cell>
          <cell r="C1021" t="str">
            <v>INR</v>
          </cell>
          <cell r="D1021" t="str">
            <v>LIABILITIES</v>
          </cell>
          <cell r="E1021" t="str">
            <v>BALANCE SHEET</v>
          </cell>
          <cell r="F1021" t="str">
            <v/>
          </cell>
          <cell r="G1021" t="str">
            <v/>
          </cell>
          <cell r="H1021" t="str">
            <v>CURRENT LIABILITIES AND PROVISIONS</v>
          </cell>
          <cell r="I1021" t="str">
            <v>CURRENT LIABILITIES</v>
          </cell>
          <cell r="J1021" t="str">
            <v>SUNDRY CREDITORS</v>
          </cell>
        </row>
        <row r="1022">
          <cell r="A1022" t="str">
            <v>L503001-000-005</v>
          </cell>
          <cell r="B1022" t="str">
            <v>Regis Chrgs recvd- BEVERLY PARK II</v>
          </cell>
          <cell r="C1022" t="str">
            <v>INR</v>
          </cell>
          <cell r="D1022" t="str">
            <v>LIABILITIES</v>
          </cell>
          <cell r="E1022" t="str">
            <v>BALANCE SHEET</v>
          </cell>
          <cell r="F1022" t="str">
            <v/>
          </cell>
          <cell r="G1022" t="str">
            <v/>
          </cell>
          <cell r="H1022" t="str">
            <v>CURRENT LIABILITIES AND PROVISIONS</v>
          </cell>
          <cell r="I1022" t="str">
            <v>CURRENT LIABILITIES</v>
          </cell>
          <cell r="J1022" t="str">
            <v>SUNDRY CREDITORS</v>
          </cell>
        </row>
        <row r="1023">
          <cell r="A1023" t="str">
            <v>L503001-000-006</v>
          </cell>
          <cell r="B1023" t="str">
            <v>Regis Chrgs recvd- CENTRAL ARCADE</v>
          </cell>
          <cell r="C1023" t="str">
            <v>INR</v>
          </cell>
          <cell r="D1023" t="str">
            <v>LIABILITIES</v>
          </cell>
          <cell r="E1023" t="str">
            <v>BALANCE SHEET</v>
          </cell>
          <cell r="F1023" t="str">
            <v/>
          </cell>
          <cell r="G1023" t="str">
            <v/>
          </cell>
          <cell r="H1023" t="str">
            <v>CURRENT LIABILITIES AND PROVISIONS</v>
          </cell>
          <cell r="I1023" t="str">
            <v>CURRENT LIABILITIES</v>
          </cell>
          <cell r="J1023" t="str">
            <v>SUNDRY CREDITORS</v>
          </cell>
        </row>
        <row r="1024">
          <cell r="A1024" t="str">
            <v>L503001-000-008</v>
          </cell>
          <cell r="B1024" t="str">
            <v>Regis Chrgs recvd- CORPORATE PARK</v>
          </cell>
          <cell r="C1024" t="str">
            <v>INR</v>
          </cell>
          <cell r="D1024" t="str">
            <v>LIABILITIES</v>
          </cell>
          <cell r="E1024" t="str">
            <v>BALANCE SHEET</v>
          </cell>
          <cell r="F1024" t="str">
            <v/>
          </cell>
          <cell r="G1024" t="str">
            <v/>
          </cell>
          <cell r="H1024" t="str">
            <v>CURRENT LIABILITIES AND PROVISIONS</v>
          </cell>
          <cell r="I1024" t="str">
            <v>CURRENT LIABILITIES</v>
          </cell>
          <cell r="J1024" t="str">
            <v>SUNDRY CREDITORS</v>
          </cell>
        </row>
        <row r="1025">
          <cell r="A1025" t="str">
            <v>L503001-000-009</v>
          </cell>
          <cell r="B1025" t="str">
            <v>Regis Chrgs recvd- DILSHAD LOTTERY</v>
          </cell>
          <cell r="C1025" t="str">
            <v>INR</v>
          </cell>
          <cell r="D1025" t="str">
            <v>LIABILITIES</v>
          </cell>
          <cell r="E1025" t="str">
            <v>BALANCE SHEET</v>
          </cell>
          <cell r="F1025" t="str">
            <v/>
          </cell>
          <cell r="G1025" t="str">
            <v/>
          </cell>
          <cell r="H1025" t="str">
            <v>CURRENT LIABILITIES AND PROVISIONS</v>
          </cell>
          <cell r="I1025" t="str">
            <v>CURRENT LIABILITIES</v>
          </cell>
          <cell r="J1025" t="str">
            <v>SUNDRY CREDITORS</v>
          </cell>
        </row>
        <row r="1026">
          <cell r="A1026" t="str">
            <v>L503001-000-010</v>
          </cell>
          <cell r="B1026" t="str">
            <v>Regis Chrgs recvd- DILSHAD PLAZA</v>
          </cell>
          <cell r="C1026" t="str">
            <v>INR</v>
          </cell>
          <cell r="D1026" t="str">
            <v>LIABILITIES</v>
          </cell>
          <cell r="E1026" t="str">
            <v>BALANCE SHEET</v>
          </cell>
          <cell r="F1026" t="str">
            <v/>
          </cell>
          <cell r="G1026" t="str">
            <v/>
          </cell>
          <cell r="H1026" t="str">
            <v>CURRENT LIABILITIES AND PROVISIONS</v>
          </cell>
          <cell r="I1026" t="str">
            <v>CURRENT LIABILITIES</v>
          </cell>
          <cell r="J1026" t="str">
            <v>SUNDRY CREDITORS</v>
          </cell>
        </row>
        <row r="1027">
          <cell r="A1027" t="str">
            <v>L503001-000-011</v>
          </cell>
          <cell r="B1027" t="str">
            <v>Regis Chrgs recvd- EXECUTIVE HOME</v>
          </cell>
          <cell r="C1027" t="str">
            <v>INR</v>
          </cell>
          <cell r="D1027" t="str">
            <v>LIABILITIES</v>
          </cell>
          <cell r="E1027" t="str">
            <v>BALANCE SHEET</v>
          </cell>
          <cell r="F1027" t="str">
            <v/>
          </cell>
          <cell r="G1027" t="str">
            <v/>
          </cell>
          <cell r="H1027" t="str">
            <v>CURRENT LIABILITIES AND PROVISIONS</v>
          </cell>
          <cell r="I1027" t="str">
            <v>CURRENT LIABILITIES</v>
          </cell>
          <cell r="J1027" t="str">
            <v>SUNDRY CREDITORS</v>
          </cell>
        </row>
        <row r="1028">
          <cell r="A1028" t="str">
            <v>L503001-000-012</v>
          </cell>
          <cell r="B1028" t="str">
            <v>Regis Chrgs recvd- HAMILTON COURT Prkn</v>
          </cell>
          <cell r="C1028" t="str">
            <v>INR</v>
          </cell>
          <cell r="D1028" t="str">
            <v>LIABILITIES</v>
          </cell>
          <cell r="E1028" t="str">
            <v>BALANCE SHEET</v>
          </cell>
          <cell r="F1028" t="str">
            <v/>
          </cell>
          <cell r="G1028" t="str">
            <v/>
          </cell>
          <cell r="H1028" t="str">
            <v>CURRENT LIABILITIES AND PROVISIONS</v>
          </cell>
          <cell r="I1028" t="str">
            <v>CURRENT LIABILITIES</v>
          </cell>
          <cell r="J1028" t="str">
            <v>SUNDRY CREDITORS</v>
          </cell>
        </row>
        <row r="1029">
          <cell r="A1029" t="str">
            <v>L503001-000-013</v>
          </cell>
          <cell r="B1029" t="str">
            <v>Regis Chrgs recvd- HAMILTON COURT</v>
          </cell>
          <cell r="C1029" t="str">
            <v>INR</v>
          </cell>
          <cell r="D1029" t="str">
            <v>LIABILITIES</v>
          </cell>
          <cell r="E1029" t="str">
            <v>BALANCE SHEET</v>
          </cell>
          <cell r="F1029" t="str">
            <v/>
          </cell>
          <cell r="G1029" t="str">
            <v/>
          </cell>
          <cell r="H1029" t="str">
            <v>CURRENT LIABILITIES AND PROVISIONS</v>
          </cell>
          <cell r="I1029" t="str">
            <v>CURRENT LIABILITIES</v>
          </cell>
          <cell r="J1029" t="str">
            <v>SUNDRY CREDITORS</v>
          </cell>
        </row>
        <row r="1030">
          <cell r="A1030" t="str">
            <v>L503001-000-014</v>
          </cell>
          <cell r="B1030" t="str">
            <v>Regis Chrgs recvd- NEW TOWN HOUSE</v>
          </cell>
          <cell r="C1030" t="str">
            <v>INR</v>
          </cell>
          <cell r="D1030" t="str">
            <v>LIABILITIES</v>
          </cell>
          <cell r="E1030" t="str">
            <v>BALANCE SHEET</v>
          </cell>
          <cell r="F1030" t="str">
            <v/>
          </cell>
          <cell r="G1030" t="str">
            <v/>
          </cell>
          <cell r="H1030" t="str">
            <v>CURRENT LIABILITIES AND PROVISIONS</v>
          </cell>
          <cell r="I1030" t="str">
            <v>CURRENT LIABILITIES</v>
          </cell>
          <cell r="J1030" t="str">
            <v>SUNDRY CREDITORS</v>
          </cell>
        </row>
        <row r="1031">
          <cell r="A1031" t="str">
            <v>L503001-000-015</v>
          </cell>
          <cell r="B1031" t="str">
            <v>Regis Chrgs recvd- OLD TOWN HOUSE</v>
          </cell>
          <cell r="C1031" t="str">
            <v>INR</v>
          </cell>
          <cell r="D1031" t="str">
            <v>LIABILITIES</v>
          </cell>
          <cell r="E1031" t="str">
            <v>BALANCE SHEET</v>
          </cell>
          <cell r="F1031" t="str">
            <v/>
          </cell>
          <cell r="G1031" t="str">
            <v/>
          </cell>
          <cell r="H1031" t="str">
            <v>CURRENT LIABILITIES AND PROVISIONS</v>
          </cell>
          <cell r="I1031" t="str">
            <v>CURRENT LIABILITIES</v>
          </cell>
          <cell r="J1031" t="str">
            <v>SUNDRY CREDITORS</v>
          </cell>
        </row>
        <row r="1032">
          <cell r="A1032" t="str">
            <v>L503001-000-017</v>
          </cell>
          <cell r="B1032" t="str">
            <v>Regis Chrgs recvd- QEC PHASE IV</v>
          </cell>
          <cell r="C1032" t="str">
            <v>INR</v>
          </cell>
          <cell r="D1032" t="str">
            <v>LIABILITIES</v>
          </cell>
          <cell r="E1032" t="str">
            <v>BALANCE SHEET</v>
          </cell>
          <cell r="F1032" t="str">
            <v/>
          </cell>
          <cell r="G1032" t="str">
            <v/>
          </cell>
          <cell r="H1032" t="str">
            <v>CURRENT LIABILITIES AND PROVISIONS</v>
          </cell>
          <cell r="I1032" t="str">
            <v>CURRENT LIABILITIES</v>
          </cell>
          <cell r="J1032" t="str">
            <v>SUNDRY CREDITORS</v>
          </cell>
        </row>
        <row r="1033">
          <cell r="A1033" t="str">
            <v>L503001-000-018</v>
          </cell>
          <cell r="B1033" t="str">
            <v>Regis Chrgs recvd- QEC PHASE V</v>
          </cell>
          <cell r="C1033" t="str">
            <v>INR</v>
          </cell>
          <cell r="D1033" t="str">
            <v>LIABILITIES</v>
          </cell>
          <cell r="E1033" t="str">
            <v>BALANCE SHEET</v>
          </cell>
          <cell r="F1033" t="str">
            <v/>
          </cell>
          <cell r="G1033" t="str">
            <v/>
          </cell>
          <cell r="H1033" t="str">
            <v>CURRENT LIABILITIES AND PROVISIONS</v>
          </cell>
          <cell r="I1033" t="str">
            <v>CURRENT LIABILITIES</v>
          </cell>
          <cell r="J1033" t="str">
            <v>SUNDRY CREDITORS</v>
          </cell>
        </row>
        <row r="1034">
          <cell r="A1034" t="str">
            <v>L503001-000-019</v>
          </cell>
          <cell r="B1034" t="str">
            <v>Regis Chrgs recvd- REGENCY PARK</v>
          </cell>
          <cell r="C1034" t="str">
            <v>INR</v>
          </cell>
          <cell r="D1034" t="str">
            <v>LIABILITIES</v>
          </cell>
          <cell r="E1034" t="str">
            <v>BALANCE SHEET</v>
          </cell>
          <cell r="F1034" t="str">
            <v/>
          </cell>
          <cell r="G1034" t="str">
            <v/>
          </cell>
          <cell r="H1034" t="str">
            <v>CURRENT LIABILITIES AND PROVISIONS</v>
          </cell>
          <cell r="I1034" t="str">
            <v>CURRENT LIABILITIES</v>
          </cell>
          <cell r="J1034" t="str">
            <v>SUNDRY CREDITORS</v>
          </cell>
        </row>
        <row r="1035">
          <cell r="A1035" t="str">
            <v>L503001-000-020</v>
          </cell>
          <cell r="B1035" t="str">
            <v>Regis Chrgs recvd- REGENCY PARK(PARKING)</v>
          </cell>
          <cell r="C1035" t="str">
            <v>INR</v>
          </cell>
          <cell r="D1035" t="str">
            <v>LIABILITIES</v>
          </cell>
          <cell r="E1035" t="str">
            <v>BALANCE SHEET</v>
          </cell>
          <cell r="F1035" t="str">
            <v/>
          </cell>
          <cell r="G1035" t="str">
            <v/>
          </cell>
          <cell r="H1035" t="str">
            <v>CURRENT LIABILITIES AND PROVISIONS</v>
          </cell>
          <cell r="I1035" t="str">
            <v>CURRENT LIABILITIES</v>
          </cell>
          <cell r="J1035" t="str">
            <v>SUNDRY CREDITORS</v>
          </cell>
        </row>
        <row r="1036">
          <cell r="A1036" t="str">
            <v>L503001-000-021</v>
          </cell>
          <cell r="B1036" t="str">
            <v>Regis Chrgs recvd- RICHMOND PARK Prkn</v>
          </cell>
          <cell r="C1036" t="str">
            <v>INR</v>
          </cell>
          <cell r="D1036" t="str">
            <v>LIABILITIES</v>
          </cell>
          <cell r="E1036" t="str">
            <v>BALANCE SHEET</v>
          </cell>
          <cell r="F1036" t="str">
            <v/>
          </cell>
          <cell r="G1036" t="str">
            <v/>
          </cell>
          <cell r="H1036" t="str">
            <v>CURRENT LIABILITIES AND PROVISIONS</v>
          </cell>
          <cell r="I1036" t="str">
            <v>CURRENT LIABILITIES</v>
          </cell>
          <cell r="J1036" t="str">
            <v>SUNDRY CREDITORS</v>
          </cell>
        </row>
        <row r="1037">
          <cell r="A1037" t="str">
            <v>L503001-000-022</v>
          </cell>
          <cell r="B1037" t="str">
            <v>Regis Chrgs recvd- RICHMOND PARK</v>
          </cell>
          <cell r="C1037" t="str">
            <v>INR</v>
          </cell>
          <cell r="D1037" t="str">
            <v>LIABILITIES</v>
          </cell>
          <cell r="E1037" t="str">
            <v>BALANCE SHEET</v>
          </cell>
          <cell r="F1037" t="str">
            <v/>
          </cell>
          <cell r="G1037" t="str">
            <v/>
          </cell>
          <cell r="H1037" t="str">
            <v>CURRENT LIABILITIES AND PROVISIONS</v>
          </cell>
          <cell r="I1037" t="str">
            <v>CURRENT LIABILITIES</v>
          </cell>
          <cell r="J1037" t="str">
            <v>SUNDRY CREDITORS</v>
          </cell>
        </row>
        <row r="1038">
          <cell r="A1038" t="str">
            <v>L503001-000-023</v>
          </cell>
          <cell r="B1038" t="str">
            <v>Regis Chrgs recvd- SUPER MART-II</v>
          </cell>
          <cell r="C1038" t="str">
            <v>INR</v>
          </cell>
          <cell r="D1038" t="str">
            <v>LIABILITIES</v>
          </cell>
          <cell r="E1038" t="str">
            <v>BALANCE SHEET</v>
          </cell>
          <cell r="F1038" t="str">
            <v/>
          </cell>
          <cell r="G1038" t="str">
            <v/>
          </cell>
          <cell r="H1038" t="str">
            <v>CURRENT LIABILITIES AND PROVISIONS</v>
          </cell>
          <cell r="I1038" t="str">
            <v>CURRENT LIABILITIES</v>
          </cell>
          <cell r="J1038" t="str">
            <v>SUNDRY CREDITORS</v>
          </cell>
        </row>
        <row r="1039">
          <cell r="A1039" t="str">
            <v>L503001-000-024</v>
          </cell>
          <cell r="B1039" t="str">
            <v>Regis Chrgs recvd- SHOPPING MALL</v>
          </cell>
          <cell r="C1039" t="str">
            <v>INR</v>
          </cell>
          <cell r="D1039" t="str">
            <v>LIABILITIES</v>
          </cell>
          <cell r="E1039" t="str">
            <v>BALANCE SHEET</v>
          </cell>
          <cell r="F1039" t="str">
            <v/>
          </cell>
          <cell r="G1039" t="str">
            <v/>
          </cell>
          <cell r="H1039" t="str">
            <v>CURRENT LIABILITIES AND PROVISIONS</v>
          </cell>
          <cell r="I1039" t="str">
            <v>CURRENT LIABILITIES</v>
          </cell>
          <cell r="J1039" t="str">
            <v>SUNDRY CREDITORS</v>
          </cell>
        </row>
        <row r="1040">
          <cell r="A1040" t="str">
            <v>L503001-000-027</v>
          </cell>
          <cell r="B1040" t="str">
            <v>Regis Chrgs recvd- STOP-N-SHOP</v>
          </cell>
          <cell r="C1040" t="str">
            <v>INR</v>
          </cell>
          <cell r="D1040" t="str">
            <v>LIABILITIES</v>
          </cell>
          <cell r="E1040" t="str">
            <v>BALANCE SHEET</v>
          </cell>
          <cell r="F1040" t="str">
            <v/>
          </cell>
          <cell r="G1040" t="str">
            <v/>
          </cell>
          <cell r="H1040" t="str">
            <v>CURRENT LIABILITIES AND PROVISIONS</v>
          </cell>
          <cell r="I1040" t="str">
            <v>CURRENT LIABILITIES</v>
          </cell>
          <cell r="J1040" t="str">
            <v>SUNDRY CREDITORS</v>
          </cell>
        </row>
        <row r="1041">
          <cell r="A1041" t="str">
            <v>L503001-000-028</v>
          </cell>
          <cell r="B1041" t="str">
            <v>Regis Chrgs recvd- SLIVER OAKS</v>
          </cell>
          <cell r="C1041" t="str">
            <v>INR</v>
          </cell>
          <cell r="D1041" t="str">
            <v>LIABILITIES</v>
          </cell>
          <cell r="E1041" t="str">
            <v>BALANCE SHEET</v>
          </cell>
          <cell r="F1041" t="str">
            <v/>
          </cell>
          <cell r="G1041" t="str">
            <v/>
          </cell>
          <cell r="H1041" t="str">
            <v>CURRENT LIABILITIES AND PROVISIONS</v>
          </cell>
          <cell r="I1041" t="str">
            <v>CURRENT LIABILITIES</v>
          </cell>
          <cell r="J1041" t="str">
            <v>SUNDRY CREDITORS</v>
          </cell>
        </row>
        <row r="1042">
          <cell r="A1042" t="str">
            <v>L503001-000-029</v>
          </cell>
          <cell r="B1042" t="str">
            <v>Regis Chrgs recvd- SLIVER OAKS(PARKING)</v>
          </cell>
          <cell r="C1042" t="str">
            <v>INR</v>
          </cell>
          <cell r="D1042" t="str">
            <v>LIABILITIES</v>
          </cell>
          <cell r="E1042" t="str">
            <v>BALANCE SHEET</v>
          </cell>
          <cell r="F1042" t="str">
            <v/>
          </cell>
          <cell r="G1042" t="str">
            <v/>
          </cell>
          <cell r="H1042" t="str">
            <v>CURRENT LIABILITIES AND PROVISIONS</v>
          </cell>
          <cell r="I1042" t="str">
            <v>CURRENT LIABILITIES</v>
          </cell>
          <cell r="J1042" t="str">
            <v>SUNDRY CREDITORS</v>
          </cell>
        </row>
        <row r="1043">
          <cell r="A1043" t="str">
            <v>L503001-000-030</v>
          </cell>
          <cell r="B1043" t="str">
            <v>Regis Chrgs recvd- SPRING FIELD</v>
          </cell>
          <cell r="C1043" t="str">
            <v>INR</v>
          </cell>
          <cell r="D1043" t="str">
            <v>LIABILITIES</v>
          </cell>
          <cell r="E1043" t="str">
            <v>BALANCE SHEET</v>
          </cell>
          <cell r="F1043" t="str">
            <v/>
          </cell>
          <cell r="G1043" t="str">
            <v/>
          </cell>
          <cell r="H1043" t="str">
            <v>CURRENT LIABILITIES AND PROVISIONS</v>
          </cell>
          <cell r="I1043" t="str">
            <v>CURRENT LIABILITIES</v>
          </cell>
          <cell r="J1043" t="str">
            <v>SUNDRY CREDITORS</v>
          </cell>
        </row>
        <row r="1044">
          <cell r="A1044" t="str">
            <v>L503001-000-032</v>
          </cell>
          <cell r="B1044" t="str">
            <v>Regis Chrgs recvd- VILLA PLOTS</v>
          </cell>
          <cell r="C1044" t="str">
            <v>INR</v>
          </cell>
          <cell r="D1044" t="str">
            <v>LIABILITIES</v>
          </cell>
          <cell r="E1044" t="str">
            <v>BALANCE SHEET</v>
          </cell>
          <cell r="F1044" t="str">
            <v/>
          </cell>
          <cell r="G1044" t="str">
            <v/>
          </cell>
          <cell r="H1044" t="str">
            <v>CURRENT LIABILITIES AND PROVISIONS</v>
          </cell>
          <cell r="I1044" t="str">
            <v>CURRENT LIABILITIES</v>
          </cell>
          <cell r="J1044" t="str">
            <v>SUNDRY CREDITORS</v>
          </cell>
        </row>
        <row r="1045">
          <cell r="A1045" t="str">
            <v>L503001-000-033</v>
          </cell>
          <cell r="B1045" t="str">
            <v>Regis Chrgs recvd- WINDSOR COURT Prkn</v>
          </cell>
          <cell r="C1045" t="str">
            <v>INR</v>
          </cell>
          <cell r="D1045" t="str">
            <v>LIABILITIES</v>
          </cell>
          <cell r="E1045" t="str">
            <v>BALANCE SHEET</v>
          </cell>
          <cell r="F1045" t="str">
            <v/>
          </cell>
          <cell r="G1045" t="str">
            <v/>
          </cell>
          <cell r="H1045" t="str">
            <v>CURRENT LIABILITIES AND PROVISIONS</v>
          </cell>
          <cell r="I1045" t="str">
            <v>CURRENT LIABILITIES</v>
          </cell>
          <cell r="J1045" t="str">
            <v>SUNDRY CREDITORS</v>
          </cell>
        </row>
        <row r="1046">
          <cell r="A1046" t="str">
            <v>L503001-000-034</v>
          </cell>
          <cell r="B1046" t="str">
            <v>Regis Chrgs recvd- WINDSOR COURT</v>
          </cell>
          <cell r="C1046" t="str">
            <v>INR</v>
          </cell>
          <cell r="D1046" t="str">
            <v>LIABILITIES</v>
          </cell>
          <cell r="E1046" t="str">
            <v>BALANCE SHEET</v>
          </cell>
          <cell r="F1046" t="str">
            <v/>
          </cell>
          <cell r="G1046" t="str">
            <v/>
          </cell>
          <cell r="H1046" t="str">
            <v>CURRENT LIABILITIES AND PROVISIONS</v>
          </cell>
          <cell r="I1046" t="str">
            <v>CURRENT LIABILITIES</v>
          </cell>
          <cell r="J1046" t="str">
            <v>SUNDRY CREDITORS</v>
          </cell>
        </row>
        <row r="1047">
          <cell r="A1047" t="str">
            <v>L503001-000-036</v>
          </cell>
          <cell r="B1047" t="str">
            <v>Regis Chrgs recvd- QUTAB PLAZA</v>
          </cell>
          <cell r="C1047" t="str">
            <v>INR</v>
          </cell>
          <cell r="D1047" t="str">
            <v>LIABILITIES</v>
          </cell>
          <cell r="E1047" t="str">
            <v>BALANCE SHEET</v>
          </cell>
          <cell r="F1047" t="str">
            <v/>
          </cell>
          <cell r="G1047" t="str">
            <v/>
          </cell>
          <cell r="H1047" t="str">
            <v>CURRENT LIABILITIES AND PROVISIONS</v>
          </cell>
          <cell r="I1047" t="str">
            <v>CURRENT LIABILITIES</v>
          </cell>
          <cell r="J1047" t="str">
            <v>SUNDRY CREDITORS</v>
          </cell>
        </row>
        <row r="1048">
          <cell r="A1048" t="str">
            <v>L503001-000-037</v>
          </cell>
          <cell r="B1048" t="str">
            <v>Regis Chrgs recvd- CENTRE POINT</v>
          </cell>
          <cell r="C1048" t="str">
            <v>INR</v>
          </cell>
          <cell r="D1048" t="str">
            <v>LIABILITIES</v>
          </cell>
          <cell r="E1048" t="str">
            <v>BALANCE SHEET</v>
          </cell>
          <cell r="F1048" t="str">
            <v/>
          </cell>
          <cell r="G1048" t="str">
            <v/>
          </cell>
          <cell r="H1048" t="str">
            <v>CURRENT LIABILITIES AND PROVISIONS</v>
          </cell>
          <cell r="I1048" t="str">
            <v>CURRENT LIABILITIES</v>
          </cell>
          <cell r="J1048" t="str">
            <v>SUNDRY CREDITORS</v>
          </cell>
        </row>
        <row r="1049">
          <cell r="A1049" t="str">
            <v>L503001-000-038</v>
          </cell>
          <cell r="B1049" t="str">
            <v>Regis Chrgs recvd- FARIDABAD PLOTS</v>
          </cell>
          <cell r="C1049" t="str">
            <v>INR</v>
          </cell>
          <cell r="D1049" t="str">
            <v>LIABILITIES</v>
          </cell>
          <cell r="E1049" t="str">
            <v>BALANCE SHEET</v>
          </cell>
          <cell r="F1049" t="str">
            <v/>
          </cell>
          <cell r="G1049" t="str">
            <v/>
          </cell>
          <cell r="H1049" t="str">
            <v>CURRENT LIABILITIES AND PROVISIONS</v>
          </cell>
          <cell r="I1049" t="str">
            <v>CURRENT LIABILITIES</v>
          </cell>
          <cell r="J1049" t="str">
            <v>SUNDRY CREDITORS</v>
          </cell>
        </row>
        <row r="1050">
          <cell r="A1050" t="str">
            <v>L503001-000-039</v>
          </cell>
          <cell r="B1050" t="str">
            <v>Regis Chrgs recvd- RIDGEWOOD ESTATE</v>
          </cell>
          <cell r="C1050" t="str">
            <v>INR</v>
          </cell>
          <cell r="D1050" t="str">
            <v>LIABILITIES</v>
          </cell>
          <cell r="E1050" t="str">
            <v>BALANCE SHEET</v>
          </cell>
          <cell r="F1050" t="str">
            <v/>
          </cell>
          <cell r="G1050" t="str">
            <v/>
          </cell>
          <cell r="H1050" t="str">
            <v>CURRENT LIABILITIES AND PROVISIONS</v>
          </cell>
          <cell r="I1050" t="str">
            <v>CURRENT LIABILITIES</v>
          </cell>
          <cell r="J1050" t="str">
            <v>SUNDRY CREDITORS</v>
          </cell>
        </row>
        <row r="1051">
          <cell r="A1051" t="str">
            <v>L503001-000-040</v>
          </cell>
          <cell r="B1051" t="str">
            <v>Regis Chrgs recvd- OAKWOOD ESTATE</v>
          </cell>
          <cell r="C1051" t="str">
            <v>INR</v>
          </cell>
          <cell r="D1051" t="str">
            <v>LIABILITIES</v>
          </cell>
          <cell r="E1051" t="str">
            <v>BALANCE SHEET</v>
          </cell>
          <cell r="F1051" t="str">
            <v/>
          </cell>
          <cell r="G1051" t="str">
            <v/>
          </cell>
          <cell r="H1051" t="str">
            <v>CURRENT LIABILITIES AND PROVISIONS</v>
          </cell>
          <cell r="I1051" t="str">
            <v>CURRENT LIABILITIES</v>
          </cell>
          <cell r="J1051" t="str">
            <v>SUNDRY CREDITORS</v>
          </cell>
        </row>
        <row r="1052">
          <cell r="A1052" t="str">
            <v>L503001-000-041</v>
          </cell>
          <cell r="B1052" t="str">
            <v>Regis Chrgs recvd- WELLINGTON ESTATE</v>
          </cell>
          <cell r="C1052" t="str">
            <v>INR</v>
          </cell>
          <cell r="D1052" t="str">
            <v>LIABILITIES</v>
          </cell>
          <cell r="E1052" t="str">
            <v>BALANCE SHEET</v>
          </cell>
          <cell r="F1052" t="str">
            <v/>
          </cell>
          <cell r="G1052" t="str">
            <v/>
          </cell>
          <cell r="H1052" t="str">
            <v>CURRENT LIABILITIES AND PROVISIONS</v>
          </cell>
          <cell r="I1052" t="str">
            <v>CURRENT LIABILITIES</v>
          </cell>
          <cell r="J1052" t="str">
            <v>SUNDRY CREDITORS</v>
          </cell>
        </row>
        <row r="1053">
          <cell r="A1053" t="str">
            <v>L503001-000-042</v>
          </cell>
          <cell r="B1053" t="str">
            <v>Regis Chrgs recvd- PLOTS(PHASE-I,II,III)</v>
          </cell>
          <cell r="C1053" t="str">
            <v>INR</v>
          </cell>
          <cell r="D1053" t="str">
            <v>LIABILITIES</v>
          </cell>
          <cell r="E1053" t="str">
            <v>BALANCE SHEET</v>
          </cell>
          <cell r="F1053" t="str">
            <v/>
          </cell>
          <cell r="G1053" t="str">
            <v/>
          </cell>
          <cell r="H1053" t="str">
            <v>CURRENT LIABILITIES AND PROVISIONS</v>
          </cell>
          <cell r="I1053" t="str">
            <v>CURRENT LIABILITIES</v>
          </cell>
          <cell r="J1053" t="str">
            <v>SUNDRY CREDITORS</v>
          </cell>
        </row>
        <row r="1054">
          <cell r="A1054" t="str">
            <v>L503001-000-043</v>
          </cell>
          <cell r="B1054" t="str">
            <v>Regis Chrgs recvd- PLOTS(PHASE-II)</v>
          </cell>
          <cell r="C1054" t="str">
            <v>INR</v>
          </cell>
          <cell r="D1054" t="str">
            <v>LIABILITIES</v>
          </cell>
          <cell r="E1054" t="str">
            <v>BALANCE SHEET</v>
          </cell>
          <cell r="F1054" t="str">
            <v/>
          </cell>
          <cell r="G1054" t="str">
            <v/>
          </cell>
          <cell r="H1054" t="str">
            <v>CURRENT LIABILITIES AND PROVISIONS</v>
          </cell>
          <cell r="I1054" t="str">
            <v>CURRENT LIABILITIES</v>
          </cell>
          <cell r="J1054" t="str">
            <v>SUNDRY CREDITORS</v>
          </cell>
        </row>
        <row r="1055">
          <cell r="A1055" t="str">
            <v>L503001-000-044</v>
          </cell>
          <cell r="B1055" t="str">
            <v>Regis Chrgs recvd- PLOTS(PHASE-III)</v>
          </cell>
          <cell r="C1055" t="str">
            <v>INR</v>
          </cell>
          <cell r="D1055" t="str">
            <v>LIABILITIES</v>
          </cell>
          <cell r="E1055" t="str">
            <v>BALANCE SHEET</v>
          </cell>
          <cell r="F1055" t="str">
            <v/>
          </cell>
          <cell r="G1055" t="str">
            <v/>
          </cell>
          <cell r="H1055" t="str">
            <v>CURRENT LIABILITIES AND PROVISIONS</v>
          </cell>
          <cell r="I1055" t="str">
            <v>CURRENT LIABILITIES</v>
          </cell>
          <cell r="J1055" t="str">
            <v>SUNDRY CREDITORS</v>
          </cell>
        </row>
        <row r="1056">
          <cell r="A1056" t="str">
            <v>L503001-000-046</v>
          </cell>
          <cell r="B1056" t="str">
            <v>Regis Chrgs recvd- PRINCETON ESTATE</v>
          </cell>
          <cell r="C1056" t="str">
            <v>INR</v>
          </cell>
          <cell r="D1056" t="str">
            <v>LIABILITIES</v>
          </cell>
          <cell r="E1056" t="str">
            <v>BALANCE SHEET</v>
          </cell>
          <cell r="F1056" t="str">
            <v/>
          </cell>
          <cell r="G1056" t="str">
            <v/>
          </cell>
          <cell r="H1056" t="str">
            <v>CURRENT LIABILITIES AND PROVISIONS</v>
          </cell>
          <cell r="I1056" t="str">
            <v>CURRENT LIABILITIES</v>
          </cell>
          <cell r="J1056" t="str">
            <v>SUNDRY CREDITORS</v>
          </cell>
        </row>
        <row r="1057">
          <cell r="A1057" t="str">
            <v>L503001-000-048</v>
          </cell>
          <cell r="B1057" t="str">
            <v>Regis Chrgs recvd- INDEPENDENT HOUSE</v>
          </cell>
          <cell r="C1057" t="str">
            <v>INR</v>
          </cell>
          <cell r="D1057" t="str">
            <v>LIABILITIES</v>
          </cell>
          <cell r="E1057" t="str">
            <v>BALANCE SHEET</v>
          </cell>
          <cell r="F1057" t="str">
            <v/>
          </cell>
          <cell r="G1057" t="str">
            <v/>
          </cell>
          <cell r="H1057" t="str">
            <v>CURRENT LIABILITIES AND PROVISIONS</v>
          </cell>
          <cell r="I1057" t="str">
            <v>CURRENT LIABILITIES</v>
          </cell>
          <cell r="J1057" t="str">
            <v>SUNDRY CREDITORS</v>
          </cell>
        </row>
        <row r="1058">
          <cell r="A1058" t="str">
            <v>L503001-000-049</v>
          </cell>
          <cell r="B1058" t="str">
            <v>Regis Chrgs recvd- REGENT HOUSE</v>
          </cell>
          <cell r="C1058" t="str">
            <v>INR</v>
          </cell>
          <cell r="D1058" t="str">
            <v>LIABILITIES</v>
          </cell>
          <cell r="E1058" t="str">
            <v>BALANCE SHEET</v>
          </cell>
          <cell r="F1058" t="str">
            <v/>
          </cell>
          <cell r="G1058" t="str">
            <v/>
          </cell>
          <cell r="H1058" t="str">
            <v>CURRENT LIABILITIES AND PROVISIONS</v>
          </cell>
          <cell r="I1058" t="str">
            <v>CURRENT LIABILITIES</v>
          </cell>
          <cell r="J1058" t="str">
            <v>SUNDRY CREDITORS</v>
          </cell>
        </row>
        <row r="1059">
          <cell r="A1059" t="str">
            <v>L503001-000-050</v>
          </cell>
          <cell r="B1059" t="str">
            <v>Regis Chrgs recvd- CARLTON ESTATE</v>
          </cell>
          <cell r="C1059" t="str">
            <v>INR</v>
          </cell>
          <cell r="D1059" t="str">
            <v>LIABILITIES</v>
          </cell>
          <cell r="E1059" t="str">
            <v>BALANCE SHEET</v>
          </cell>
          <cell r="F1059" t="str">
            <v/>
          </cell>
          <cell r="G1059" t="str">
            <v/>
          </cell>
          <cell r="H1059" t="str">
            <v>CURRENT LIABILITIES AND PROVISIONS</v>
          </cell>
          <cell r="I1059" t="str">
            <v>CURRENT LIABILITIES</v>
          </cell>
          <cell r="J1059" t="str">
            <v>SUNDRY CREDITORS</v>
          </cell>
        </row>
        <row r="1060">
          <cell r="A1060" t="str">
            <v>L503001-000-054</v>
          </cell>
          <cell r="B1060" t="str">
            <v>Regis Chrgs recvd- BELVEDERE PARK</v>
          </cell>
          <cell r="C1060" t="str">
            <v>INR</v>
          </cell>
          <cell r="D1060" t="str">
            <v>LIABILITIES</v>
          </cell>
          <cell r="E1060" t="str">
            <v>BALANCE SHEET</v>
          </cell>
          <cell r="F1060" t="str">
            <v/>
          </cell>
          <cell r="G1060" t="str">
            <v/>
          </cell>
          <cell r="H1060" t="str">
            <v>CURRENT LIABILITIES AND PROVISIONS</v>
          </cell>
          <cell r="I1060" t="str">
            <v>CURRENT LIABILITIES</v>
          </cell>
          <cell r="J1060" t="str">
            <v>SUNDRY CREDITORS</v>
          </cell>
        </row>
        <row r="1061">
          <cell r="A1061" t="str">
            <v>L503001-000-055</v>
          </cell>
          <cell r="B1061" t="str">
            <v>Regis Chrgs recvd- BELVEDERE TOWERS</v>
          </cell>
          <cell r="C1061" t="str">
            <v>INR</v>
          </cell>
          <cell r="D1061" t="str">
            <v>LIABILITIES</v>
          </cell>
          <cell r="E1061" t="str">
            <v>BALANCE SHEET</v>
          </cell>
          <cell r="F1061" t="str">
            <v/>
          </cell>
          <cell r="G1061" t="str">
            <v/>
          </cell>
          <cell r="H1061" t="str">
            <v>CURRENT LIABILITIES AND PROVISIONS</v>
          </cell>
          <cell r="I1061" t="str">
            <v>CURRENT LIABILITIES</v>
          </cell>
          <cell r="J1061" t="str">
            <v>SUNDRY CREDITORS</v>
          </cell>
        </row>
        <row r="1062">
          <cell r="A1062" t="str">
            <v>L503001-000-056</v>
          </cell>
          <cell r="B1062" t="str">
            <v>Regis Chrgs recvd- CITY CENTRE</v>
          </cell>
          <cell r="C1062" t="str">
            <v>INR</v>
          </cell>
          <cell r="D1062" t="str">
            <v>LIABILITIES</v>
          </cell>
          <cell r="E1062" t="str">
            <v>BALANCE SHEET</v>
          </cell>
          <cell r="F1062" t="str">
            <v/>
          </cell>
          <cell r="G1062" t="str">
            <v/>
          </cell>
          <cell r="H1062" t="str">
            <v>CURRENT LIABILITIES AND PROVISIONS</v>
          </cell>
          <cell r="I1062" t="str">
            <v>CURRENT LIABILITIES</v>
          </cell>
          <cell r="J1062" t="str">
            <v>SUNDRY CREDITORS</v>
          </cell>
        </row>
        <row r="1063">
          <cell r="A1063" t="str">
            <v>L503001-000-058</v>
          </cell>
          <cell r="B1063" t="str">
            <v>Regis Chrgs recvd- EXCLUSIVE FLOORS</v>
          </cell>
          <cell r="C1063" t="str">
            <v>INR</v>
          </cell>
          <cell r="D1063" t="str">
            <v>LIABILITIES</v>
          </cell>
          <cell r="E1063" t="str">
            <v>BALANCE SHEET</v>
          </cell>
          <cell r="F1063" t="str">
            <v/>
          </cell>
          <cell r="G1063" t="str">
            <v/>
          </cell>
          <cell r="H1063" t="str">
            <v>CURRENT LIABILITIES AND PROVISIONS</v>
          </cell>
          <cell r="I1063" t="str">
            <v>CURRENT LIABILITIES</v>
          </cell>
          <cell r="J1063" t="str">
            <v>SUNDRY CREDITORS</v>
          </cell>
        </row>
        <row r="1064">
          <cell r="A1064" t="str">
            <v>L503001-000-059</v>
          </cell>
          <cell r="B1064" t="str">
            <v>Regis Chrgs recvd- MOULSARI ARCADE</v>
          </cell>
          <cell r="C1064" t="str">
            <v>INR</v>
          </cell>
          <cell r="D1064" t="str">
            <v>LIABILITIES</v>
          </cell>
          <cell r="E1064" t="str">
            <v>BALANCE SHEET</v>
          </cell>
          <cell r="F1064" t="str">
            <v/>
          </cell>
          <cell r="G1064" t="str">
            <v/>
          </cell>
          <cell r="H1064" t="str">
            <v>CURRENT LIABILITIES AND PROVISIONS</v>
          </cell>
          <cell r="I1064" t="str">
            <v>CURRENT LIABILITIES</v>
          </cell>
          <cell r="J1064" t="str">
            <v>SUNDRY CREDITORS</v>
          </cell>
        </row>
        <row r="1065">
          <cell r="A1065" t="str">
            <v>L503001-000-060</v>
          </cell>
          <cell r="B1065" t="str">
            <v>Regis Chrgs recvd- TRINITY TOWERS</v>
          </cell>
          <cell r="C1065" t="str">
            <v>INR</v>
          </cell>
          <cell r="D1065" t="str">
            <v>LIABILITIES</v>
          </cell>
          <cell r="E1065" t="str">
            <v>BALANCE SHEET</v>
          </cell>
          <cell r="F1065" t="str">
            <v/>
          </cell>
          <cell r="G1065" t="str">
            <v/>
          </cell>
          <cell r="H1065" t="str">
            <v>CURRENT LIABILITIES AND PROVISIONS</v>
          </cell>
          <cell r="I1065" t="str">
            <v>CURRENT LIABILITIES</v>
          </cell>
          <cell r="J1065" t="str">
            <v>SUNDRY CREDITORS</v>
          </cell>
        </row>
        <row r="1066">
          <cell r="A1066" t="str">
            <v>L503001-000-061</v>
          </cell>
          <cell r="B1066" t="str">
            <v>Regis Chrgs recvd- GRAND MALL</v>
          </cell>
          <cell r="C1066" t="str">
            <v>INR</v>
          </cell>
          <cell r="D1066" t="str">
            <v>LIABILITIES</v>
          </cell>
          <cell r="E1066" t="str">
            <v>BALANCE SHEET</v>
          </cell>
          <cell r="F1066" t="str">
            <v/>
          </cell>
          <cell r="G1066" t="str">
            <v/>
          </cell>
          <cell r="H1066" t="str">
            <v>CURRENT LIABILITIES AND PROVISIONS</v>
          </cell>
          <cell r="I1066" t="str">
            <v>CURRENT LIABILITIES</v>
          </cell>
          <cell r="J1066" t="str">
            <v>SUNDRY CREDITORS</v>
          </cell>
        </row>
        <row r="1067">
          <cell r="A1067" t="str">
            <v>L503001-000-062</v>
          </cell>
          <cell r="B1067" t="str">
            <v>Regis Chrgs recvd- THE ARALIAS</v>
          </cell>
          <cell r="C1067" t="str">
            <v>INR</v>
          </cell>
          <cell r="D1067" t="str">
            <v>LIABILITIES</v>
          </cell>
          <cell r="E1067" t="str">
            <v>BALANCE SHEET</v>
          </cell>
          <cell r="F1067" t="str">
            <v/>
          </cell>
          <cell r="G1067" t="str">
            <v/>
          </cell>
          <cell r="H1067" t="str">
            <v>CURRENT LIABILITIES AND PROVISIONS</v>
          </cell>
          <cell r="I1067" t="str">
            <v>CURRENT LIABILITIES</v>
          </cell>
          <cell r="J1067" t="str">
            <v>SUNDRY CREDITORS</v>
          </cell>
        </row>
        <row r="1068">
          <cell r="A1068" t="str">
            <v>L503001-000-064</v>
          </cell>
          <cell r="B1068" t="str">
            <v>Regis Chrgs recvd- WESTEND HEIGHTS</v>
          </cell>
          <cell r="C1068" t="str">
            <v>INR</v>
          </cell>
          <cell r="D1068" t="str">
            <v>LIABILITIES</v>
          </cell>
          <cell r="E1068" t="str">
            <v>BALANCE SHEET</v>
          </cell>
          <cell r="F1068" t="str">
            <v/>
          </cell>
          <cell r="G1068" t="str">
            <v/>
          </cell>
          <cell r="H1068" t="str">
            <v>CURRENT LIABILITIES AND PROVISIONS</v>
          </cell>
          <cell r="I1068" t="str">
            <v>CURRENT LIABILITIES</v>
          </cell>
          <cell r="J1068" t="str">
            <v>SUNDRY CREDITORS</v>
          </cell>
        </row>
        <row r="1069">
          <cell r="A1069" t="str">
            <v>L503001-000-068</v>
          </cell>
          <cell r="B1069" t="str">
            <v>Regis Chrgs recvd- DT CITY CENTRE</v>
          </cell>
          <cell r="C1069" t="str">
            <v>INR</v>
          </cell>
          <cell r="D1069" t="str">
            <v>LIABILITIES</v>
          </cell>
          <cell r="E1069" t="str">
            <v>BALANCE SHEET</v>
          </cell>
          <cell r="F1069" t="str">
            <v/>
          </cell>
          <cell r="G1069" t="str">
            <v/>
          </cell>
          <cell r="H1069" t="str">
            <v>CURRENT LIABILITIES AND PROVISIONS</v>
          </cell>
          <cell r="I1069" t="str">
            <v>CURRENT LIABILITIES</v>
          </cell>
          <cell r="J1069" t="str">
            <v>SUNDRY CREDITORS</v>
          </cell>
        </row>
        <row r="1070">
          <cell r="A1070" t="str">
            <v>L503001-000-069</v>
          </cell>
          <cell r="B1070" t="str">
            <v>Regis Chrgs recvd- THE PINNACLE</v>
          </cell>
          <cell r="C1070" t="str">
            <v>INR</v>
          </cell>
          <cell r="D1070" t="str">
            <v>LIABILITIES</v>
          </cell>
          <cell r="E1070" t="str">
            <v>BALANCE SHEET</v>
          </cell>
          <cell r="F1070" t="str">
            <v/>
          </cell>
          <cell r="G1070" t="str">
            <v/>
          </cell>
          <cell r="H1070" t="str">
            <v>CURRENT LIABILITIES AND PROVISIONS</v>
          </cell>
          <cell r="I1070" t="str">
            <v>CURRENT LIABILITIES</v>
          </cell>
          <cell r="J1070" t="str">
            <v>SUNDRY CREDITORS</v>
          </cell>
        </row>
        <row r="1071">
          <cell r="A1071" t="str">
            <v>L503001-000-070</v>
          </cell>
          <cell r="B1071" t="str">
            <v>Regis Chrgs recvd- ROYALTON TOWR</v>
          </cell>
          <cell r="C1071" t="str">
            <v>INR</v>
          </cell>
          <cell r="D1071" t="str">
            <v>LIABILITIES</v>
          </cell>
          <cell r="E1071" t="str">
            <v>BALANCE SHEET</v>
          </cell>
          <cell r="F1071" t="str">
            <v/>
          </cell>
          <cell r="G1071" t="str">
            <v/>
          </cell>
          <cell r="H1071" t="str">
            <v>CURRENT LIABILITIES AND PROVISIONS</v>
          </cell>
          <cell r="I1071" t="str">
            <v>CURRENT LIABILITIES</v>
          </cell>
          <cell r="J1071" t="str">
            <v>SUNDRY CREDITORS</v>
          </cell>
        </row>
        <row r="1072">
          <cell r="A1072" t="str">
            <v>L503001-000-071</v>
          </cell>
          <cell r="B1072" t="str">
            <v>Regis Chrgs recvd- THE ICON</v>
          </cell>
          <cell r="C1072" t="str">
            <v>INR</v>
          </cell>
          <cell r="D1072" t="str">
            <v>LIABILITIES</v>
          </cell>
          <cell r="E1072" t="str">
            <v>BALANCE SHEET</v>
          </cell>
          <cell r="F1072" t="str">
            <v/>
          </cell>
          <cell r="G1072" t="str">
            <v/>
          </cell>
          <cell r="H1072" t="str">
            <v>CURRENT LIABILITIES AND PROVISIONS</v>
          </cell>
          <cell r="I1072" t="str">
            <v>CURRENT LIABILITIES</v>
          </cell>
          <cell r="J1072" t="str">
            <v>SUNDRY CREDITORS</v>
          </cell>
        </row>
        <row r="1073">
          <cell r="A1073" t="str">
            <v>L503001-000-075</v>
          </cell>
          <cell r="B1073" t="str">
            <v>Regis Chrgs recvd- THE SUMMIT</v>
          </cell>
          <cell r="C1073" t="str">
            <v>INR</v>
          </cell>
          <cell r="D1073" t="str">
            <v>LIABILITIES</v>
          </cell>
          <cell r="E1073" t="str">
            <v>BALANCE SHEET</v>
          </cell>
          <cell r="F1073" t="str">
            <v/>
          </cell>
          <cell r="G1073" t="str">
            <v/>
          </cell>
          <cell r="H1073" t="str">
            <v>CURRENT LIABILITIES AND PROVISIONS</v>
          </cell>
          <cell r="I1073" t="str">
            <v>CURRENT LIABILITIES</v>
          </cell>
          <cell r="J1073" t="str">
            <v>SUNDRY CREDITORS</v>
          </cell>
        </row>
        <row r="1074">
          <cell r="A1074" t="str">
            <v>L503001-000-080</v>
          </cell>
          <cell r="B1074" t="str">
            <v>Regis Chrgs recvd- THE MAGNOLIAS</v>
          </cell>
          <cell r="C1074" t="str">
            <v>INR</v>
          </cell>
          <cell r="D1074" t="str">
            <v>LIABILITIES</v>
          </cell>
          <cell r="E1074" t="str">
            <v>BALANCE SHEET</v>
          </cell>
          <cell r="F1074" t="str">
            <v/>
          </cell>
          <cell r="G1074" t="str">
            <v/>
          </cell>
          <cell r="H1074" t="str">
            <v>CURRENT LIABILITIES AND PROVISIONS</v>
          </cell>
          <cell r="I1074" t="str">
            <v>CURRENT LIABILITIES</v>
          </cell>
          <cell r="J1074" t="str">
            <v>SUNDRY CREDITORS</v>
          </cell>
        </row>
        <row r="1075">
          <cell r="A1075" t="str">
            <v>L503001-000-085</v>
          </cell>
          <cell r="B1075" t="str">
            <v>Regis Chrgs recvd- DLF CITY COURT-(SIKEN</v>
          </cell>
          <cell r="C1075" t="str">
            <v>INR</v>
          </cell>
          <cell r="D1075" t="str">
            <v>LIABILITIES</v>
          </cell>
          <cell r="E1075" t="str">
            <v>BALANCE SHEET</v>
          </cell>
          <cell r="F1075" t="str">
            <v/>
          </cell>
          <cell r="G1075" t="str">
            <v/>
          </cell>
          <cell r="H1075" t="str">
            <v>CURRENT LIABILITIES AND PROVISIONS</v>
          </cell>
          <cell r="I1075" t="str">
            <v>CURRENT LIABILITIES</v>
          </cell>
          <cell r="J1075" t="str">
            <v>SUNDRY CREDITORS</v>
          </cell>
        </row>
        <row r="1076">
          <cell r="A1076" t="str">
            <v>L503001-000-101</v>
          </cell>
          <cell r="B1076" t="str">
            <v>Regis Chrgs recvd- LIG/EWS</v>
          </cell>
          <cell r="C1076" t="str">
            <v>INR</v>
          </cell>
          <cell r="D1076" t="str">
            <v>LIABILITIES</v>
          </cell>
          <cell r="E1076" t="str">
            <v>BALANCE SHEET</v>
          </cell>
          <cell r="F1076" t="str">
            <v/>
          </cell>
          <cell r="G1076" t="str">
            <v/>
          </cell>
          <cell r="H1076" t="str">
            <v>CURRENT LIABILITIES AND PROVISIONS</v>
          </cell>
          <cell r="I1076" t="str">
            <v>CURRENT LIABILITIES</v>
          </cell>
          <cell r="J1076" t="str">
            <v>SUNDRY CREDITORS</v>
          </cell>
        </row>
        <row r="1077">
          <cell r="A1077" t="str">
            <v>L503001-000-102</v>
          </cell>
          <cell r="B1077" t="str">
            <v>Regis Chrgs recvd-QE 1,2,3</v>
          </cell>
          <cell r="C1077" t="str">
            <v>INR</v>
          </cell>
          <cell r="D1077" t="str">
            <v>LIABILITIES</v>
          </cell>
          <cell r="E1077" t="str">
            <v>BALANCE SHEET</v>
          </cell>
          <cell r="F1077" t="str">
            <v/>
          </cell>
          <cell r="G1077" t="str">
            <v/>
          </cell>
          <cell r="H1077" t="str">
            <v>CURRENT LIABILITIES AND PROVISIONS</v>
          </cell>
          <cell r="I1077" t="str">
            <v>CURRENT LIABILITIES</v>
          </cell>
          <cell r="J1077" t="str">
            <v>SUNDRY CREDITORS</v>
          </cell>
        </row>
        <row r="1078">
          <cell r="A1078" t="str">
            <v>L503999</v>
          </cell>
          <cell r="B1078" t="str">
            <v>Supplier Suspense</v>
          </cell>
          <cell r="C1078" t="str">
            <v>INR</v>
          </cell>
          <cell r="D1078" t="str">
            <v>LIABILITIES</v>
          </cell>
          <cell r="E1078" t="str">
            <v>BALANCE SHEET</v>
          </cell>
          <cell r="F1078" t="str">
            <v/>
          </cell>
          <cell r="G1078" t="str">
            <v>SUPPLIER SUSPENSE</v>
          </cell>
          <cell r="H1078" t="str">
            <v>CURRENT LIABILITIES AND PROVISIONS</v>
          </cell>
          <cell r="I1078" t="str">
            <v>CURRENT LIABILITIES</v>
          </cell>
          <cell r="J1078" t="str">
            <v>SUNDRY CREDITORS</v>
          </cell>
        </row>
        <row r="1079">
          <cell r="A1079" t="str">
            <v>L504001-000-000</v>
          </cell>
          <cell r="B1079" t="str">
            <v>Rebate</v>
          </cell>
          <cell r="C1079" t="str">
            <v>INR</v>
          </cell>
          <cell r="D1079" t="str">
            <v>LIABILITIES</v>
          </cell>
          <cell r="E1079" t="str">
            <v>BALANCE SHEET</v>
          </cell>
          <cell r="F1079" t="str">
            <v/>
          </cell>
          <cell r="G1079" t="str">
            <v/>
          </cell>
          <cell r="H1079" t="str">
            <v>CURRENT LIABILITIES AND PROVISIONS</v>
          </cell>
          <cell r="I1079" t="str">
            <v>CURRENT LIABILITIES</v>
          </cell>
          <cell r="J1079" t="str">
            <v>REALISATION UNDER AGREEMENT TO SELL</v>
          </cell>
        </row>
        <row r="1080">
          <cell r="A1080" t="str">
            <v>L504001-000-011</v>
          </cell>
          <cell r="B1080" t="str">
            <v>Rebate-EXECUTIVE HOME</v>
          </cell>
          <cell r="C1080" t="str">
            <v>INR</v>
          </cell>
          <cell r="D1080" t="str">
            <v>LIABILITIES</v>
          </cell>
          <cell r="E1080" t="str">
            <v>BALANCE SHEET</v>
          </cell>
          <cell r="F1080" t="str">
            <v/>
          </cell>
          <cell r="G1080" t="str">
            <v/>
          </cell>
          <cell r="H1080" t="str">
            <v>CURRENT LIABILITIES AND PROVISIONS</v>
          </cell>
          <cell r="I1080" t="str">
            <v>CURRENT LIABILITIES</v>
          </cell>
          <cell r="J1080" t="str">
            <v>REALISATION UNDER AGREEMENT TO SELL</v>
          </cell>
        </row>
        <row r="1081">
          <cell r="A1081" t="str">
            <v>L504001-000-012</v>
          </cell>
          <cell r="B1081" t="str">
            <v>Rebate-HAMILTON COURT PRKG</v>
          </cell>
          <cell r="C1081" t="str">
            <v>INR</v>
          </cell>
          <cell r="D1081" t="str">
            <v>LIABILITIES</v>
          </cell>
          <cell r="E1081" t="str">
            <v>BALANCE SHEET</v>
          </cell>
          <cell r="F1081" t="str">
            <v/>
          </cell>
          <cell r="G1081" t="str">
            <v/>
          </cell>
          <cell r="H1081" t="str">
            <v>CURRENT LIABILITIES AND PROVISIONS</v>
          </cell>
          <cell r="I1081" t="str">
            <v>CURRENT LIABILITIES</v>
          </cell>
          <cell r="J1081" t="str">
            <v>REALISATION UNDER AGREEMENT TO SELL</v>
          </cell>
        </row>
        <row r="1082">
          <cell r="A1082" t="str">
            <v>L504001-000-013</v>
          </cell>
          <cell r="B1082" t="str">
            <v>Rebate-HAMILTON COURT</v>
          </cell>
          <cell r="C1082" t="str">
            <v>INR</v>
          </cell>
          <cell r="D1082" t="str">
            <v>LIABILITIES</v>
          </cell>
          <cell r="E1082" t="str">
            <v>BALANCE SHEET</v>
          </cell>
          <cell r="F1082" t="str">
            <v/>
          </cell>
          <cell r="G1082" t="str">
            <v/>
          </cell>
          <cell r="H1082" t="str">
            <v>CURRENT LIABILITIES AND PROVISIONS</v>
          </cell>
          <cell r="I1082" t="str">
            <v>CURRENT LIABILITIES</v>
          </cell>
          <cell r="J1082" t="str">
            <v>REALISATION UNDER AGREEMENT TO SELL</v>
          </cell>
        </row>
        <row r="1083">
          <cell r="A1083" t="str">
            <v>L504001-000-016</v>
          </cell>
          <cell r="B1083" t="str">
            <v>Rebate-PARK-N-SHOP</v>
          </cell>
          <cell r="C1083" t="str">
            <v>INR</v>
          </cell>
          <cell r="D1083" t="str">
            <v>LIABILITIES</v>
          </cell>
          <cell r="E1083" t="str">
            <v>BALANCE SHEET</v>
          </cell>
          <cell r="F1083" t="str">
            <v/>
          </cell>
          <cell r="G1083" t="str">
            <v/>
          </cell>
          <cell r="H1083" t="str">
            <v>CURRENT LIABILITIES AND PROVISIONS</v>
          </cell>
          <cell r="I1083" t="str">
            <v>CURRENT LIABILITIES</v>
          </cell>
          <cell r="J1083" t="str">
            <v>REALISATION UNDER AGREEMENT TO SELL</v>
          </cell>
        </row>
        <row r="1084">
          <cell r="A1084" t="str">
            <v>L504001-000-019</v>
          </cell>
          <cell r="B1084" t="str">
            <v>Rebate-REGENCY PARK</v>
          </cell>
          <cell r="C1084" t="str">
            <v>INR</v>
          </cell>
          <cell r="D1084" t="str">
            <v>LIABILITIES</v>
          </cell>
          <cell r="E1084" t="str">
            <v>BALANCE SHEET</v>
          </cell>
          <cell r="F1084" t="str">
            <v/>
          </cell>
          <cell r="G1084" t="str">
            <v/>
          </cell>
          <cell r="H1084" t="str">
            <v>CURRENT LIABILITIES AND PROVISIONS</v>
          </cell>
          <cell r="I1084" t="str">
            <v>CURRENT LIABILITIES</v>
          </cell>
          <cell r="J1084" t="str">
            <v>REALISATION UNDER AGREEMENT TO SELL</v>
          </cell>
        </row>
        <row r="1085">
          <cell r="A1085" t="str">
            <v>L504001-000-020</v>
          </cell>
          <cell r="B1085" t="str">
            <v>Rebate-REGENCY PARK-PARKING</v>
          </cell>
          <cell r="C1085" t="str">
            <v>INR</v>
          </cell>
          <cell r="D1085" t="str">
            <v>LIABILITIES</v>
          </cell>
          <cell r="E1085" t="str">
            <v>BALANCE SHEET</v>
          </cell>
          <cell r="F1085" t="str">
            <v/>
          </cell>
          <cell r="G1085" t="str">
            <v/>
          </cell>
          <cell r="H1085" t="str">
            <v>CURRENT LIABILITIES AND PROVISIONS</v>
          </cell>
          <cell r="I1085" t="str">
            <v>CURRENT LIABILITIES</v>
          </cell>
          <cell r="J1085" t="str">
            <v>REALISATION UNDER AGREEMENT TO SELL</v>
          </cell>
        </row>
        <row r="1086">
          <cell r="A1086" t="str">
            <v>L504001-000-022</v>
          </cell>
          <cell r="B1086" t="str">
            <v>Rebate-RICHMOND PARK</v>
          </cell>
          <cell r="C1086" t="str">
            <v>INR</v>
          </cell>
          <cell r="D1086" t="str">
            <v>LIABILITIES</v>
          </cell>
          <cell r="E1086" t="str">
            <v>BALANCE SHEET</v>
          </cell>
          <cell r="F1086" t="str">
            <v/>
          </cell>
          <cell r="G1086" t="str">
            <v/>
          </cell>
          <cell r="H1086" t="str">
            <v>CURRENT LIABILITIES AND PROVISIONS</v>
          </cell>
          <cell r="I1086" t="str">
            <v>CURRENT LIABILITIES</v>
          </cell>
          <cell r="J1086" t="str">
            <v>REALISATION UNDER AGREEMENT TO SELL</v>
          </cell>
        </row>
        <row r="1087">
          <cell r="A1087" t="str">
            <v>L504001-000-028</v>
          </cell>
          <cell r="B1087" t="str">
            <v>Rebate-SILVER OAKS</v>
          </cell>
          <cell r="C1087" t="str">
            <v>INR</v>
          </cell>
          <cell r="D1087" t="str">
            <v>LIABILITIES</v>
          </cell>
          <cell r="E1087" t="str">
            <v>BALANCE SHEET</v>
          </cell>
          <cell r="F1087" t="str">
            <v/>
          </cell>
          <cell r="G1087" t="str">
            <v/>
          </cell>
          <cell r="H1087" t="str">
            <v>CURRENT LIABILITIES AND PROVISIONS</v>
          </cell>
          <cell r="I1087" t="str">
            <v>CURRENT LIABILITIES</v>
          </cell>
          <cell r="J1087" t="str">
            <v>REALISATION UNDER AGREEMENT TO SELL</v>
          </cell>
        </row>
        <row r="1088">
          <cell r="A1088" t="str">
            <v>L504001-000-083</v>
          </cell>
          <cell r="B1088" t="str">
            <v>Rebate - King's Court</v>
          </cell>
          <cell r="C1088" t="str">
            <v>INR</v>
          </cell>
          <cell r="D1088" t="str">
            <v>LIABILITIES</v>
          </cell>
          <cell r="E1088" t="str">
            <v>BALANCE SHEET</v>
          </cell>
          <cell r="F1088" t="str">
            <v/>
          </cell>
          <cell r="G1088" t="str">
            <v/>
          </cell>
          <cell r="H1088" t="str">
            <v>CURRENT LIABILITIES AND PROVISIONS</v>
          </cell>
          <cell r="I1088" t="str">
            <v>CURRENT LIABILITIES</v>
          </cell>
          <cell r="J1088" t="str">
            <v>REALISATION UNDER AGREEMENT TO SELL</v>
          </cell>
        </row>
        <row r="1089">
          <cell r="A1089" t="str">
            <v>L504001-000-092</v>
          </cell>
          <cell r="B1089" t="str">
            <v>Rebate - Queens Court</v>
          </cell>
          <cell r="C1089" t="str">
            <v>INR</v>
          </cell>
          <cell r="D1089" t="str">
            <v>LIABILITIES</v>
          </cell>
          <cell r="E1089" t="str">
            <v>BALANCE SHEET</v>
          </cell>
          <cell r="F1089" t="str">
            <v/>
          </cell>
          <cell r="G1089" t="str">
            <v/>
          </cell>
          <cell r="H1089" t="str">
            <v>CURRENT LIABILITIES AND PROVISIONS</v>
          </cell>
          <cell r="I1089" t="str">
            <v>CURRENT LIABILITIES</v>
          </cell>
          <cell r="J1089" t="str">
            <v>REALISATION UNDER AGREEMENT TO SELL</v>
          </cell>
        </row>
        <row r="1090">
          <cell r="A1090" t="str">
            <v>L505001-000-000</v>
          </cell>
          <cell r="B1090" t="str">
            <v>Cable Tv Conn.Charge</v>
          </cell>
          <cell r="C1090" t="str">
            <v>INR</v>
          </cell>
          <cell r="D1090" t="str">
            <v>LIABILITIES</v>
          </cell>
          <cell r="E1090" t="str">
            <v>BALANCE SHEET</v>
          </cell>
          <cell r="F1090" t="str">
            <v/>
          </cell>
          <cell r="G1090" t="str">
            <v/>
          </cell>
          <cell r="H1090" t="str">
            <v>CURRENT LIABILITIES AND PROVISIONS</v>
          </cell>
          <cell r="I1090" t="str">
            <v>CURRENT LIABILITIES</v>
          </cell>
          <cell r="J1090" t="str">
            <v>REALISATION UNDER AGREEMENT TO SELL</v>
          </cell>
        </row>
        <row r="1091">
          <cell r="A1091" t="str">
            <v>L505001-000-028</v>
          </cell>
          <cell r="B1091" t="str">
            <v>Cable Tv Conn.Charge-Silver Oaks</v>
          </cell>
          <cell r="C1091" t="str">
            <v>INR</v>
          </cell>
          <cell r="D1091" t="str">
            <v>LIABILITIES</v>
          </cell>
          <cell r="E1091" t="str">
            <v>BALANCE SHEET</v>
          </cell>
          <cell r="F1091" t="str">
            <v/>
          </cell>
          <cell r="G1091" t="str">
            <v/>
          </cell>
          <cell r="H1091" t="str">
            <v>CURRENT LIABILITIES AND PROVISIONS</v>
          </cell>
          <cell r="I1091" t="str">
            <v>CURRENT LIABILITIES</v>
          </cell>
          <cell r="J1091" t="str">
            <v>REALISATION UNDER AGREEMENT TO SELL</v>
          </cell>
        </row>
        <row r="1092">
          <cell r="A1092" t="str">
            <v>L505002-000-000</v>
          </cell>
          <cell r="B1092" t="str">
            <v>Electric Service Con</v>
          </cell>
          <cell r="C1092" t="str">
            <v>INR</v>
          </cell>
          <cell r="D1092" t="str">
            <v>LIABILITIES</v>
          </cell>
          <cell r="E1092" t="str">
            <v>BALANCE SHEET</v>
          </cell>
          <cell r="F1092" t="str">
            <v/>
          </cell>
          <cell r="G1092" t="str">
            <v/>
          </cell>
          <cell r="H1092" t="str">
            <v>CURRENT LIABILITIES AND PROVISIONS</v>
          </cell>
          <cell r="I1092" t="str">
            <v>CURRENT LIABILITIES</v>
          </cell>
          <cell r="J1092" t="str">
            <v>REALISATION UNDER AGREEMENT TO SELL</v>
          </cell>
        </row>
        <row r="1093">
          <cell r="A1093" t="str">
            <v>L505002-000-019</v>
          </cell>
          <cell r="B1093" t="str">
            <v>Electric Service Con-Regency Park</v>
          </cell>
          <cell r="C1093" t="str">
            <v>INR</v>
          </cell>
          <cell r="D1093" t="str">
            <v>LIABILITIES</v>
          </cell>
          <cell r="E1093" t="str">
            <v>BALANCE SHEET</v>
          </cell>
          <cell r="F1093" t="str">
            <v/>
          </cell>
          <cell r="G1093" t="str">
            <v/>
          </cell>
          <cell r="H1093" t="str">
            <v>CURRENT LIABILITIES AND PROVISIONS</v>
          </cell>
          <cell r="I1093" t="str">
            <v>CURRENT LIABILITIES</v>
          </cell>
          <cell r="J1093" t="str">
            <v>REALISATION UNDER AGREEMENT TO SELL</v>
          </cell>
        </row>
        <row r="1094">
          <cell r="A1094" t="str">
            <v>L505002-000-023</v>
          </cell>
          <cell r="B1094" t="str">
            <v>Electric Service Con-Super Mart II</v>
          </cell>
          <cell r="C1094" t="str">
            <v>INR</v>
          </cell>
          <cell r="D1094" t="str">
            <v>LIABILITIES</v>
          </cell>
          <cell r="E1094" t="str">
            <v>BALANCE SHEET</v>
          </cell>
          <cell r="F1094" t="str">
            <v/>
          </cell>
          <cell r="G1094" t="str">
            <v/>
          </cell>
          <cell r="H1094" t="str">
            <v>CURRENT LIABILITIES AND PROVISIONS</v>
          </cell>
          <cell r="I1094" t="str">
            <v>CURRENT LIABILITIES</v>
          </cell>
          <cell r="J1094" t="str">
            <v>REALISATION UNDER AGREEMENT TO SELL</v>
          </cell>
        </row>
        <row r="1095">
          <cell r="A1095" t="str">
            <v>L505002-000-028</v>
          </cell>
          <cell r="B1095" t="str">
            <v>Electric Service Con-Silver Oaks</v>
          </cell>
          <cell r="C1095" t="str">
            <v>INR</v>
          </cell>
          <cell r="D1095" t="str">
            <v>LIABILITIES</v>
          </cell>
          <cell r="E1095" t="str">
            <v>BALANCE SHEET</v>
          </cell>
          <cell r="F1095" t="str">
            <v/>
          </cell>
          <cell r="G1095" t="str">
            <v/>
          </cell>
          <cell r="H1095" t="str">
            <v>CURRENT LIABILITIES AND PROVISIONS</v>
          </cell>
          <cell r="I1095" t="str">
            <v>CURRENT LIABILITIES</v>
          </cell>
          <cell r="J1095" t="str">
            <v>REALISATION UNDER AGREEMENT TO SELL</v>
          </cell>
        </row>
        <row r="1096">
          <cell r="A1096" t="str">
            <v>L505003</v>
          </cell>
          <cell r="B1096" t="str">
            <v>Realis under Agrmt for sale of dev right</v>
          </cell>
          <cell r="C1096" t="str">
            <v>INR</v>
          </cell>
          <cell r="D1096" t="str">
            <v>LIABILITIES</v>
          </cell>
          <cell r="E1096" t="str">
            <v>BALANCE SHEET</v>
          </cell>
          <cell r="F1096" t="str">
            <v/>
          </cell>
          <cell r="G1096" t="str">
            <v/>
          </cell>
          <cell r="H1096" t="str">
            <v>CURRENT LIABILITIES AND PROVISIONS</v>
          </cell>
          <cell r="I1096" t="str">
            <v>CURRENT LIABILITIES</v>
          </cell>
          <cell r="J1096" t="str">
            <v>REALISATION UNDER AGREEMENT TO SELL</v>
          </cell>
        </row>
        <row r="1097">
          <cell r="A1097" t="str">
            <v>L505004</v>
          </cell>
          <cell r="B1097" t="str">
            <v>Realisation thru factoring of receivabls</v>
          </cell>
          <cell r="C1097" t="str">
            <v>INR</v>
          </cell>
          <cell r="D1097" t="str">
            <v>LIABILITIES</v>
          </cell>
          <cell r="E1097" t="str">
            <v>BALANCE SHEET</v>
          </cell>
          <cell r="F1097" t="str">
            <v/>
          </cell>
          <cell r="G1097" t="str">
            <v/>
          </cell>
          <cell r="H1097" t="str">
            <v>CURRENT LIABILITIES AND PROVISIONS</v>
          </cell>
          <cell r="I1097" t="str">
            <v>CURRENT LIABILITIES</v>
          </cell>
          <cell r="J1097" t="str">
            <v>REALISATION UNDER AGREEMENT TO SELL</v>
          </cell>
        </row>
        <row r="1098">
          <cell r="A1098" t="str">
            <v>L505005</v>
          </cell>
          <cell r="B1098" t="str">
            <v>Advance agst sale of Plots</v>
          </cell>
          <cell r="C1098" t="str">
            <v>INR</v>
          </cell>
          <cell r="D1098" t="str">
            <v>LIABILITIES</v>
          </cell>
          <cell r="E1098" t="str">
            <v>BALANCE SHEET</v>
          </cell>
          <cell r="F1098" t="str">
            <v/>
          </cell>
          <cell r="G1098" t="str">
            <v/>
          </cell>
          <cell r="H1098" t="str">
            <v>CURRENT LIABILITIES AND PROVISIONS</v>
          </cell>
          <cell r="I1098" t="str">
            <v>CURRENT LIABILITIES</v>
          </cell>
          <cell r="J1098" t="str">
            <v>REALISATION UNDER AGREEMENT TO SELL</v>
          </cell>
        </row>
        <row r="1099">
          <cell r="A1099" t="str">
            <v>L505010</v>
          </cell>
          <cell r="B1099" t="str">
            <v>Group Company- Allotment A/C</v>
          </cell>
          <cell r="C1099" t="str">
            <v>INR</v>
          </cell>
          <cell r="D1099" t="str">
            <v>LIABILITIES</v>
          </cell>
          <cell r="E1099" t="str">
            <v>BALANCE SHEET</v>
          </cell>
          <cell r="F1099" t="str">
            <v/>
          </cell>
          <cell r="G1099" t="str">
            <v/>
          </cell>
          <cell r="H1099" t="str">
            <v>CURRENT LIABILITIES AND PROVISIONS</v>
          </cell>
          <cell r="I1099" t="str">
            <v>CURRENT LIABILITIES</v>
          </cell>
          <cell r="J1099" t="str">
            <v>REALISATION UNDER AGREEMENT TO SELL</v>
          </cell>
        </row>
        <row r="1100">
          <cell r="A1100" t="str">
            <v>L505011</v>
          </cell>
          <cell r="B1100" t="str">
            <v>Group Company- Rebate On Instalment</v>
          </cell>
          <cell r="C1100" t="str">
            <v>INR</v>
          </cell>
          <cell r="D1100" t="str">
            <v>LIABILITIES</v>
          </cell>
          <cell r="E1100" t="str">
            <v>BALANCE SHEET</v>
          </cell>
          <cell r="F1100" t="str">
            <v/>
          </cell>
          <cell r="G1100" t="str">
            <v/>
          </cell>
          <cell r="H1100" t="str">
            <v>CURRENT LIABILITIES AND PROVISIONS</v>
          </cell>
          <cell r="I1100" t="str">
            <v>CURRENT LIABILITIES</v>
          </cell>
          <cell r="J1100" t="str">
            <v>REALISATION UNDER AGREEMENT TO SELL</v>
          </cell>
        </row>
        <row r="1101">
          <cell r="A1101" t="str">
            <v>L505012</v>
          </cell>
          <cell r="B1101" t="str">
            <v>Group Company- Generator Charges</v>
          </cell>
          <cell r="C1101" t="str">
            <v>INR</v>
          </cell>
          <cell r="D1101" t="str">
            <v>LIABILITIES</v>
          </cell>
          <cell r="E1101" t="str">
            <v>BALANCE SHEET</v>
          </cell>
          <cell r="F1101" t="str">
            <v/>
          </cell>
          <cell r="G1101" t="str">
            <v/>
          </cell>
          <cell r="H1101" t="str">
            <v>CURRENT LIABILITIES AND PROVISIONS</v>
          </cell>
          <cell r="I1101" t="str">
            <v>CURRENT LIABILITIES</v>
          </cell>
          <cell r="J1101" t="str">
            <v>REALISATION UNDER AGREEMENT TO SELL</v>
          </cell>
        </row>
        <row r="1102">
          <cell r="A1102" t="str">
            <v>L505013</v>
          </cell>
          <cell r="B1102" t="str">
            <v>Group Company- External Light Fitting</v>
          </cell>
          <cell r="C1102" t="str">
            <v>INR</v>
          </cell>
          <cell r="D1102" t="str">
            <v>LIABILITIES</v>
          </cell>
          <cell r="E1102" t="str">
            <v>BALANCE SHEET</v>
          </cell>
          <cell r="F1102" t="str">
            <v/>
          </cell>
          <cell r="G1102" t="str">
            <v/>
          </cell>
          <cell r="H1102" t="str">
            <v>CURRENT LIABILITIES AND PROVISIONS</v>
          </cell>
          <cell r="I1102" t="str">
            <v>CURRENT LIABILITIES</v>
          </cell>
          <cell r="J1102" t="str">
            <v>REALISATION UNDER AGREEMENT TO SELL</v>
          </cell>
        </row>
        <row r="1103">
          <cell r="A1103" t="str">
            <v>L505014</v>
          </cell>
          <cell r="B1103" t="str">
            <v>Group Company-  Fire Fighting</v>
          </cell>
          <cell r="C1103" t="str">
            <v>INR</v>
          </cell>
          <cell r="D1103" t="str">
            <v>LIABILITIES</v>
          </cell>
          <cell r="E1103" t="str">
            <v>BALANCE SHEET</v>
          </cell>
          <cell r="F1103" t="str">
            <v/>
          </cell>
          <cell r="G1103" t="str">
            <v/>
          </cell>
          <cell r="H1103" t="str">
            <v>CURRENT LIABILITIES AND PROVISIONS</v>
          </cell>
          <cell r="I1103" t="str">
            <v>CURRENT LIABILITIES</v>
          </cell>
          <cell r="J1103" t="str">
            <v>REALISATION UNDER AGREEMENT TO SELL</v>
          </cell>
        </row>
        <row r="1104">
          <cell r="A1104" t="str">
            <v>L505015</v>
          </cell>
          <cell r="B1104" t="str">
            <v>Group Company- EDC</v>
          </cell>
          <cell r="C1104" t="str">
            <v>INR</v>
          </cell>
          <cell r="D1104" t="str">
            <v>LIABILITIES</v>
          </cell>
          <cell r="E1104" t="str">
            <v>BALANCE SHEET</v>
          </cell>
          <cell r="F1104" t="str">
            <v/>
          </cell>
          <cell r="G1104" t="str">
            <v/>
          </cell>
          <cell r="H1104" t="str">
            <v>CURRENT LIABILITIES AND PROVISIONS</v>
          </cell>
          <cell r="I1104" t="str">
            <v>CURRENT LIABILITIES</v>
          </cell>
          <cell r="J1104" t="str">
            <v>REALISATION UNDER AGREEMENT TO SELL</v>
          </cell>
        </row>
        <row r="1105">
          <cell r="A1105" t="str">
            <v>L505101-000-001</v>
          </cell>
          <cell r="B1105" t="str">
            <v>Third Party- Allot. A/C- ANKUR VIHAR</v>
          </cell>
          <cell r="C1105" t="str">
            <v>INR</v>
          </cell>
          <cell r="D1105" t="str">
            <v>LIABILITIES</v>
          </cell>
          <cell r="E1105" t="str">
            <v>BALANCE SHEET</v>
          </cell>
          <cell r="F1105" t="str">
            <v/>
          </cell>
          <cell r="G1105" t="str">
            <v/>
          </cell>
          <cell r="H1105" t="str">
            <v>CURRENT LIABILITIES AND PROVISIONS</v>
          </cell>
          <cell r="I1105" t="str">
            <v>CURRENT LIABILITIES</v>
          </cell>
          <cell r="J1105" t="str">
            <v>REALISATION UNDER AGREEMENT TO SELL</v>
          </cell>
        </row>
        <row r="1106">
          <cell r="A1106" t="str">
            <v>L505101-000-004</v>
          </cell>
          <cell r="B1106" t="str">
            <v>Third Party- Allot. A/C- BEVERLY PARK-I</v>
          </cell>
          <cell r="C1106" t="str">
            <v>INR</v>
          </cell>
          <cell r="D1106" t="str">
            <v>LIABILITIES</v>
          </cell>
          <cell r="E1106" t="str">
            <v>BALANCE SHEET</v>
          </cell>
          <cell r="F1106" t="str">
            <v/>
          </cell>
          <cell r="G1106" t="str">
            <v/>
          </cell>
          <cell r="H1106" t="str">
            <v>CURRENT LIABILITIES AND PROVISIONS</v>
          </cell>
          <cell r="I1106" t="str">
            <v>CURRENT LIABILITIES</v>
          </cell>
          <cell r="J1106" t="str">
            <v>REALISATION UNDER AGREEMENT TO SELL</v>
          </cell>
        </row>
        <row r="1107">
          <cell r="A1107" t="str">
            <v>L505101-000-005</v>
          </cell>
          <cell r="B1107" t="str">
            <v>Third Party- Allot. A/C- BEVERLY PARK-II</v>
          </cell>
          <cell r="C1107" t="str">
            <v>INR</v>
          </cell>
          <cell r="D1107" t="str">
            <v>LIABILITIES</v>
          </cell>
          <cell r="E1107" t="str">
            <v>BALANCE SHEET</v>
          </cell>
          <cell r="F1107" t="str">
            <v/>
          </cell>
          <cell r="G1107" t="str">
            <v/>
          </cell>
          <cell r="H1107" t="str">
            <v>CURRENT LIABILITIES AND PROVISIONS</v>
          </cell>
          <cell r="I1107" t="str">
            <v>CURRENT LIABILITIES</v>
          </cell>
          <cell r="J1107" t="str">
            <v>REALISATION UNDER AGREEMENT TO SELL</v>
          </cell>
        </row>
        <row r="1108">
          <cell r="A1108" t="str">
            <v>L505101-000-006</v>
          </cell>
          <cell r="B1108" t="str">
            <v>Third Party- Allot. A/C- CENTRAL ARCADE</v>
          </cell>
          <cell r="C1108" t="str">
            <v>INR</v>
          </cell>
          <cell r="D1108" t="str">
            <v>LIABILITIES</v>
          </cell>
          <cell r="E1108" t="str">
            <v>BALANCE SHEET</v>
          </cell>
          <cell r="F1108" t="str">
            <v/>
          </cell>
          <cell r="G1108" t="str">
            <v/>
          </cell>
          <cell r="H1108" t="str">
            <v>CURRENT LIABILITIES AND PROVISIONS</v>
          </cell>
          <cell r="I1108" t="str">
            <v>CURRENT LIABILITIES</v>
          </cell>
          <cell r="J1108" t="str">
            <v>REALISATION UNDER AGREEMENT TO SELL</v>
          </cell>
        </row>
        <row r="1109">
          <cell r="A1109" t="str">
            <v>L505101-000-008</v>
          </cell>
          <cell r="B1109" t="str">
            <v>Third Party- Allot. A/C- CORPORATE PARK</v>
          </cell>
          <cell r="C1109" t="str">
            <v>INR</v>
          </cell>
          <cell r="D1109" t="str">
            <v>LIABILITIES</v>
          </cell>
          <cell r="E1109" t="str">
            <v>BALANCE SHEET</v>
          </cell>
          <cell r="F1109" t="str">
            <v/>
          </cell>
          <cell r="G1109" t="str">
            <v/>
          </cell>
          <cell r="H1109" t="str">
            <v>CURRENT LIABILITIES AND PROVISIONS</v>
          </cell>
          <cell r="I1109" t="str">
            <v>CURRENT LIABILITIES</v>
          </cell>
          <cell r="J1109" t="str">
            <v>REALISATION UNDER AGREEMENT TO SELL</v>
          </cell>
        </row>
        <row r="1110">
          <cell r="A1110" t="str">
            <v>L505101-000-009</v>
          </cell>
          <cell r="B1110" t="str">
            <v>Third Party- Allot. A/C- DILSHAD LOTTERY</v>
          </cell>
          <cell r="C1110" t="str">
            <v>INR</v>
          </cell>
          <cell r="D1110" t="str">
            <v>LIABILITIES</v>
          </cell>
          <cell r="E1110" t="str">
            <v>BALANCE SHEET</v>
          </cell>
          <cell r="F1110" t="str">
            <v/>
          </cell>
          <cell r="G1110" t="str">
            <v/>
          </cell>
          <cell r="H1110" t="str">
            <v>CURRENT LIABILITIES AND PROVISIONS</v>
          </cell>
          <cell r="I1110" t="str">
            <v>CURRENT LIABILITIES</v>
          </cell>
          <cell r="J1110" t="str">
            <v>REALISATION UNDER AGREEMENT TO SELL</v>
          </cell>
        </row>
        <row r="1111">
          <cell r="A1111" t="str">
            <v>L505101-000-010</v>
          </cell>
          <cell r="B1111" t="str">
            <v>Third Party- Allot. A/C- DILSHAD PLAZA</v>
          </cell>
          <cell r="C1111" t="str">
            <v>INR</v>
          </cell>
          <cell r="D1111" t="str">
            <v>LIABILITIES</v>
          </cell>
          <cell r="E1111" t="str">
            <v>BALANCE SHEET</v>
          </cell>
          <cell r="F1111" t="str">
            <v/>
          </cell>
          <cell r="G1111" t="str">
            <v/>
          </cell>
          <cell r="H1111" t="str">
            <v>CURRENT LIABILITIES AND PROVISIONS</v>
          </cell>
          <cell r="I1111" t="str">
            <v>CURRENT LIABILITIES</v>
          </cell>
          <cell r="J1111" t="str">
            <v>REALISATION UNDER AGREEMENT TO SELL</v>
          </cell>
        </row>
        <row r="1112">
          <cell r="A1112" t="str">
            <v>L505101-000-011</v>
          </cell>
          <cell r="B1112" t="str">
            <v>Third Party- Allot. A/C- EXCUTIVE HOME</v>
          </cell>
          <cell r="C1112" t="str">
            <v>INR</v>
          </cell>
          <cell r="D1112" t="str">
            <v>LIABILITIES</v>
          </cell>
          <cell r="E1112" t="str">
            <v>BALANCE SHEET</v>
          </cell>
          <cell r="F1112" t="str">
            <v/>
          </cell>
          <cell r="G1112" t="str">
            <v/>
          </cell>
          <cell r="H1112" t="str">
            <v>CURRENT LIABILITIES AND PROVISIONS</v>
          </cell>
          <cell r="I1112" t="str">
            <v>CURRENT LIABILITIES</v>
          </cell>
          <cell r="J1112" t="str">
            <v>REALISATION UNDER AGREEMENT TO SELL</v>
          </cell>
        </row>
        <row r="1113">
          <cell r="A1113" t="str">
            <v>L505101-000-012</v>
          </cell>
          <cell r="B1113" t="str">
            <v>Third Party- Allot. A/C- HAMILTON CR PKG</v>
          </cell>
          <cell r="C1113" t="str">
            <v>INR</v>
          </cell>
          <cell r="D1113" t="str">
            <v>LIABILITIES</v>
          </cell>
          <cell r="E1113" t="str">
            <v>BALANCE SHEET</v>
          </cell>
          <cell r="F1113" t="str">
            <v/>
          </cell>
          <cell r="G1113" t="str">
            <v/>
          </cell>
          <cell r="H1113" t="str">
            <v>CURRENT LIABILITIES AND PROVISIONS</v>
          </cell>
          <cell r="I1113" t="str">
            <v>CURRENT LIABILITIES</v>
          </cell>
          <cell r="J1113" t="str">
            <v>REALISATION UNDER AGREEMENT TO SELL</v>
          </cell>
        </row>
        <row r="1114">
          <cell r="A1114" t="str">
            <v>L505101-000-013</v>
          </cell>
          <cell r="B1114" t="str">
            <v>Third Party- Allot. A/C- HAMILTON COURT</v>
          </cell>
          <cell r="C1114" t="str">
            <v>INR</v>
          </cell>
          <cell r="D1114" t="str">
            <v>LIABILITIES</v>
          </cell>
          <cell r="E1114" t="str">
            <v>BALANCE SHEET</v>
          </cell>
          <cell r="F1114" t="str">
            <v/>
          </cell>
          <cell r="G1114" t="str">
            <v/>
          </cell>
          <cell r="H1114" t="str">
            <v>CURRENT LIABILITIES AND PROVISIONS</v>
          </cell>
          <cell r="I1114" t="str">
            <v>CURRENT LIABILITIES</v>
          </cell>
          <cell r="J1114" t="str">
            <v>REALISATION UNDER AGREEMENT TO SELL</v>
          </cell>
        </row>
        <row r="1115">
          <cell r="A1115" t="str">
            <v>L505101-000-014</v>
          </cell>
          <cell r="B1115" t="str">
            <v>Third Party- Allot. A/C- NEW TOWN HOUSE</v>
          </cell>
          <cell r="C1115" t="str">
            <v>INR</v>
          </cell>
          <cell r="D1115" t="str">
            <v>LIABILITIES</v>
          </cell>
          <cell r="E1115" t="str">
            <v>BALANCE SHEET</v>
          </cell>
          <cell r="F1115" t="str">
            <v/>
          </cell>
          <cell r="G1115" t="str">
            <v/>
          </cell>
          <cell r="H1115" t="str">
            <v>CURRENT LIABILITIES AND PROVISIONS</v>
          </cell>
          <cell r="I1115" t="str">
            <v>CURRENT LIABILITIES</v>
          </cell>
          <cell r="J1115" t="str">
            <v>REALISATION UNDER AGREEMENT TO SELL</v>
          </cell>
        </row>
        <row r="1116">
          <cell r="A1116" t="str">
            <v>L505101-000-015</v>
          </cell>
          <cell r="B1116" t="str">
            <v>Third Party- Allot. A/C- OLD TOWN HOUSE</v>
          </cell>
          <cell r="C1116" t="str">
            <v>INR</v>
          </cell>
          <cell r="D1116" t="str">
            <v>LIABILITIES</v>
          </cell>
          <cell r="E1116" t="str">
            <v>BALANCE SHEET</v>
          </cell>
          <cell r="F1116" t="str">
            <v/>
          </cell>
          <cell r="G1116" t="str">
            <v/>
          </cell>
          <cell r="H1116" t="str">
            <v>CURRENT LIABILITIES AND PROVISIONS</v>
          </cell>
          <cell r="I1116" t="str">
            <v>CURRENT LIABILITIES</v>
          </cell>
          <cell r="J1116" t="str">
            <v>REALISATION UNDER AGREEMENT TO SELL</v>
          </cell>
        </row>
        <row r="1117">
          <cell r="A1117" t="str">
            <v>L505101-000-016</v>
          </cell>
          <cell r="B1117" t="str">
            <v>Third Party- Allot. A/C- PARK-N-SHOP</v>
          </cell>
          <cell r="C1117" t="str">
            <v>INR</v>
          </cell>
          <cell r="D1117" t="str">
            <v>LIABILITIES</v>
          </cell>
          <cell r="E1117" t="str">
            <v>BALANCE SHEET</v>
          </cell>
          <cell r="F1117" t="str">
            <v/>
          </cell>
          <cell r="G1117" t="str">
            <v/>
          </cell>
          <cell r="H1117" t="str">
            <v>CURRENT LIABILITIES AND PROVISIONS</v>
          </cell>
          <cell r="I1117" t="str">
            <v>CURRENT LIABILITIES</v>
          </cell>
          <cell r="J1117" t="str">
            <v>REALISATION UNDER AGREEMENT TO SELL</v>
          </cell>
        </row>
        <row r="1118">
          <cell r="A1118" t="str">
            <v>L505101-000-017</v>
          </cell>
          <cell r="B1118" t="str">
            <v>Third Party- Allot. A/C- QEC PHASE-IV</v>
          </cell>
          <cell r="C1118" t="str">
            <v>INR</v>
          </cell>
          <cell r="D1118" t="str">
            <v>LIABILITIES</v>
          </cell>
          <cell r="E1118" t="str">
            <v>BALANCE SHEET</v>
          </cell>
          <cell r="F1118" t="str">
            <v/>
          </cell>
          <cell r="G1118" t="str">
            <v/>
          </cell>
          <cell r="H1118" t="str">
            <v>CURRENT LIABILITIES AND PROVISIONS</v>
          </cell>
          <cell r="I1118" t="str">
            <v>CURRENT LIABILITIES</v>
          </cell>
          <cell r="J1118" t="str">
            <v>REALISATION UNDER AGREEMENT TO SELL</v>
          </cell>
        </row>
        <row r="1119">
          <cell r="A1119" t="str">
            <v>L505101-000-018</v>
          </cell>
          <cell r="B1119" t="str">
            <v>Third Party- Allot. A/C- QEC PHASE-V</v>
          </cell>
          <cell r="C1119" t="str">
            <v>INR</v>
          </cell>
          <cell r="D1119" t="str">
            <v>LIABILITIES</v>
          </cell>
          <cell r="E1119" t="str">
            <v>BALANCE SHEET</v>
          </cell>
          <cell r="F1119" t="str">
            <v/>
          </cell>
          <cell r="G1119" t="str">
            <v/>
          </cell>
          <cell r="H1119" t="str">
            <v>CURRENT LIABILITIES AND PROVISIONS</v>
          </cell>
          <cell r="I1119" t="str">
            <v>CURRENT LIABILITIES</v>
          </cell>
          <cell r="J1119" t="str">
            <v>REALISATION UNDER AGREEMENT TO SELL</v>
          </cell>
        </row>
        <row r="1120">
          <cell r="A1120" t="str">
            <v>L505101-000-019</v>
          </cell>
          <cell r="B1120" t="str">
            <v>Third Party- Allot. A/C- REGENCY PARK</v>
          </cell>
          <cell r="C1120" t="str">
            <v>INR</v>
          </cell>
          <cell r="D1120" t="str">
            <v>LIABILITIES</v>
          </cell>
          <cell r="E1120" t="str">
            <v>BALANCE SHEET</v>
          </cell>
          <cell r="F1120" t="str">
            <v/>
          </cell>
          <cell r="G1120" t="str">
            <v/>
          </cell>
          <cell r="H1120" t="str">
            <v>CURRENT LIABILITIES AND PROVISIONS</v>
          </cell>
          <cell r="I1120" t="str">
            <v>CURRENT LIABILITIES</v>
          </cell>
          <cell r="J1120" t="str">
            <v>REALISATION UNDER AGREEMENT TO SELL</v>
          </cell>
        </row>
        <row r="1121">
          <cell r="A1121" t="str">
            <v>L505101-000-020</v>
          </cell>
          <cell r="B1121" t="str">
            <v>Third Party- Allot. A/C- REGENCY PK PKG</v>
          </cell>
          <cell r="C1121" t="str">
            <v>INR</v>
          </cell>
          <cell r="D1121" t="str">
            <v>LIABILITIES</v>
          </cell>
          <cell r="E1121" t="str">
            <v>BALANCE SHEET</v>
          </cell>
          <cell r="F1121" t="str">
            <v/>
          </cell>
          <cell r="G1121" t="str">
            <v/>
          </cell>
          <cell r="H1121" t="str">
            <v>CURRENT LIABILITIES AND PROVISIONS</v>
          </cell>
          <cell r="I1121" t="str">
            <v>CURRENT LIABILITIES</v>
          </cell>
          <cell r="J1121" t="str">
            <v>REALISATION UNDER AGREEMENT TO SELL</v>
          </cell>
        </row>
        <row r="1122">
          <cell r="A1122" t="str">
            <v>L505101-000-021</v>
          </cell>
          <cell r="B1122" t="str">
            <v>Third Party- Allot. A/C- RICHMOND PK PKG</v>
          </cell>
          <cell r="C1122" t="str">
            <v>INR</v>
          </cell>
          <cell r="D1122" t="str">
            <v>LIABILITIES</v>
          </cell>
          <cell r="E1122" t="str">
            <v>BALANCE SHEET</v>
          </cell>
          <cell r="F1122" t="str">
            <v/>
          </cell>
          <cell r="G1122" t="str">
            <v/>
          </cell>
          <cell r="H1122" t="str">
            <v>CURRENT LIABILITIES AND PROVISIONS</v>
          </cell>
          <cell r="I1122" t="str">
            <v>CURRENT LIABILITIES</v>
          </cell>
          <cell r="J1122" t="str">
            <v>REALISATION UNDER AGREEMENT TO SELL</v>
          </cell>
        </row>
        <row r="1123">
          <cell r="A1123" t="str">
            <v>L505101-000-022</v>
          </cell>
          <cell r="B1123" t="str">
            <v>Third Party- Allot. A/C- RICHMOND PARK</v>
          </cell>
          <cell r="C1123" t="str">
            <v>INR</v>
          </cell>
          <cell r="D1123" t="str">
            <v>LIABILITIES</v>
          </cell>
          <cell r="E1123" t="str">
            <v>BALANCE SHEET</v>
          </cell>
          <cell r="F1123" t="str">
            <v/>
          </cell>
          <cell r="G1123" t="str">
            <v/>
          </cell>
          <cell r="H1123" t="str">
            <v>CURRENT LIABILITIES AND PROVISIONS</v>
          </cell>
          <cell r="I1123" t="str">
            <v>CURRENT LIABILITIES</v>
          </cell>
          <cell r="J1123" t="str">
            <v>REALISATION UNDER AGREEMENT TO SELL</v>
          </cell>
        </row>
        <row r="1124">
          <cell r="A1124" t="str">
            <v>L505101-000-023</v>
          </cell>
          <cell r="B1124" t="str">
            <v>Third Party- Allot. A/C- SUPER MART-II</v>
          </cell>
          <cell r="C1124" t="str">
            <v>INR</v>
          </cell>
          <cell r="D1124" t="str">
            <v>LIABILITIES</v>
          </cell>
          <cell r="E1124" t="str">
            <v>BALANCE SHEET</v>
          </cell>
          <cell r="F1124" t="str">
            <v/>
          </cell>
          <cell r="G1124" t="str">
            <v/>
          </cell>
          <cell r="H1124" t="str">
            <v>CURRENT LIABILITIES AND PROVISIONS</v>
          </cell>
          <cell r="I1124" t="str">
            <v>CURRENT LIABILITIES</v>
          </cell>
          <cell r="J1124" t="str">
            <v>REALISATION UNDER AGREEMENT TO SELL</v>
          </cell>
        </row>
        <row r="1125">
          <cell r="A1125" t="str">
            <v>L505101-000-024</v>
          </cell>
          <cell r="B1125" t="str">
            <v>Third Party- Allot. A/C- SHOPPING MALL</v>
          </cell>
          <cell r="C1125" t="str">
            <v>INR</v>
          </cell>
          <cell r="D1125" t="str">
            <v>LIABILITIES</v>
          </cell>
          <cell r="E1125" t="str">
            <v>BALANCE SHEET</v>
          </cell>
          <cell r="F1125" t="str">
            <v/>
          </cell>
          <cell r="G1125" t="str">
            <v/>
          </cell>
          <cell r="H1125" t="str">
            <v>CURRENT LIABILITIES AND PROVISIONS</v>
          </cell>
          <cell r="I1125" t="str">
            <v>CURRENT LIABILITIES</v>
          </cell>
          <cell r="J1125" t="str">
            <v>REALISATION UNDER AGREEMENT TO SELL</v>
          </cell>
        </row>
        <row r="1126">
          <cell r="A1126" t="str">
            <v>L505101-000-027</v>
          </cell>
          <cell r="B1126" t="str">
            <v>Third Party- Allot. A/C- STOP-N-SHOP</v>
          </cell>
          <cell r="C1126" t="str">
            <v>INR</v>
          </cell>
          <cell r="D1126" t="str">
            <v>LIABILITIES</v>
          </cell>
          <cell r="E1126" t="str">
            <v>BALANCE SHEET</v>
          </cell>
          <cell r="F1126" t="str">
            <v/>
          </cell>
          <cell r="G1126" t="str">
            <v/>
          </cell>
          <cell r="H1126" t="str">
            <v>CURRENT LIABILITIES AND PROVISIONS</v>
          </cell>
          <cell r="I1126" t="str">
            <v>CURRENT LIABILITIES</v>
          </cell>
          <cell r="J1126" t="str">
            <v>REALISATION UNDER AGREEMENT TO SELL</v>
          </cell>
        </row>
        <row r="1127">
          <cell r="A1127" t="str">
            <v>L505101-000-028</v>
          </cell>
          <cell r="B1127" t="str">
            <v>Third Party- Allot. A/C- SILVER OAKS</v>
          </cell>
          <cell r="C1127" t="str">
            <v>INR</v>
          </cell>
          <cell r="D1127" t="str">
            <v>LIABILITIES</v>
          </cell>
          <cell r="E1127" t="str">
            <v>BALANCE SHEET</v>
          </cell>
          <cell r="F1127" t="str">
            <v/>
          </cell>
          <cell r="G1127" t="str">
            <v/>
          </cell>
          <cell r="H1127" t="str">
            <v>CURRENT LIABILITIES AND PROVISIONS</v>
          </cell>
          <cell r="I1127" t="str">
            <v>CURRENT LIABILITIES</v>
          </cell>
          <cell r="J1127" t="str">
            <v>REALISATION UNDER AGREEMENT TO SELL</v>
          </cell>
        </row>
        <row r="1128">
          <cell r="A1128" t="str">
            <v>L505101-000-029</v>
          </cell>
          <cell r="B1128" t="str">
            <v>Third Party- Allot. A/C- SILVER OAK PKNG</v>
          </cell>
          <cell r="C1128" t="str">
            <v>INR</v>
          </cell>
          <cell r="D1128" t="str">
            <v>LIABILITIES</v>
          </cell>
          <cell r="E1128" t="str">
            <v>BALANCE SHEET</v>
          </cell>
          <cell r="F1128" t="str">
            <v/>
          </cell>
          <cell r="G1128" t="str">
            <v/>
          </cell>
          <cell r="H1128" t="str">
            <v>CURRENT LIABILITIES AND PROVISIONS</v>
          </cell>
          <cell r="I1128" t="str">
            <v>CURRENT LIABILITIES</v>
          </cell>
          <cell r="J1128" t="str">
            <v>REALISATION UNDER AGREEMENT TO SELL</v>
          </cell>
        </row>
        <row r="1129">
          <cell r="A1129" t="str">
            <v>L505101-000-030</v>
          </cell>
          <cell r="B1129" t="str">
            <v>Third Party- Allot. A/C- SPRING FIELD</v>
          </cell>
          <cell r="C1129" t="str">
            <v>INR</v>
          </cell>
          <cell r="D1129" t="str">
            <v>LIABILITIES</v>
          </cell>
          <cell r="E1129" t="str">
            <v>BALANCE SHEET</v>
          </cell>
          <cell r="F1129" t="str">
            <v/>
          </cell>
          <cell r="G1129" t="str">
            <v/>
          </cell>
          <cell r="H1129" t="str">
            <v>CURRENT LIABILITIES AND PROVISIONS</v>
          </cell>
          <cell r="I1129" t="str">
            <v>CURRENT LIABILITIES</v>
          </cell>
          <cell r="J1129" t="str">
            <v>REALISATION UNDER AGREEMENT TO SELL</v>
          </cell>
        </row>
        <row r="1130">
          <cell r="A1130" t="str">
            <v>L505101-000-032</v>
          </cell>
          <cell r="B1130" t="str">
            <v>Third Party- Allot. A/C- VILLA PLOTS</v>
          </cell>
          <cell r="C1130" t="str">
            <v>INR</v>
          </cell>
          <cell r="D1130" t="str">
            <v>LIABILITIES</v>
          </cell>
          <cell r="E1130" t="str">
            <v>BALANCE SHEET</v>
          </cell>
          <cell r="F1130" t="str">
            <v/>
          </cell>
          <cell r="G1130" t="str">
            <v/>
          </cell>
          <cell r="H1130" t="str">
            <v>CURRENT LIABILITIES AND PROVISIONS</v>
          </cell>
          <cell r="I1130" t="str">
            <v>CURRENT LIABILITIES</v>
          </cell>
          <cell r="J1130" t="str">
            <v>REALISATION UNDER AGREEMENT TO SELL</v>
          </cell>
        </row>
        <row r="1131">
          <cell r="A1131" t="str">
            <v>L505101-000-033</v>
          </cell>
          <cell r="B1131" t="str">
            <v>Third Party- Allot. A/C- WINDSOR CRT PKG</v>
          </cell>
          <cell r="C1131" t="str">
            <v>INR</v>
          </cell>
          <cell r="D1131" t="str">
            <v>LIABILITIES</v>
          </cell>
          <cell r="E1131" t="str">
            <v>BALANCE SHEET</v>
          </cell>
          <cell r="F1131" t="str">
            <v/>
          </cell>
          <cell r="G1131" t="str">
            <v/>
          </cell>
          <cell r="H1131" t="str">
            <v>CURRENT LIABILITIES AND PROVISIONS</v>
          </cell>
          <cell r="I1131" t="str">
            <v>CURRENT LIABILITIES</v>
          </cell>
          <cell r="J1131" t="str">
            <v>REALISATION UNDER AGREEMENT TO SELL</v>
          </cell>
        </row>
        <row r="1132">
          <cell r="A1132" t="str">
            <v>L505101-000-034</v>
          </cell>
          <cell r="B1132" t="str">
            <v>Third Party- Allot. A/C- WINDSOR COURT</v>
          </cell>
          <cell r="C1132" t="str">
            <v>INR</v>
          </cell>
          <cell r="D1132" t="str">
            <v>LIABILITIES</v>
          </cell>
          <cell r="E1132" t="str">
            <v>BALANCE SHEET</v>
          </cell>
          <cell r="F1132" t="str">
            <v/>
          </cell>
          <cell r="G1132" t="str">
            <v/>
          </cell>
          <cell r="H1132" t="str">
            <v>CURRENT LIABILITIES AND PROVISIONS</v>
          </cell>
          <cell r="I1132" t="str">
            <v>CURRENT LIABILITIES</v>
          </cell>
          <cell r="J1132" t="str">
            <v>REALISATION UNDER AGREEMENT TO SELL</v>
          </cell>
        </row>
        <row r="1133">
          <cell r="A1133" t="str">
            <v>L505101-000-037</v>
          </cell>
          <cell r="B1133" t="str">
            <v>Third Party- Allot. A/C- CENTRE POINT</v>
          </cell>
          <cell r="C1133" t="str">
            <v>INR</v>
          </cell>
          <cell r="D1133" t="str">
            <v>LIABILITIES</v>
          </cell>
          <cell r="E1133" t="str">
            <v>BALANCE SHEET</v>
          </cell>
          <cell r="F1133" t="str">
            <v/>
          </cell>
          <cell r="G1133" t="str">
            <v/>
          </cell>
          <cell r="H1133" t="str">
            <v>CURRENT LIABILITIES AND PROVISIONS</v>
          </cell>
          <cell r="I1133" t="str">
            <v>CURRENT LIABILITIES</v>
          </cell>
          <cell r="J1133" t="str">
            <v>REALISATION UNDER AGREEMENT TO SELL</v>
          </cell>
        </row>
        <row r="1134">
          <cell r="A1134" t="str">
            <v>L505101-000-038</v>
          </cell>
          <cell r="B1134" t="str">
            <v>Third Party- Allot. A/C- FARIDABAD PLOTS</v>
          </cell>
          <cell r="C1134" t="str">
            <v>INR</v>
          </cell>
          <cell r="D1134" t="str">
            <v>LIABILITIES</v>
          </cell>
          <cell r="E1134" t="str">
            <v>BALANCE SHEET</v>
          </cell>
          <cell r="F1134" t="str">
            <v/>
          </cell>
          <cell r="G1134" t="str">
            <v/>
          </cell>
          <cell r="H1134" t="str">
            <v>CURRENT LIABILITIES AND PROVISIONS</v>
          </cell>
          <cell r="I1134" t="str">
            <v>CURRENT LIABILITIES</v>
          </cell>
          <cell r="J1134" t="str">
            <v>REALISATION UNDER AGREEMENT TO SELL</v>
          </cell>
        </row>
        <row r="1135">
          <cell r="A1135" t="str">
            <v>L505101-000-039</v>
          </cell>
          <cell r="B1135" t="str">
            <v>Third Party- Allot. A/C- RIDGEWOOD ESTAT</v>
          </cell>
          <cell r="C1135" t="str">
            <v>INR</v>
          </cell>
          <cell r="D1135" t="str">
            <v>LIABILITIES</v>
          </cell>
          <cell r="E1135" t="str">
            <v>BALANCE SHEET</v>
          </cell>
          <cell r="F1135" t="str">
            <v/>
          </cell>
          <cell r="G1135" t="str">
            <v/>
          </cell>
          <cell r="H1135" t="str">
            <v>CURRENT LIABILITIES AND PROVISIONS</v>
          </cell>
          <cell r="I1135" t="str">
            <v>CURRENT LIABILITIES</v>
          </cell>
          <cell r="J1135" t="str">
            <v>REALISATION UNDER AGREEMENT TO SELL</v>
          </cell>
        </row>
        <row r="1136">
          <cell r="A1136" t="str">
            <v>L505101-000-040</v>
          </cell>
          <cell r="B1136" t="str">
            <v>Third Party- Allot. A/C- OAKWOOD ESTATE</v>
          </cell>
          <cell r="C1136" t="str">
            <v>INR</v>
          </cell>
          <cell r="D1136" t="str">
            <v>LIABILITIES</v>
          </cell>
          <cell r="E1136" t="str">
            <v>BALANCE SHEET</v>
          </cell>
          <cell r="F1136" t="str">
            <v/>
          </cell>
          <cell r="G1136" t="str">
            <v/>
          </cell>
          <cell r="H1136" t="str">
            <v>CURRENT LIABILITIES AND PROVISIONS</v>
          </cell>
          <cell r="I1136" t="str">
            <v>CURRENT LIABILITIES</v>
          </cell>
          <cell r="J1136" t="str">
            <v>REALISATION UNDER AGREEMENT TO SELL</v>
          </cell>
        </row>
        <row r="1137">
          <cell r="A1137" t="str">
            <v>L505101-000-041</v>
          </cell>
          <cell r="B1137" t="str">
            <v>Third Party- Allot. A/C- WELLINGTON EST.</v>
          </cell>
          <cell r="C1137" t="str">
            <v>INR</v>
          </cell>
          <cell r="D1137" t="str">
            <v>LIABILITIES</v>
          </cell>
          <cell r="E1137" t="str">
            <v>BALANCE SHEET</v>
          </cell>
          <cell r="F1137" t="str">
            <v/>
          </cell>
          <cell r="G1137" t="str">
            <v/>
          </cell>
          <cell r="H1137" t="str">
            <v>CURRENT LIABILITIES AND PROVISIONS</v>
          </cell>
          <cell r="I1137" t="str">
            <v>CURRENT LIABILITIES</v>
          </cell>
          <cell r="J1137" t="str">
            <v>REALISATION UNDER AGREEMENT TO SELL</v>
          </cell>
        </row>
        <row r="1138">
          <cell r="A1138" t="str">
            <v>L505101-000-042</v>
          </cell>
          <cell r="B1138" t="str">
            <v>Third Party- Allot. A/C- PLOTS PH-1,2,3</v>
          </cell>
          <cell r="C1138" t="str">
            <v>INR</v>
          </cell>
          <cell r="D1138" t="str">
            <v>LIABILITIES</v>
          </cell>
          <cell r="E1138" t="str">
            <v>BALANCE SHEET</v>
          </cell>
          <cell r="F1138" t="str">
            <v/>
          </cell>
          <cell r="G1138" t="str">
            <v/>
          </cell>
          <cell r="H1138" t="str">
            <v>CURRENT LIABILITIES AND PROVISIONS</v>
          </cell>
          <cell r="I1138" t="str">
            <v>CURRENT LIABILITIES</v>
          </cell>
          <cell r="J1138" t="str">
            <v>REALISATION UNDER AGREEMENT TO SELL</v>
          </cell>
        </row>
        <row r="1139">
          <cell r="A1139" t="str">
            <v>L505101-000-046</v>
          </cell>
          <cell r="B1139" t="str">
            <v>Third Party- Allot. A/C- PRINCETON ESTAT</v>
          </cell>
          <cell r="C1139" t="str">
            <v>INR</v>
          </cell>
          <cell r="D1139" t="str">
            <v>LIABILITIES</v>
          </cell>
          <cell r="E1139" t="str">
            <v>BALANCE SHEET</v>
          </cell>
          <cell r="F1139" t="str">
            <v/>
          </cell>
          <cell r="G1139" t="str">
            <v/>
          </cell>
          <cell r="H1139" t="str">
            <v>CURRENT LIABILITIES AND PROVISIONS</v>
          </cell>
          <cell r="I1139" t="str">
            <v>CURRENT LIABILITIES</v>
          </cell>
          <cell r="J1139" t="str">
            <v>REALISATION UNDER AGREEMENT TO SELL</v>
          </cell>
        </row>
        <row r="1140">
          <cell r="A1140" t="str">
            <v>L505101-000-048</v>
          </cell>
          <cell r="B1140" t="str">
            <v>Third Party-  Allot. A/C- INDEPENDNT HSE</v>
          </cell>
          <cell r="C1140" t="str">
            <v>INR</v>
          </cell>
          <cell r="D1140" t="str">
            <v>LIABILITIES</v>
          </cell>
          <cell r="E1140" t="str">
            <v>BALANCE SHEET</v>
          </cell>
          <cell r="F1140" t="str">
            <v/>
          </cell>
          <cell r="G1140" t="str">
            <v/>
          </cell>
          <cell r="H1140" t="str">
            <v>CURRENT LIABILITIES AND PROVISIONS</v>
          </cell>
          <cell r="I1140" t="str">
            <v>CURRENT LIABILITIES</v>
          </cell>
          <cell r="J1140" t="str">
            <v>REALISATION UNDER AGREEMENT TO SELL</v>
          </cell>
        </row>
        <row r="1141">
          <cell r="A1141" t="str">
            <v>L505101-000-049</v>
          </cell>
          <cell r="B1141" t="str">
            <v>Third Party- Allot. A/C- REGENT HOUSE</v>
          </cell>
          <cell r="C1141" t="str">
            <v>INR</v>
          </cell>
          <cell r="D1141" t="str">
            <v>LIABILITIES</v>
          </cell>
          <cell r="E1141" t="str">
            <v>BALANCE SHEET</v>
          </cell>
          <cell r="F1141" t="str">
            <v/>
          </cell>
          <cell r="G1141" t="str">
            <v/>
          </cell>
          <cell r="H1141" t="str">
            <v>CURRENT LIABILITIES AND PROVISIONS</v>
          </cell>
          <cell r="I1141" t="str">
            <v>CURRENT LIABILITIES</v>
          </cell>
          <cell r="J1141" t="str">
            <v>REALISATION UNDER AGREEMENT TO SELL</v>
          </cell>
        </row>
        <row r="1142">
          <cell r="A1142" t="str">
            <v>L505101-000-050</v>
          </cell>
          <cell r="B1142" t="str">
            <v>Third Party- Allot. A/C- CARLTON ESTATE</v>
          </cell>
          <cell r="C1142" t="str">
            <v>INR</v>
          </cell>
          <cell r="D1142" t="str">
            <v>LIABILITIES</v>
          </cell>
          <cell r="E1142" t="str">
            <v>BALANCE SHEET</v>
          </cell>
          <cell r="F1142" t="str">
            <v/>
          </cell>
          <cell r="G1142" t="str">
            <v/>
          </cell>
          <cell r="H1142" t="str">
            <v>CURRENT LIABILITIES AND PROVISIONS</v>
          </cell>
          <cell r="I1142" t="str">
            <v>CURRENT LIABILITIES</v>
          </cell>
          <cell r="J1142" t="str">
            <v>REALISATION UNDER AGREEMENT TO SELL</v>
          </cell>
        </row>
        <row r="1143">
          <cell r="A1143" t="str">
            <v>L505101-000-054</v>
          </cell>
          <cell r="B1143" t="str">
            <v>Third Party- Allot. A/C- BELVEDERE PARK</v>
          </cell>
          <cell r="C1143" t="str">
            <v>INR</v>
          </cell>
          <cell r="D1143" t="str">
            <v>LIABILITIES</v>
          </cell>
          <cell r="E1143" t="str">
            <v>BALANCE SHEET</v>
          </cell>
          <cell r="F1143" t="str">
            <v/>
          </cell>
          <cell r="G1143" t="str">
            <v/>
          </cell>
          <cell r="H1143" t="str">
            <v>CURRENT LIABILITIES AND PROVISIONS</v>
          </cell>
          <cell r="I1143" t="str">
            <v>CURRENT LIABILITIES</v>
          </cell>
          <cell r="J1143" t="str">
            <v>REALISATION UNDER AGREEMENT TO SELL</v>
          </cell>
        </row>
        <row r="1144">
          <cell r="A1144" t="str">
            <v>L505101-000-055</v>
          </cell>
          <cell r="B1144" t="str">
            <v>Third Party- Allot. A/C- BELVEDERE TOWER</v>
          </cell>
          <cell r="C1144" t="str">
            <v>INR</v>
          </cell>
          <cell r="D1144" t="str">
            <v>LIABILITIES</v>
          </cell>
          <cell r="E1144" t="str">
            <v>BALANCE SHEET</v>
          </cell>
          <cell r="F1144" t="str">
            <v/>
          </cell>
          <cell r="G1144" t="str">
            <v/>
          </cell>
          <cell r="H1144" t="str">
            <v>CURRENT LIABILITIES AND PROVISIONS</v>
          </cell>
          <cell r="I1144" t="str">
            <v>CURRENT LIABILITIES</v>
          </cell>
          <cell r="J1144" t="str">
            <v>REALISATION UNDER AGREEMENT TO SELL</v>
          </cell>
        </row>
        <row r="1145">
          <cell r="A1145" t="str">
            <v>L505101-000-056</v>
          </cell>
          <cell r="B1145" t="str">
            <v>Third Party- Allot. A/C- CITY CENTRE</v>
          </cell>
          <cell r="C1145" t="str">
            <v>INR</v>
          </cell>
          <cell r="D1145" t="str">
            <v>LIABILITIES</v>
          </cell>
          <cell r="E1145" t="str">
            <v>BALANCE SHEET</v>
          </cell>
          <cell r="F1145" t="str">
            <v/>
          </cell>
          <cell r="G1145" t="str">
            <v/>
          </cell>
          <cell r="H1145" t="str">
            <v>CURRENT LIABILITIES AND PROVISIONS</v>
          </cell>
          <cell r="I1145" t="str">
            <v>CURRENT LIABILITIES</v>
          </cell>
          <cell r="J1145" t="str">
            <v>REALISATION UNDER AGREEMENT TO SELL</v>
          </cell>
        </row>
        <row r="1146">
          <cell r="A1146" t="str">
            <v>L505101-000-058</v>
          </cell>
          <cell r="B1146" t="str">
            <v>Third Party- Allot. A/C- EXCLUSIVE FLOOR</v>
          </cell>
          <cell r="C1146" t="str">
            <v>INR</v>
          </cell>
          <cell r="D1146" t="str">
            <v>LIABILITIES</v>
          </cell>
          <cell r="E1146" t="str">
            <v>BALANCE SHEET</v>
          </cell>
          <cell r="F1146" t="str">
            <v/>
          </cell>
          <cell r="G1146" t="str">
            <v/>
          </cell>
          <cell r="H1146" t="str">
            <v>CURRENT LIABILITIES AND PROVISIONS</v>
          </cell>
          <cell r="I1146" t="str">
            <v>CURRENT LIABILITIES</v>
          </cell>
          <cell r="J1146" t="str">
            <v>REALISATION UNDER AGREEMENT TO SELL</v>
          </cell>
        </row>
        <row r="1147">
          <cell r="A1147" t="str">
            <v>L505101-000-059</v>
          </cell>
          <cell r="B1147" t="str">
            <v>Third Party- Allot. A/C- MOULSARI ARCADE</v>
          </cell>
          <cell r="C1147" t="str">
            <v>INR</v>
          </cell>
          <cell r="D1147" t="str">
            <v>LIABILITIES</v>
          </cell>
          <cell r="E1147" t="str">
            <v>BALANCE SHEET</v>
          </cell>
          <cell r="F1147" t="str">
            <v/>
          </cell>
          <cell r="G1147" t="str">
            <v/>
          </cell>
          <cell r="H1147" t="str">
            <v>CURRENT LIABILITIES AND PROVISIONS</v>
          </cell>
          <cell r="I1147" t="str">
            <v>CURRENT LIABILITIES</v>
          </cell>
          <cell r="J1147" t="str">
            <v>REALISATION UNDER AGREEMENT TO SELL</v>
          </cell>
        </row>
        <row r="1148">
          <cell r="A1148" t="str">
            <v>L505101-000-060</v>
          </cell>
          <cell r="B1148" t="str">
            <v>Third Party- Allot. A/C- TRINITY TOWERS</v>
          </cell>
          <cell r="C1148" t="str">
            <v>INR</v>
          </cell>
          <cell r="D1148" t="str">
            <v>LIABILITIES</v>
          </cell>
          <cell r="E1148" t="str">
            <v>BALANCE SHEET</v>
          </cell>
          <cell r="F1148" t="str">
            <v/>
          </cell>
          <cell r="G1148" t="str">
            <v/>
          </cell>
          <cell r="H1148" t="str">
            <v>CURRENT LIABILITIES AND PROVISIONS</v>
          </cell>
          <cell r="I1148" t="str">
            <v>CURRENT LIABILITIES</v>
          </cell>
          <cell r="J1148" t="str">
            <v>REALISATION UNDER AGREEMENT TO SELL</v>
          </cell>
        </row>
        <row r="1149">
          <cell r="A1149" t="str">
            <v>L505101-000-061</v>
          </cell>
          <cell r="B1149" t="str">
            <v>Third Party- Allot. A/C- GRAND MALL</v>
          </cell>
          <cell r="C1149" t="str">
            <v>INR</v>
          </cell>
          <cell r="D1149" t="str">
            <v>LIABILITIES</v>
          </cell>
          <cell r="E1149" t="str">
            <v>BALANCE SHEET</v>
          </cell>
          <cell r="F1149" t="str">
            <v/>
          </cell>
          <cell r="G1149" t="str">
            <v/>
          </cell>
          <cell r="H1149" t="str">
            <v>CURRENT LIABILITIES AND PROVISIONS</v>
          </cell>
          <cell r="I1149" t="str">
            <v>CURRENT LIABILITIES</v>
          </cell>
          <cell r="J1149" t="str">
            <v>REALISATION UNDER AGREEMENT TO SELL</v>
          </cell>
        </row>
        <row r="1150">
          <cell r="A1150" t="str">
            <v>L505101-000-062</v>
          </cell>
          <cell r="B1150" t="str">
            <v>Third Party- Allot. A/C- THE ARALIAS</v>
          </cell>
          <cell r="C1150" t="str">
            <v>INR</v>
          </cell>
          <cell r="D1150" t="str">
            <v>LIABILITIES</v>
          </cell>
          <cell r="E1150" t="str">
            <v>BALANCE SHEET</v>
          </cell>
          <cell r="F1150" t="str">
            <v/>
          </cell>
          <cell r="G1150" t="str">
            <v/>
          </cell>
          <cell r="H1150" t="str">
            <v>CURRENT LIABILITIES AND PROVISIONS</v>
          </cell>
          <cell r="I1150" t="str">
            <v>CURRENT LIABILITIES</v>
          </cell>
          <cell r="J1150" t="str">
            <v>REALISATION UNDER AGREEMENT TO SELL</v>
          </cell>
        </row>
        <row r="1151">
          <cell r="A1151" t="str">
            <v>L505101-000-064</v>
          </cell>
          <cell r="B1151" t="str">
            <v>Third Party- Allot. A/C- WESTEND HEIGHTS</v>
          </cell>
          <cell r="C1151" t="str">
            <v>INR</v>
          </cell>
          <cell r="D1151" t="str">
            <v>LIABILITIES</v>
          </cell>
          <cell r="E1151" t="str">
            <v>BALANCE SHEET</v>
          </cell>
          <cell r="F1151" t="str">
            <v/>
          </cell>
          <cell r="G1151" t="str">
            <v/>
          </cell>
          <cell r="H1151" t="str">
            <v>CURRENT LIABILITIES AND PROVISIONS</v>
          </cell>
          <cell r="I1151" t="str">
            <v>CURRENT LIABILITIES</v>
          </cell>
          <cell r="J1151" t="str">
            <v>REALISATION UNDER AGREEMENT TO SELL</v>
          </cell>
        </row>
        <row r="1152">
          <cell r="A1152" t="str">
            <v>L505101-000-069</v>
          </cell>
          <cell r="B1152" t="str">
            <v>Third Party- Allot. A/C- THE PINNACLE</v>
          </cell>
          <cell r="C1152" t="str">
            <v>INR</v>
          </cell>
          <cell r="D1152" t="str">
            <v>LIABILITIES</v>
          </cell>
          <cell r="E1152" t="str">
            <v>BALANCE SHEET</v>
          </cell>
          <cell r="F1152" t="str">
            <v/>
          </cell>
          <cell r="G1152" t="str">
            <v/>
          </cell>
          <cell r="H1152" t="str">
            <v>CURRENT LIABILITIES AND PROVISIONS</v>
          </cell>
          <cell r="I1152" t="str">
            <v>CURRENT LIABILITIES</v>
          </cell>
          <cell r="J1152" t="str">
            <v>REALISATION UNDER AGREEMENT TO SELL</v>
          </cell>
        </row>
        <row r="1153">
          <cell r="A1153" t="str">
            <v>L505101-000-070</v>
          </cell>
          <cell r="B1153" t="str">
            <v>Third Party- Allot. A/C- ROYALTON TOWER</v>
          </cell>
          <cell r="C1153" t="str">
            <v>INR</v>
          </cell>
          <cell r="D1153" t="str">
            <v>LIABILITIES</v>
          </cell>
          <cell r="E1153" t="str">
            <v>BALANCE SHEET</v>
          </cell>
          <cell r="F1153" t="str">
            <v/>
          </cell>
          <cell r="G1153" t="str">
            <v/>
          </cell>
          <cell r="H1153" t="str">
            <v>CURRENT LIABILITIES AND PROVISIONS</v>
          </cell>
          <cell r="I1153" t="str">
            <v>CURRENT LIABILITIES</v>
          </cell>
          <cell r="J1153" t="str">
            <v>REALISATION UNDER AGREEMENT TO SELL</v>
          </cell>
        </row>
        <row r="1154">
          <cell r="A1154" t="str">
            <v>L505101-000-071</v>
          </cell>
          <cell r="B1154" t="str">
            <v>Third Party- Allot. A/C- THE ICON</v>
          </cell>
          <cell r="C1154" t="str">
            <v>INR</v>
          </cell>
          <cell r="D1154" t="str">
            <v>LIABILITIES</v>
          </cell>
          <cell r="E1154" t="str">
            <v>BALANCE SHEET</v>
          </cell>
          <cell r="F1154" t="str">
            <v/>
          </cell>
          <cell r="G1154" t="str">
            <v/>
          </cell>
          <cell r="H1154" t="str">
            <v>CURRENT LIABILITIES AND PROVISIONS</v>
          </cell>
          <cell r="I1154" t="str">
            <v>CURRENT LIABILITIES</v>
          </cell>
          <cell r="J1154" t="str">
            <v>REALISATION UNDER AGREEMENT TO SELL</v>
          </cell>
        </row>
        <row r="1155">
          <cell r="A1155" t="str">
            <v>L505101-000-075</v>
          </cell>
          <cell r="B1155" t="str">
            <v>Third Party- Allot. A/C- THE SUMMIT</v>
          </cell>
          <cell r="C1155" t="str">
            <v>INR</v>
          </cell>
          <cell r="D1155" t="str">
            <v>LIABILITIES</v>
          </cell>
          <cell r="E1155" t="str">
            <v>BALANCE SHEET</v>
          </cell>
          <cell r="F1155" t="str">
            <v/>
          </cell>
          <cell r="G1155" t="str">
            <v/>
          </cell>
          <cell r="H1155" t="str">
            <v>CURRENT LIABILITIES AND PROVISIONS</v>
          </cell>
          <cell r="I1155" t="str">
            <v>CURRENT LIABILITIES</v>
          </cell>
          <cell r="J1155" t="str">
            <v>REALISATION UNDER AGREEMENT TO SELL</v>
          </cell>
        </row>
        <row r="1156">
          <cell r="A1156" t="str">
            <v>L505101-000-076</v>
          </cell>
          <cell r="B1156" t="str">
            <v>Third Party- Allot. A/C- THE COURTYARD</v>
          </cell>
          <cell r="C1156" t="str">
            <v>INR</v>
          </cell>
          <cell r="D1156" t="str">
            <v>LIABILITIES</v>
          </cell>
          <cell r="E1156" t="str">
            <v>BALANCE SHEET</v>
          </cell>
          <cell r="F1156" t="str">
            <v/>
          </cell>
          <cell r="G1156" t="str">
            <v/>
          </cell>
          <cell r="H1156" t="str">
            <v>CURRENT LIABILITIES AND PROVISIONS</v>
          </cell>
          <cell r="I1156" t="str">
            <v>CURRENT LIABILITIES</v>
          </cell>
          <cell r="J1156" t="str">
            <v>REALISATION UNDER AGREEMENT TO SELL</v>
          </cell>
        </row>
        <row r="1157">
          <cell r="A1157" t="str">
            <v>L505101-000-080</v>
          </cell>
          <cell r="B1157" t="str">
            <v>Third Party- Allot. A/C- THE MAGNOLIAS</v>
          </cell>
          <cell r="C1157" t="str">
            <v>INR</v>
          </cell>
          <cell r="D1157" t="str">
            <v>LIABILITIES</v>
          </cell>
          <cell r="E1157" t="str">
            <v>BALANCE SHEET</v>
          </cell>
          <cell r="F1157" t="str">
            <v/>
          </cell>
          <cell r="G1157" t="str">
            <v/>
          </cell>
          <cell r="H1157" t="str">
            <v>CURRENT LIABILITIES AND PROVISIONS</v>
          </cell>
          <cell r="I1157" t="str">
            <v>CURRENT LIABILITIES</v>
          </cell>
          <cell r="J1157" t="str">
            <v>REALISATION UNDER AGREEMENT TO SELL</v>
          </cell>
        </row>
        <row r="1158">
          <cell r="A1158" t="str">
            <v>L505101-000-083</v>
          </cell>
          <cell r="B1158" t="str">
            <v>Third Party- Allot. A/C- KING'S COURT</v>
          </cell>
          <cell r="C1158" t="str">
            <v>INR</v>
          </cell>
          <cell r="D1158" t="str">
            <v>LIABILITIES</v>
          </cell>
          <cell r="E1158" t="str">
            <v>BALANCE SHEET</v>
          </cell>
          <cell r="F1158" t="str">
            <v/>
          </cell>
          <cell r="G1158" t="str">
            <v/>
          </cell>
          <cell r="H1158" t="str">
            <v>CURRENT LIABILITIES AND PROVISIONS</v>
          </cell>
          <cell r="I1158" t="str">
            <v>CURRENT LIABILITIES</v>
          </cell>
          <cell r="J1158" t="str">
            <v>REALISATION UNDER AGREEMENT TO SELL</v>
          </cell>
        </row>
        <row r="1159">
          <cell r="A1159" t="str">
            <v>L505101-000-085</v>
          </cell>
          <cell r="B1159" t="str">
            <v>Third Party- Allot. A/C- DLF CITY COURT</v>
          </cell>
          <cell r="C1159" t="str">
            <v>INR</v>
          </cell>
          <cell r="D1159" t="str">
            <v>LIABILITIES</v>
          </cell>
          <cell r="E1159" t="str">
            <v>BALANCE SHEET</v>
          </cell>
          <cell r="F1159" t="str">
            <v/>
          </cell>
          <cell r="G1159" t="str">
            <v/>
          </cell>
          <cell r="H1159" t="str">
            <v>CURRENT LIABILITIES AND PROVISIONS</v>
          </cell>
          <cell r="I1159" t="str">
            <v>CURRENT LIABILITIES</v>
          </cell>
          <cell r="J1159" t="str">
            <v>REALISATION UNDER AGREEMENT TO SELL</v>
          </cell>
        </row>
        <row r="1160">
          <cell r="A1160" t="str">
            <v>L505101-000-086</v>
          </cell>
          <cell r="B1160" t="str">
            <v>Third Party- Allot. A/C- JALANDHAR MALL</v>
          </cell>
          <cell r="C1160" t="str">
            <v>INR</v>
          </cell>
          <cell r="D1160" t="str">
            <v>LIABILITIES</v>
          </cell>
          <cell r="E1160" t="str">
            <v>BALANCE SHEET</v>
          </cell>
          <cell r="F1160" t="str">
            <v/>
          </cell>
          <cell r="G1160" t="str">
            <v/>
          </cell>
          <cell r="H1160" t="str">
            <v>CURRENT LIABILITIES AND PROVISIONS</v>
          </cell>
          <cell r="I1160" t="str">
            <v>CURRENT LIABILITIES</v>
          </cell>
          <cell r="J1160" t="str">
            <v>REALISATION UNDER AGREEMENT TO SELL</v>
          </cell>
        </row>
        <row r="1161">
          <cell r="A1161" t="str">
            <v>L505101-000-088</v>
          </cell>
          <cell r="B1161" t="str">
            <v>Third Party- Allot. A/C- THE BELARIE</v>
          </cell>
          <cell r="C1161" t="str">
            <v>INR</v>
          </cell>
          <cell r="D1161" t="str">
            <v>LIABILITIES</v>
          </cell>
          <cell r="E1161" t="str">
            <v>BALANCE SHEET</v>
          </cell>
          <cell r="F1161" t="str">
            <v/>
          </cell>
          <cell r="G1161" t="str">
            <v/>
          </cell>
          <cell r="H1161" t="str">
            <v>CURRENT LIABILITIES AND PROVISIONS</v>
          </cell>
          <cell r="I1161" t="str">
            <v>CURRENT LIABILITIES</v>
          </cell>
          <cell r="J1161" t="str">
            <v>REALISATION UNDER AGREEMENT TO SELL</v>
          </cell>
        </row>
        <row r="1162">
          <cell r="A1162" t="str">
            <v>L505101-000-089</v>
          </cell>
          <cell r="B1162" t="str">
            <v>Third Party- Allot. A/C- DLF PARK PLACE</v>
          </cell>
          <cell r="C1162" t="str">
            <v>INR</v>
          </cell>
          <cell r="D1162" t="str">
            <v>LIABILITIES</v>
          </cell>
          <cell r="E1162" t="str">
            <v>BALANCE SHEET</v>
          </cell>
          <cell r="F1162" t="str">
            <v/>
          </cell>
          <cell r="G1162" t="str">
            <v/>
          </cell>
          <cell r="H1162" t="str">
            <v>CURRENT LIABILITIES AND PROVISIONS</v>
          </cell>
          <cell r="I1162" t="str">
            <v>CURRENT LIABILITIES</v>
          </cell>
          <cell r="J1162" t="str">
            <v>REALISATION UNDER AGREEMENT TO SELL</v>
          </cell>
        </row>
        <row r="1163">
          <cell r="A1163" t="str">
            <v>L505101-000-092</v>
          </cell>
          <cell r="B1163" t="str">
            <v>Third Party- Allot. A/C- QUEENS COURT</v>
          </cell>
          <cell r="C1163" t="str">
            <v>INR</v>
          </cell>
          <cell r="D1163" t="str">
            <v>LIABILITIES</v>
          </cell>
          <cell r="E1163" t="str">
            <v>BALANCE SHEET</v>
          </cell>
          <cell r="F1163" t="str">
            <v/>
          </cell>
          <cell r="G1163" t="str">
            <v/>
          </cell>
          <cell r="H1163" t="str">
            <v>CURRENT LIABILITIES AND PROVISIONS</v>
          </cell>
          <cell r="I1163" t="str">
            <v>CURRENT LIABILITIES</v>
          </cell>
          <cell r="J1163" t="str">
            <v>REALISATION UNDER AGREEMENT TO SELL</v>
          </cell>
        </row>
        <row r="1164">
          <cell r="A1164" t="str">
            <v>L505101-000-101</v>
          </cell>
          <cell r="B1164" t="str">
            <v>Third Party- Allot. A/C- LIG/EWS</v>
          </cell>
          <cell r="C1164" t="str">
            <v>INR</v>
          </cell>
          <cell r="D1164" t="str">
            <v>LIABILITIES</v>
          </cell>
          <cell r="E1164" t="str">
            <v>BALANCE SHEET</v>
          </cell>
          <cell r="F1164" t="str">
            <v/>
          </cell>
          <cell r="G1164" t="str">
            <v/>
          </cell>
          <cell r="H1164" t="str">
            <v>CURRENT LIABILITIES AND PROVISIONS</v>
          </cell>
          <cell r="I1164" t="str">
            <v>CURRENT LIABILITIES</v>
          </cell>
          <cell r="J1164" t="str">
            <v>REALISATION UNDER AGREEMENT TO SELL</v>
          </cell>
        </row>
        <row r="1165">
          <cell r="A1165" t="str">
            <v>L505101-000-102</v>
          </cell>
          <cell r="B1165" t="str">
            <v>Third Party- Allot. A/C- QEC 1,2,3</v>
          </cell>
          <cell r="C1165" t="str">
            <v>INR</v>
          </cell>
          <cell r="D1165" t="str">
            <v>LIABILITIES</v>
          </cell>
          <cell r="E1165" t="str">
            <v>BALANCE SHEET</v>
          </cell>
          <cell r="F1165" t="str">
            <v/>
          </cell>
          <cell r="G1165" t="str">
            <v/>
          </cell>
          <cell r="H1165" t="str">
            <v>CURRENT LIABILITIES AND PROVISIONS</v>
          </cell>
          <cell r="I1165" t="str">
            <v>CURRENT LIABILITIES</v>
          </cell>
          <cell r="J1165" t="str">
            <v>REALISATION UNDER AGREEMENT TO SELL</v>
          </cell>
        </row>
        <row r="1166">
          <cell r="A1166" t="str">
            <v>L505101-000-103</v>
          </cell>
          <cell r="B1166" t="str">
            <v>Third Party- Allot. A/C- ADJ. CONST.</v>
          </cell>
          <cell r="C1166" t="str">
            <v>INR</v>
          </cell>
          <cell r="D1166" t="str">
            <v>LIABILITIES</v>
          </cell>
          <cell r="E1166" t="str">
            <v>BALANCE SHEET</v>
          </cell>
          <cell r="F1166" t="str">
            <v/>
          </cell>
          <cell r="G1166" t="str">
            <v/>
          </cell>
          <cell r="H1166" t="str">
            <v>CURRENT LIABILITIES AND PROVISIONS</v>
          </cell>
          <cell r="I1166" t="str">
            <v>CURRENT LIABILITIES</v>
          </cell>
          <cell r="J1166" t="str">
            <v>REALISATION UNDER AGREEMENT TO SELL</v>
          </cell>
        </row>
        <row r="1167">
          <cell r="A1167" t="str">
            <v>L505101-000-104</v>
          </cell>
          <cell r="B1167" t="str">
            <v>Third Party- Allot. A/C- ADJ. LAND</v>
          </cell>
          <cell r="C1167" t="str">
            <v>INR</v>
          </cell>
          <cell r="D1167" t="str">
            <v>LIABILITIES</v>
          </cell>
          <cell r="E1167" t="str">
            <v>BALANCE SHEET</v>
          </cell>
          <cell r="F1167" t="str">
            <v/>
          </cell>
          <cell r="G1167" t="str">
            <v/>
          </cell>
          <cell r="H1167" t="str">
            <v>CURRENT LIABILITIES AND PROVISIONS</v>
          </cell>
          <cell r="I1167" t="str">
            <v>CURRENT LIABILITIES</v>
          </cell>
          <cell r="J1167" t="str">
            <v>REALISATION UNDER AGREEMENT TO SELL</v>
          </cell>
        </row>
        <row r="1168">
          <cell r="A1168" t="str">
            <v>L505101-000-301</v>
          </cell>
          <cell r="B1168" t="str">
            <v>Third Party- Allot. A/C- NOIDA MALL</v>
          </cell>
          <cell r="C1168" t="str">
            <v>INR</v>
          </cell>
          <cell r="D1168" t="str">
            <v>LIABILITIES</v>
          </cell>
          <cell r="E1168" t="str">
            <v>BALANCE SHEET</v>
          </cell>
          <cell r="F1168" t="str">
            <v/>
          </cell>
          <cell r="G1168" t="str">
            <v/>
          </cell>
          <cell r="H1168" t="str">
            <v>CURRENT LIABILITIES AND PROVISIONS</v>
          </cell>
          <cell r="I1168" t="str">
            <v>CURRENT LIABILITIES</v>
          </cell>
          <cell r="J1168" t="str">
            <v>REALISATION UNDER AGREEMENT TO SELL</v>
          </cell>
        </row>
        <row r="1169">
          <cell r="A1169" t="str">
            <v>L505102-000-000</v>
          </cell>
          <cell r="B1169" t="str">
            <v>Third Party- Inst. Reb.</v>
          </cell>
          <cell r="C1169" t="str">
            <v>INR</v>
          </cell>
          <cell r="D1169" t="str">
            <v>LIABILITIES</v>
          </cell>
          <cell r="E1169" t="str">
            <v>BALANCE SHEET</v>
          </cell>
          <cell r="F1169" t="str">
            <v/>
          </cell>
          <cell r="G1169" t="str">
            <v/>
          </cell>
          <cell r="H1169" t="str">
            <v>CURRENT LIABILITIES AND PROVISIONS</v>
          </cell>
          <cell r="I1169" t="str">
            <v>CURRENT LIABILITIES</v>
          </cell>
          <cell r="J1169" t="str">
            <v>REALISATION UNDER AGREEMENT TO SELL</v>
          </cell>
        </row>
        <row r="1170">
          <cell r="A1170" t="str">
            <v>L505102-000-001</v>
          </cell>
          <cell r="B1170" t="str">
            <v>Third Party- Inst. Reb.- ANKUR VIHAR</v>
          </cell>
          <cell r="C1170" t="str">
            <v>INR</v>
          </cell>
          <cell r="D1170" t="str">
            <v>LIABILITIES</v>
          </cell>
          <cell r="E1170" t="str">
            <v>BALANCE SHEET</v>
          </cell>
          <cell r="F1170" t="str">
            <v/>
          </cell>
          <cell r="G1170" t="str">
            <v/>
          </cell>
          <cell r="H1170" t="str">
            <v>CURRENT LIABILITIES AND PROVISIONS</v>
          </cell>
          <cell r="I1170" t="str">
            <v>CURRENT LIABILITIES</v>
          </cell>
          <cell r="J1170" t="str">
            <v>REALISATION UNDER AGREEMENT TO SELL</v>
          </cell>
        </row>
        <row r="1171">
          <cell r="A1171" t="str">
            <v>L505102-000-002</v>
          </cell>
          <cell r="B1171" t="str">
            <v>Third Party- Inst. Reb.- BEVERLY PK1 PKG</v>
          </cell>
          <cell r="C1171" t="str">
            <v>INR</v>
          </cell>
          <cell r="D1171" t="str">
            <v>LIABILITIES</v>
          </cell>
          <cell r="E1171" t="str">
            <v>BALANCE SHEET</v>
          </cell>
          <cell r="F1171" t="str">
            <v/>
          </cell>
          <cell r="G1171" t="str">
            <v/>
          </cell>
          <cell r="H1171" t="str">
            <v>CURRENT LIABILITIES AND PROVISIONS</v>
          </cell>
          <cell r="I1171" t="str">
            <v>CURRENT LIABILITIES</v>
          </cell>
          <cell r="J1171" t="str">
            <v>REALISATION UNDER AGREEMENT TO SELL</v>
          </cell>
        </row>
        <row r="1172">
          <cell r="A1172" t="str">
            <v>L505102-000-003</v>
          </cell>
          <cell r="B1172" t="str">
            <v>Third Party- Inst. Reb.- BEVERLY PK2 PKG</v>
          </cell>
          <cell r="C1172" t="str">
            <v>INR</v>
          </cell>
          <cell r="D1172" t="str">
            <v>LIABILITIES</v>
          </cell>
          <cell r="E1172" t="str">
            <v>BALANCE SHEET</v>
          </cell>
          <cell r="F1172" t="str">
            <v/>
          </cell>
          <cell r="G1172" t="str">
            <v/>
          </cell>
          <cell r="H1172" t="str">
            <v>CURRENT LIABILITIES AND PROVISIONS</v>
          </cell>
          <cell r="I1172" t="str">
            <v>CURRENT LIABILITIES</v>
          </cell>
          <cell r="J1172" t="str">
            <v>REALISATION UNDER AGREEMENT TO SELL</v>
          </cell>
        </row>
        <row r="1173">
          <cell r="A1173" t="str">
            <v>L505102-000-004</v>
          </cell>
          <cell r="B1173" t="str">
            <v>Third Party- Inst. Reb.- BEVERLY PRK 1</v>
          </cell>
          <cell r="C1173" t="str">
            <v>INR</v>
          </cell>
          <cell r="D1173" t="str">
            <v>LIABILITIES</v>
          </cell>
          <cell r="E1173" t="str">
            <v>BALANCE SHEET</v>
          </cell>
          <cell r="F1173" t="str">
            <v/>
          </cell>
          <cell r="G1173" t="str">
            <v/>
          </cell>
          <cell r="H1173" t="str">
            <v>CURRENT LIABILITIES AND PROVISIONS</v>
          </cell>
          <cell r="I1173" t="str">
            <v>CURRENT LIABILITIES</v>
          </cell>
          <cell r="J1173" t="str">
            <v>REALISATION UNDER AGREEMENT TO SELL</v>
          </cell>
        </row>
        <row r="1174">
          <cell r="A1174" t="str">
            <v>L505102-000-005</v>
          </cell>
          <cell r="B1174" t="str">
            <v>Third Party- Inst. Reb.- BEVERLY PRK 2</v>
          </cell>
          <cell r="C1174" t="str">
            <v>INR</v>
          </cell>
          <cell r="D1174" t="str">
            <v>LIABILITIES</v>
          </cell>
          <cell r="E1174" t="str">
            <v>BALANCE SHEET</v>
          </cell>
          <cell r="F1174" t="str">
            <v/>
          </cell>
          <cell r="G1174" t="str">
            <v/>
          </cell>
          <cell r="H1174" t="str">
            <v>CURRENT LIABILITIES AND PROVISIONS</v>
          </cell>
          <cell r="I1174" t="str">
            <v>CURRENT LIABILITIES</v>
          </cell>
          <cell r="J1174" t="str">
            <v>REALISATION UNDER AGREEMENT TO SELL</v>
          </cell>
        </row>
        <row r="1175">
          <cell r="A1175" t="str">
            <v>L505102-000-007</v>
          </cell>
          <cell r="B1175" t="str">
            <v>Third Party- Inst. Reb.- Cntrl Arcde Prk</v>
          </cell>
          <cell r="C1175" t="str">
            <v>INR</v>
          </cell>
          <cell r="D1175" t="str">
            <v>LIABILITIES</v>
          </cell>
          <cell r="E1175" t="str">
            <v>BALANCE SHEET</v>
          </cell>
          <cell r="F1175" t="str">
            <v/>
          </cell>
          <cell r="G1175" t="str">
            <v/>
          </cell>
          <cell r="H1175" t="str">
            <v>CURRENT LIABILITIES AND PROVISIONS</v>
          </cell>
          <cell r="I1175" t="str">
            <v>CURRENT LIABILITIES</v>
          </cell>
          <cell r="J1175" t="str">
            <v>REALISATION UNDER AGREEMENT TO SELL</v>
          </cell>
        </row>
        <row r="1176">
          <cell r="A1176" t="str">
            <v>L505102-000-010</v>
          </cell>
          <cell r="B1176" t="str">
            <v>Third Party- Inst. Reb.- DILSHAD PLAZA</v>
          </cell>
          <cell r="C1176" t="str">
            <v>INR</v>
          </cell>
          <cell r="D1176" t="str">
            <v>LIABILITIES</v>
          </cell>
          <cell r="E1176" t="str">
            <v>BALANCE SHEET</v>
          </cell>
          <cell r="F1176" t="str">
            <v/>
          </cell>
          <cell r="G1176" t="str">
            <v/>
          </cell>
          <cell r="H1176" t="str">
            <v>CURRENT LIABILITIES AND PROVISIONS</v>
          </cell>
          <cell r="I1176" t="str">
            <v>CURRENT LIABILITIES</v>
          </cell>
          <cell r="J1176" t="str">
            <v>REALISATION UNDER AGREEMENT TO SELL</v>
          </cell>
        </row>
        <row r="1177">
          <cell r="A1177" t="str">
            <v>L505102-000-011</v>
          </cell>
          <cell r="B1177" t="str">
            <v>Third Party- Inst. Reb.- EXECUTIVE Hme</v>
          </cell>
          <cell r="C1177" t="str">
            <v>INR</v>
          </cell>
          <cell r="D1177" t="str">
            <v>LIABILITIES</v>
          </cell>
          <cell r="E1177" t="str">
            <v>BALANCE SHEET</v>
          </cell>
          <cell r="F1177" t="str">
            <v/>
          </cell>
          <cell r="G1177" t="str">
            <v/>
          </cell>
          <cell r="H1177" t="str">
            <v>CURRENT LIABILITIES AND PROVISIONS</v>
          </cell>
          <cell r="I1177" t="str">
            <v>CURRENT LIABILITIES</v>
          </cell>
          <cell r="J1177" t="str">
            <v>REALISATION UNDER AGREEMENT TO SELL</v>
          </cell>
        </row>
        <row r="1178">
          <cell r="A1178" t="str">
            <v>L505102-000-012</v>
          </cell>
          <cell r="B1178" t="str">
            <v>Third Party- Inst. Reb.- HAMILTON Prkn</v>
          </cell>
          <cell r="C1178" t="str">
            <v>INR</v>
          </cell>
          <cell r="D1178" t="str">
            <v>LIABILITIES</v>
          </cell>
          <cell r="E1178" t="str">
            <v>BALANCE SHEET</v>
          </cell>
          <cell r="F1178" t="str">
            <v/>
          </cell>
          <cell r="G1178" t="str">
            <v/>
          </cell>
          <cell r="H1178" t="str">
            <v>CURRENT LIABILITIES AND PROVISIONS</v>
          </cell>
          <cell r="I1178" t="str">
            <v>CURRENT LIABILITIES</v>
          </cell>
          <cell r="J1178" t="str">
            <v>REALISATION UNDER AGREEMENT TO SELL</v>
          </cell>
        </row>
        <row r="1179">
          <cell r="A1179" t="str">
            <v>L505102-000-013</v>
          </cell>
          <cell r="B1179" t="str">
            <v>Third Party- Inst. Reb.- HAMILTON COUR</v>
          </cell>
          <cell r="C1179" t="str">
            <v>INR</v>
          </cell>
          <cell r="D1179" t="str">
            <v>LIABILITIES</v>
          </cell>
          <cell r="E1179" t="str">
            <v>BALANCE SHEET</v>
          </cell>
          <cell r="F1179" t="str">
            <v/>
          </cell>
          <cell r="G1179" t="str">
            <v/>
          </cell>
          <cell r="H1179" t="str">
            <v>CURRENT LIABILITIES AND PROVISIONS</v>
          </cell>
          <cell r="I1179" t="str">
            <v>CURRENT LIABILITIES</v>
          </cell>
          <cell r="J1179" t="str">
            <v>REALISATION UNDER AGREEMENT TO SELL</v>
          </cell>
        </row>
        <row r="1180">
          <cell r="A1180" t="str">
            <v>L505102-000-014</v>
          </cell>
          <cell r="B1180" t="str">
            <v>Third Party- Inst. Reb.- NEW TOWN Hse</v>
          </cell>
          <cell r="C1180" t="str">
            <v>INR</v>
          </cell>
          <cell r="D1180" t="str">
            <v>LIABILITIES</v>
          </cell>
          <cell r="E1180" t="str">
            <v>BALANCE SHEET</v>
          </cell>
          <cell r="F1180" t="str">
            <v/>
          </cell>
          <cell r="G1180" t="str">
            <v/>
          </cell>
          <cell r="H1180" t="str">
            <v>CURRENT LIABILITIES AND PROVISIONS</v>
          </cell>
          <cell r="I1180" t="str">
            <v>CURRENT LIABILITIES</v>
          </cell>
          <cell r="J1180" t="str">
            <v>REALISATION UNDER AGREEMENT TO SELL</v>
          </cell>
        </row>
        <row r="1181">
          <cell r="A1181" t="str">
            <v>L505102-000-015</v>
          </cell>
          <cell r="B1181" t="str">
            <v>Third Party- Inst. Reb.- TOWN HSE</v>
          </cell>
          <cell r="C1181" t="str">
            <v>INR</v>
          </cell>
          <cell r="D1181" t="str">
            <v>LIABILITIES</v>
          </cell>
          <cell r="E1181" t="str">
            <v>BALANCE SHEET</v>
          </cell>
          <cell r="F1181" t="str">
            <v/>
          </cell>
          <cell r="G1181" t="str">
            <v/>
          </cell>
          <cell r="H1181" t="str">
            <v>CURRENT LIABILITIES AND PROVISIONS</v>
          </cell>
          <cell r="I1181" t="str">
            <v>CURRENT LIABILITIES</v>
          </cell>
          <cell r="J1181" t="str">
            <v>REALISATION UNDER AGREEMENT TO SELL</v>
          </cell>
        </row>
        <row r="1182">
          <cell r="A1182" t="str">
            <v>L505102-000-017</v>
          </cell>
          <cell r="B1182" t="str">
            <v>Third Party- Inst. Reb.- QEC PHASE-IV</v>
          </cell>
          <cell r="C1182" t="str">
            <v>INR</v>
          </cell>
          <cell r="D1182" t="str">
            <v>LIABILITIES</v>
          </cell>
          <cell r="E1182" t="str">
            <v>BALANCE SHEET</v>
          </cell>
          <cell r="F1182" t="str">
            <v/>
          </cell>
          <cell r="G1182" t="str">
            <v/>
          </cell>
          <cell r="H1182" t="str">
            <v>CURRENT LIABILITIES AND PROVISIONS</v>
          </cell>
          <cell r="I1182" t="str">
            <v>CURRENT LIABILITIES</v>
          </cell>
          <cell r="J1182" t="str">
            <v>REALISATION UNDER AGREEMENT TO SELL</v>
          </cell>
        </row>
        <row r="1183">
          <cell r="A1183" t="str">
            <v>L505102-000-018</v>
          </cell>
          <cell r="B1183" t="str">
            <v>Third Party- Inst. Reb.- QEC PHASE-V</v>
          </cell>
          <cell r="C1183" t="str">
            <v>INR</v>
          </cell>
          <cell r="D1183" t="str">
            <v>LIABILITIES</v>
          </cell>
          <cell r="E1183" t="str">
            <v>BALANCE SHEET</v>
          </cell>
          <cell r="F1183" t="str">
            <v/>
          </cell>
          <cell r="G1183" t="str">
            <v/>
          </cell>
          <cell r="H1183" t="str">
            <v>CURRENT LIABILITIES AND PROVISIONS</v>
          </cell>
          <cell r="I1183" t="str">
            <v>CURRENT LIABILITIES</v>
          </cell>
          <cell r="J1183" t="str">
            <v>REALISATION UNDER AGREEMENT TO SELL</v>
          </cell>
        </row>
        <row r="1184">
          <cell r="A1184" t="str">
            <v>L505102-000-019</v>
          </cell>
          <cell r="B1184" t="str">
            <v>Third Party- Inst. Reb.- REGENCY PARK</v>
          </cell>
          <cell r="C1184" t="str">
            <v>INR</v>
          </cell>
          <cell r="D1184" t="str">
            <v>LIABILITIES</v>
          </cell>
          <cell r="E1184" t="str">
            <v>BALANCE SHEET</v>
          </cell>
          <cell r="F1184" t="str">
            <v/>
          </cell>
          <cell r="G1184" t="str">
            <v/>
          </cell>
          <cell r="H1184" t="str">
            <v>CURRENT LIABILITIES AND PROVISIONS</v>
          </cell>
          <cell r="I1184" t="str">
            <v>CURRENT LIABILITIES</v>
          </cell>
          <cell r="J1184" t="str">
            <v>REALISATION UNDER AGREEMENT TO SELL</v>
          </cell>
        </row>
        <row r="1185">
          <cell r="A1185" t="str">
            <v>L505102-000-020</v>
          </cell>
          <cell r="B1185" t="str">
            <v>Third Party- Inst. Reb.- REGENCY Prkn</v>
          </cell>
          <cell r="C1185" t="str">
            <v>INR</v>
          </cell>
          <cell r="D1185" t="str">
            <v>LIABILITIES</v>
          </cell>
          <cell r="E1185" t="str">
            <v>BALANCE SHEET</v>
          </cell>
          <cell r="F1185" t="str">
            <v/>
          </cell>
          <cell r="G1185" t="str">
            <v/>
          </cell>
          <cell r="H1185" t="str">
            <v>CURRENT LIABILITIES AND PROVISIONS</v>
          </cell>
          <cell r="I1185" t="str">
            <v>CURRENT LIABILITIES</v>
          </cell>
          <cell r="J1185" t="str">
            <v>REALISATION UNDER AGREEMENT TO SELL</v>
          </cell>
        </row>
        <row r="1186">
          <cell r="A1186" t="str">
            <v>L505102-000-021</v>
          </cell>
          <cell r="B1186" t="str">
            <v>Third Party- Inst. Reb.- RICHMOND Prkn</v>
          </cell>
          <cell r="C1186" t="str">
            <v>INR</v>
          </cell>
          <cell r="D1186" t="str">
            <v>LIABILITIES</v>
          </cell>
          <cell r="E1186" t="str">
            <v>BALANCE SHEET</v>
          </cell>
          <cell r="F1186" t="str">
            <v/>
          </cell>
          <cell r="G1186" t="str">
            <v/>
          </cell>
          <cell r="H1186" t="str">
            <v>CURRENT LIABILITIES AND PROVISIONS</v>
          </cell>
          <cell r="I1186" t="str">
            <v>CURRENT LIABILITIES</v>
          </cell>
          <cell r="J1186" t="str">
            <v>REALISATION UNDER AGREEMENT TO SELL</v>
          </cell>
        </row>
        <row r="1187">
          <cell r="A1187" t="str">
            <v>L505102-000-022</v>
          </cell>
          <cell r="B1187" t="str">
            <v>Third Party- Inst. Reb.- RICHMOND PARK</v>
          </cell>
          <cell r="C1187" t="str">
            <v>INR</v>
          </cell>
          <cell r="D1187" t="str">
            <v>LIABILITIES</v>
          </cell>
          <cell r="E1187" t="str">
            <v>BALANCE SHEET</v>
          </cell>
          <cell r="F1187" t="str">
            <v/>
          </cell>
          <cell r="G1187" t="str">
            <v/>
          </cell>
          <cell r="H1187" t="str">
            <v>CURRENT LIABILITIES AND PROVISIONS</v>
          </cell>
          <cell r="I1187" t="str">
            <v>CURRENT LIABILITIES</v>
          </cell>
          <cell r="J1187" t="str">
            <v>REALISATION UNDER AGREEMENT TO SELL</v>
          </cell>
        </row>
        <row r="1188">
          <cell r="A1188" t="str">
            <v>L505102-000-023</v>
          </cell>
          <cell r="B1188" t="str">
            <v>Third Party- Inst. Reb.- SUPER MART-II</v>
          </cell>
          <cell r="C1188" t="str">
            <v>INR</v>
          </cell>
          <cell r="D1188" t="str">
            <v>LIABILITIES</v>
          </cell>
          <cell r="E1188" t="str">
            <v>BALANCE SHEET</v>
          </cell>
          <cell r="F1188" t="str">
            <v/>
          </cell>
          <cell r="G1188" t="str">
            <v/>
          </cell>
          <cell r="H1188" t="str">
            <v>CURRENT LIABILITIES AND PROVISIONS</v>
          </cell>
          <cell r="I1188" t="str">
            <v>CURRENT LIABILITIES</v>
          </cell>
          <cell r="J1188" t="str">
            <v>REALISATION UNDER AGREEMENT TO SELL</v>
          </cell>
        </row>
        <row r="1189">
          <cell r="A1189" t="str">
            <v>L505102-000-024</v>
          </cell>
          <cell r="B1189" t="str">
            <v>Third Party- Inst. Reb.- SHOPPING MALL</v>
          </cell>
          <cell r="C1189" t="str">
            <v>INR</v>
          </cell>
          <cell r="D1189" t="str">
            <v>LIABILITIES</v>
          </cell>
          <cell r="E1189" t="str">
            <v>BALANCE SHEET</v>
          </cell>
          <cell r="F1189" t="str">
            <v/>
          </cell>
          <cell r="G1189" t="str">
            <v/>
          </cell>
          <cell r="H1189" t="str">
            <v>CURRENT LIABILITIES AND PROVISIONS</v>
          </cell>
          <cell r="I1189" t="str">
            <v>CURRENT LIABILITIES</v>
          </cell>
          <cell r="J1189" t="str">
            <v>REALISATION UNDER AGREEMENT TO SELL</v>
          </cell>
        </row>
        <row r="1190">
          <cell r="A1190" t="str">
            <v>L505102-000-027</v>
          </cell>
          <cell r="B1190" t="str">
            <v>Third Party- Inst. Reb.- STOP-N-SHOP</v>
          </cell>
          <cell r="C1190" t="str">
            <v>INR</v>
          </cell>
          <cell r="D1190" t="str">
            <v>LIABILITIES</v>
          </cell>
          <cell r="E1190" t="str">
            <v>BALANCE SHEET</v>
          </cell>
          <cell r="F1190" t="str">
            <v/>
          </cell>
          <cell r="G1190" t="str">
            <v/>
          </cell>
          <cell r="H1190" t="str">
            <v>CURRENT LIABILITIES AND PROVISIONS</v>
          </cell>
          <cell r="I1190" t="str">
            <v>CURRENT LIABILITIES</v>
          </cell>
          <cell r="J1190" t="str">
            <v>REALISATION UNDER AGREEMENT TO SELL</v>
          </cell>
        </row>
        <row r="1191">
          <cell r="A1191" t="str">
            <v>L505102-000-028</v>
          </cell>
          <cell r="B1191" t="str">
            <v>Third Party- Inst. Reb.- SILVER OAKS</v>
          </cell>
          <cell r="C1191" t="str">
            <v>INR</v>
          </cell>
          <cell r="D1191" t="str">
            <v>LIABILITIES</v>
          </cell>
          <cell r="E1191" t="str">
            <v>BALANCE SHEET</v>
          </cell>
          <cell r="F1191" t="str">
            <v/>
          </cell>
          <cell r="G1191" t="str">
            <v/>
          </cell>
          <cell r="H1191" t="str">
            <v>CURRENT LIABILITIES AND PROVISIONS</v>
          </cell>
          <cell r="I1191" t="str">
            <v>CURRENT LIABILITIES</v>
          </cell>
          <cell r="J1191" t="str">
            <v>REALISATION UNDER AGREEMENT TO SELL</v>
          </cell>
        </row>
        <row r="1192">
          <cell r="A1192" t="str">
            <v>L505102-000-029</v>
          </cell>
          <cell r="B1192" t="str">
            <v>Third Party- Inst. Reb.- SILVER OAKS PKG</v>
          </cell>
          <cell r="C1192" t="str">
            <v>INR</v>
          </cell>
          <cell r="D1192" t="str">
            <v>LIABILITIES</v>
          </cell>
          <cell r="E1192" t="str">
            <v>BALANCE SHEET</v>
          </cell>
          <cell r="F1192" t="str">
            <v/>
          </cell>
          <cell r="G1192" t="str">
            <v/>
          </cell>
          <cell r="H1192" t="str">
            <v>CURRENT LIABILITIES AND PROVISIONS</v>
          </cell>
          <cell r="I1192" t="str">
            <v>CURRENT LIABILITIES</v>
          </cell>
          <cell r="J1192" t="str">
            <v>REALISATION UNDER AGREEMENT TO SELL</v>
          </cell>
        </row>
        <row r="1193">
          <cell r="A1193" t="str">
            <v>L505102-000-032</v>
          </cell>
          <cell r="B1193" t="str">
            <v>Third Party- Inst. Reb.- VILLA PLOTS</v>
          </cell>
          <cell r="C1193" t="str">
            <v>INR</v>
          </cell>
          <cell r="D1193" t="str">
            <v>LIABILITIES</v>
          </cell>
          <cell r="E1193" t="str">
            <v>BALANCE SHEET</v>
          </cell>
          <cell r="F1193" t="str">
            <v/>
          </cell>
          <cell r="G1193" t="str">
            <v/>
          </cell>
          <cell r="H1193" t="str">
            <v>CURRENT LIABILITIES AND PROVISIONS</v>
          </cell>
          <cell r="I1193" t="str">
            <v>CURRENT LIABILITIES</v>
          </cell>
          <cell r="J1193" t="str">
            <v>REALISATION UNDER AGREEMENT TO SELL</v>
          </cell>
        </row>
        <row r="1194">
          <cell r="A1194" t="str">
            <v>L505102-000-033</v>
          </cell>
          <cell r="B1194" t="str">
            <v>Third Party- Inst. Reb.- WINDSOR Prkn</v>
          </cell>
          <cell r="C1194" t="str">
            <v>INR</v>
          </cell>
          <cell r="D1194" t="str">
            <v>LIABILITIES</v>
          </cell>
          <cell r="E1194" t="str">
            <v>BALANCE SHEET</v>
          </cell>
          <cell r="F1194" t="str">
            <v/>
          </cell>
          <cell r="G1194" t="str">
            <v/>
          </cell>
          <cell r="H1194" t="str">
            <v>CURRENT LIABILITIES AND PROVISIONS</v>
          </cell>
          <cell r="I1194" t="str">
            <v>CURRENT LIABILITIES</v>
          </cell>
          <cell r="J1194" t="str">
            <v>REALISATION UNDER AGREEMENT TO SELL</v>
          </cell>
        </row>
        <row r="1195">
          <cell r="A1195" t="str">
            <v>L505102-000-034</v>
          </cell>
          <cell r="B1195" t="str">
            <v>Third Party- Inst. Reb.- WINDSOR COURT</v>
          </cell>
          <cell r="C1195" t="str">
            <v>INR</v>
          </cell>
          <cell r="D1195" t="str">
            <v>LIABILITIES</v>
          </cell>
          <cell r="E1195" t="str">
            <v>BALANCE SHEET</v>
          </cell>
          <cell r="F1195" t="str">
            <v/>
          </cell>
          <cell r="G1195" t="str">
            <v/>
          </cell>
          <cell r="H1195" t="str">
            <v>CURRENT LIABILITIES AND PROVISIONS</v>
          </cell>
          <cell r="I1195" t="str">
            <v>CURRENT LIABILITIES</v>
          </cell>
          <cell r="J1195" t="str">
            <v>REALISATION UNDER AGREEMENT TO SELL</v>
          </cell>
        </row>
        <row r="1196">
          <cell r="A1196" t="str">
            <v>L505102-000-035</v>
          </cell>
          <cell r="B1196" t="str">
            <v>Third Party- Inst. Reb.- GALLERIA</v>
          </cell>
          <cell r="C1196" t="str">
            <v>INR</v>
          </cell>
          <cell r="D1196" t="str">
            <v>LIABILITIES</v>
          </cell>
          <cell r="E1196" t="str">
            <v>BALANCE SHEET</v>
          </cell>
          <cell r="F1196" t="str">
            <v/>
          </cell>
          <cell r="G1196" t="str">
            <v/>
          </cell>
          <cell r="H1196" t="str">
            <v>CURRENT LIABILITIES AND PROVISIONS</v>
          </cell>
          <cell r="I1196" t="str">
            <v>CURRENT LIABILITIES</v>
          </cell>
          <cell r="J1196" t="str">
            <v>REALISATION UNDER AGREEMENT TO SELL</v>
          </cell>
        </row>
        <row r="1197">
          <cell r="A1197" t="str">
            <v>L505102-000-037</v>
          </cell>
          <cell r="B1197" t="str">
            <v>Third Party- Inst. Reb.- CENTRE POINT</v>
          </cell>
          <cell r="C1197" t="str">
            <v>INR</v>
          </cell>
          <cell r="D1197" t="str">
            <v>LIABILITIES</v>
          </cell>
          <cell r="E1197" t="str">
            <v>BALANCE SHEET</v>
          </cell>
          <cell r="F1197" t="str">
            <v/>
          </cell>
          <cell r="G1197" t="str">
            <v/>
          </cell>
          <cell r="H1197" t="str">
            <v>CURRENT LIABILITIES AND PROVISIONS</v>
          </cell>
          <cell r="I1197" t="str">
            <v>CURRENT LIABILITIES</v>
          </cell>
          <cell r="J1197" t="str">
            <v>REALISATION UNDER AGREEMENT TO SELL</v>
          </cell>
        </row>
        <row r="1198">
          <cell r="A1198" t="str">
            <v>L505102-000-038</v>
          </cell>
          <cell r="B1198" t="str">
            <v>Third Party- Inst. Reb.- FARIDABAD PLO</v>
          </cell>
          <cell r="C1198" t="str">
            <v>INR</v>
          </cell>
          <cell r="D1198" t="str">
            <v>LIABILITIES</v>
          </cell>
          <cell r="E1198" t="str">
            <v>BALANCE SHEET</v>
          </cell>
          <cell r="F1198" t="str">
            <v/>
          </cell>
          <cell r="G1198" t="str">
            <v/>
          </cell>
          <cell r="H1198" t="str">
            <v>CURRENT LIABILITIES AND PROVISIONS</v>
          </cell>
          <cell r="I1198" t="str">
            <v>CURRENT LIABILITIES</v>
          </cell>
          <cell r="J1198" t="str">
            <v>REALISATION UNDER AGREEMENT TO SELL</v>
          </cell>
        </row>
        <row r="1199">
          <cell r="A1199" t="str">
            <v>L505102-000-039</v>
          </cell>
          <cell r="B1199" t="str">
            <v>Third Party- Inst. Reb.- RIDGWOOD EST.</v>
          </cell>
          <cell r="C1199" t="str">
            <v>INR</v>
          </cell>
          <cell r="D1199" t="str">
            <v>LIABILITIES</v>
          </cell>
          <cell r="E1199" t="str">
            <v>BALANCE SHEET</v>
          </cell>
          <cell r="F1199" t="str">
            <v/>
          </cell>
          <cell r="G1199" t="str">
            <v/>
          </cell>
          <cell r="H1199" t="str">
            <v>CURRENT LIABILITIES AND PROVISIONS</v>
          </cell>
          <cell r="I1199" t="str">
            <v>CURRENT LIABILITIES</v>
          </cell>
          <cell r="J1199" t="str">
            <v>REALISATION UNDER AGREEMENT TO SELL</v>
          </cell>
        </row>
        <row r="1200">
          <cell r="A1200" t="str">
            <v>L505102-000-040</v>
          </cell>
          <cell r="B1200" t="str">
            <v>Third Party- Inst. Reb.- OAKWOOD EST.</v>
          </cell>
          <cell r="C1200" t="str">
            <v>INR</v>
          </cell>
          <cell r="D1200" t="str">
            <v>LIABILITIES</v>
          </cell>
          <cell r="E1200" t="str">
            <v>BALANCE SHEET</v>
          </cell>
          <cell r="F1200" t="str">
            <v/>
          </cell>
          <cell r="G1200" t="str">
            <v/>
          </cell>
          <cell r="H1200" t="str">
            <v>CURRENT LIABILITIES AND PROVISIONS</v>
          </cell>
          <cell r="I1200" t="str">
            <v>CURRENT LIABILITIES</v>
          </cell>
          <cell r="J1200" t="str">
            <v>REALISATION UNDER AGREEMENT TO SELL</v>
          </cell>
        </row>
        <row r="1201">
          <cell r="A1201" t="str">
            <v>L505102-000-041</v>
          </cell>
          <cell r="B1201" t="str">
            <v>Third Party- Inst. Reb.- WELLINGTON EST</v>
          </cell>
          <cell r="C1201" t="str">
            <v>INR</v>
          </cell>
          <cell r="D1201" t="str">
            <v>LIABILITIES</v>
          </cell>
          <cell r="E1201" t="str">
            <v>BALANCE SHEET</v>
          </cell>
          <cell r="F1201" t="str">
            <v/>
          </cell>
          <cell r="G1201" t="str">
            <v/>
          </cell>
          <cell r="H1201" t="str">
            <v>CURRENT LIABILITIES AND PROVISIONS</v>
          </cell>
          <cell r="I1201" t="str">
            <v>CURRENT LIABILITIES</v>
          </cell>
          <cell r="J1201" t="str">
            <v>REALISATION UNDER AGREEMENT TO SELL</v>
          </cell>
        </row>
        <row r="1202">
          <cell r="A1202" t="str">
            <v>L505102-000-042</v>
          </cell>
          <cell r="B1202" t="str">
            <v>Third Party- Inst. Reb.- PLOTS PH1</v>
          </cell>
          <cell r="C1202" t="str">
            <v>INR</v>
          </cell>
          <cell r="D1202" t="str">
            <v>LIABILITIES</v>
          </cell>
          <cell r="E1202" t="str">
            <v>BALANCE SHEET</v>
          </cell>
          <cell r="F1202" t="str">
            <v/>
          </cell>
          <cell r="G1202" t="str">
            <v/>
          </cell>
          <cell r="H1202" t="str">
            <v>CURRENT LIABILITIES AND PROVISIONS</v>
          </cell>
          <cell r="I1202" t="str">
            <v>CURRENT LIABILITIES</v>
          </cell>
          <cell r="J1202" t="str">
            <v>REALISATION UNDER AGREEMENT TO SELL</v>
          </cell>
        </row>
        <row r="1203">
          <cell r="A1203" t="str">
            <v>L505102-000-043</v>
          </cell>
          <cell r="B1203" t="str">
            <v>Third Party- Inst. Reb.- PLOTS PH II</v>
          </cell>
          <cell r="C1203" t="str">
            <v>INR</v>
          </cell>
          <cell r="D1203" t="str">
            <v>LIABILITIES</v>
          </cell>
          <cell r="E1203" t="str">
            <v>BALANCE SHEET</v>
          </cell>
          <cell r="F1203" t="str">
            <v/>
          </cell>
          <cell r="G1203" t="str">
            <v/>
          </cell>
          <cell r="H1203" t="str">
            <v>CURRENT LIABILITIES AND PROVISIONS</v>
          </cell>
          <cell r="I1203" t="str">
            <v>CURRENT LIABILITIES</v>
          </cell>
          <cell r="J1203" t="str">
            <v>REALISATION UNDER AGREEMENT TO SELL</v>
          </cell>
        </row>
        <row r="1204">
          <cell r="A1204" t="str">
            <v>L505102-000-046</v>
          </cell>
          <cell r="B1204" t="str">
            <v>Third Party- Inst. Reb.- PRINCETON Est</v>
          </cell>
          <cell r="C1204" t="str">
            <v>INR</v>
          </cell>
          <cell r="D1204" t="str">
            <v>LIABILITIES</v>
          </cell>
          <cell r="E1204" t="str">
            <v>BALANCE SHEET</v>
          </cell>
          <cell r="F1204" t="str">
            <v/>
          </cell>
          <cell r="G1204" t="str">
            <v/>
          </cell>
          <cell r="H1204" t="str">
            <v>CURRENT LIABILITIES AND PROVISIONS</v>
          </cell>
          <cell r="I1204" t="str">
            <v>CURRENT LIABILITIES</v>
          </cell>
          <cell r="J1204" t="str">
            <v>REALISATION UNDER AGREEMENT TO SELL</v>
          </cell>
        </row>
        <row r="1205">
          <cell r="A1205" t="str">
            <v>L505102-000-048</v>
          </cell>
          <cell r="B1205" t="str">
            <v>Third Party- Inst. Reb.- Indpndnt Hse</v>
          </cell>
          <cell r="C1205" t="str">
            <v>INR</v>
          </cell>
          <cell r="D1205" t="str">
            <v>LIABILITIES</v>
          </cell>
          <cell r="E1205" t="str">
            <v>BALANCE SHEET</v>
          </cell>
          <cell r="F1205" t="str">
            <v/>
          </cell>
          <cell r="G1205" t="str">
            <v/>
          </cell>
          <cell r="H1205" t="str">
            <v>CURRENT LIABILITIES AND PROVISIONS</v>
          </cell>
          <cell r="I1205" t="str">
            <v>CURRENT LIABILITIES</v>
          </cell>
          <cell r="J1205" t="str">
            <v>REALISATION UNDER AGREEMENT TO SELL</v>
          </cell>
        </row>
        <row r="1206">
          <cell r="A1206" t="str">
            <v>L505102-000-049</v>
          </cell>
          <cell r="B1206" t="str">
            <v>Third Party- Inst. Reb.- REGENT HOUSES</v>
          </cell>
          <cell r="C1206" t="str">
            <v>INR</v>
          </cell>
          <cell r="D1206" t="str">
            <v>LIABILITIES</v>
          </cell>
          <cell r="E1206" t="str">
            <v>BALANCE SHEET</v>
          </cell>
          <cell r="F1206" t="str">
            <v/>
          </cell>
          <cell r="G1206" t="str">
            <v/>
          </cell>
          <cell r="H1206" t="str">
            <v>CURRENT LIABILITIES AND PROVISIONS</v>
          </cell>
          <cell r="I1206" t="str">
            <v>CURRENT LIABILITIES</v>
          </cell>
          <cell r="J1206" t="str">
            <v>REALISATION UNDER AGREEMENT TO SELL</v>
          </cell>
        </row>
        <row r="1207">
          <cell r="A1207" t="str">
            <v>L505102-000-050</v>
          </cell>
          <cell r="B1207" t="str">
            <v>Third Party- Inst. Reb.- CARLTON EST.</v>
          </cell>
          <cell r="C1207" t="str">
            <v>INR</v>
          </cell>
          <cell r="D1207" t="str">
            <v>LIABILITIES</v>
          </cell>
          <cell r="E1207" t="str">
            <v>BALANCE SHEET</v>
          </cell>
          <cell r="F1207" t="str">
            <v/>
          </cell>
          <cell r="G1207" t="str">
            <v/>
          </cell>
          <cell r="H1207" t="str">
            <v>CURRENT LIABILITIES AND PROVISIONS</v>
          </cell>
          <cell r="I1207" t="str">
            <v>CURRENT LIABILITIES</v>
          </cell>
          <cell r="J1207" t="str">
            <v>REALISATION UNDER AGREEMENT TO SELL</v>
          </cell>
        </row>
        <row r="1208">
          <cell r="A1208" t="str">
            <v>L505102-000-051</v>
          </cell>
          <cell r="B1208" t="str">
            <v>Third Party- Inst. Reb.- GARDEN VILLAS</v>
          </cell>
          <cell r="C1208" t="str">
            <v>INR</v>
          </cell>
          <cell r="D1208" t="str">
            <v>LIABILITIES</v>
          </cell>
          <cell r="E1208" t="str">
            <v>BALANCE SHEET</v>
          </cell>
          <cell r="F1208" t="str">
            <v/>
          </cell>
          <cell r="G1208" t="str">
            <v/>
          </cell>
          <cell r="H1208" t="str">
            <v>CURRENT LIABILITIES AND PROVISIONS</v>
          </cell>
          <cell r="I1208" t="str">
            <v>CURRENT LIABILITIES</v>
          </cell>
          <cell r="J1208" t="str">
            <v>REALISATION UNDER AGREEMENT TO SELL</v>
          </cell>
        </row>
        <row r="1209">
          <cell r="A1209" t="str">
            <v>L505102-000-054</v>
          </cell>
          <cell r="B1209" t="str">
            <v>Third Party- Inst. Reb.- BELVEDERE PRK</v>
          </cell>
          <cell r="C1209" t="str">
            <v>INR</v>
          </cell>
          <cell r="D1209" t="str">
            <v>LIABILITIES</v>
          </cell>
          <cell r="E1209" t="str">
            <v>BALANCE SHEET</v>
          </cell>
          <cell r="F1209" t="str">
            <v/>
          </cell>
          <cell r="G1209" t="str">
            <v/>
          </cell>
          <cell r="H1209" t="str">
            <v>CURRENT LIABILITIES AND PROVISIONS</v>
          </cell>
          <cell r="I1209" t="str">
            <v>CURRENT LIABILITIES</v>
          </cell>
          <cell r="J1209" t="str">
            <v>REALISATION UNDER AGREEMENT TO SELL</v>
          </cell>
        </row>
        <row r="1210">
          <cell r="A1210" t="str">
            <v>L505102-000-055</v>
          </cell>
          <cell r="B1210" t="str">
            <v>Third Party- Inst. Reb.- BELVEDERE TOW</v>
          </cell>
          <cell r="C1210" t="str">
            <v>INR</v>
          </cell>
          <cell r="D1210" t="str">
            <v>LIABILITIES</v>
          </cell>
          <cell r="E1210" t="str">
            <v>BALANCE SHEET</v>
          </cell>
          <cell r="F1210" t="str">
            <v/>
          </cell>
          <cell r="G1210" t="str">
            <v/>
          </cell>
          <cell r="H1210" t="str">
            <v>CURRENT LIABILITIES AND PROVISIONS</v>
          </cell>
          <cell r="I1210" t="str">
            <v>CURRENT LIABILITIES</v>
          </cell>
          <cell r="J1210" t="str">
            <v>REALISATION UNDER AGREEMENT TO SELL</v>
          </cell>
        </row>
        <row r="1211">
          <cell r="A1211" t="str">
            <v>L505102-000-056</v>
          </cell>
          <cell r="B1211" t="str">
            <v>Third Party- Inst. Reb.- DLF CITY CENT</v>
          </cell>
          <cell r="C1211" t="str">
            <v>INR</v>
          </cell>
          <cell r="D1211" t="str">
            <v>LIABILITIES</v>
          </cell>
          <cell r="E1211" t="str">
            <v>BALANCE SHEET</v>
          </cell>
          <cell r="F1211" t="str">
            <v/>
          </cell>
          <cell r="G1211" t="str">
            <v/>
          </cell>
          <cell r="H1211" t="str">
            <v>CURRENT LIABILITIES AND PROVISIONS</v>
          </cell>
          <cell r="I1211" t="str">
            <v>CURRENT LIABILITIES</v>
          </cell>
          <cell r="J1211" t="str">
            <v>REALISATION UNDER AGREEMENT TO SELL</v>
          </cell>
        </row>
        <row r="1212">
          <cell r="A1212" t="str">
            <v>L505102-000-058</v>
          </cell>
          <cell r="B1212" t="str">
            <v>Third Party- Inst. Reb.- DLF Excl Flrs</v>
          </cell>
          <cell r="C1212" t="str">
            <v>INR</v>
          </cell>
          <cell r="D1212" t="str">
            <v>LIABILITIES</v>
          </cell>
          <cell r="E1212" t="str">
            <v>BALANCE SHEET</v>
          </cell>
          <cell r="F1212" t="str">
            <v/>
          </cell>
          <cell r="G1212" t="str">
            <v/>
          </cell>
          <cell r="H1212" t="str">
            <v>CURRENT LIABILITIES AND PROVISIONS</v>
          </cell>
          <cell r="I1212" t="str">
            <v>CURRENT LIABILITIES</v>
          </cell>
          <cell r="J1212" t="str">
            <v>REALISATION UNDER AGREEMENT TO SELL</v>
          </cell>
        </row>
        <row r="1213">
          <cell r="A1213" t="str">
            <v>L505102-000-059</v>
          </cell>
          <cell r="B1213" t="str">
            <v>Third Party- Inst. Reb.- DLF MOULSARI AR</v>
          </cell>
          <cell r="C1213" t="str">
            <v>INR</v>
          </cell>
          <cell r="D1213" t="str">
            <v>LIABILITIES</v>
          </cell>
          <cell r="E1213" t="str">
            <v>BALANCE SHEET</v>
          </cell>
          <cell r="F1213" t="str">
            <v/>
          </cell>
          <cell r="G1213" t="str">
            <v/>
          </cell>
          <cell r="H1213" t="str">
            <v>CURRENT LIABILITIES AND PROVISIONS</v>
          </cell>
          <cell r="I1213" t="str">
            <v>CURRENT LIABILITIES</v>
          </cell>
          <cell r="J1213" t="str">
            <v>REALISATION UNDER AGREEMENT TO SELL</v>
          </cell>
        </row>
        <row r="1214">
          <cell r="A1214" t="str">
            <v>L505102-000-060</v>
          </cell>
          <cell r="B1214" t="str">
            <v>Third Party- Inst. Reb.- TRINITY TOWER</v>
          </cell>
          <cell r="C1214" t="str">
            <v>INR</v>
          </cell>
          <cell r="D1214" t="str">
            <v>LIABILITIES</v>
          </cell>
          <cell r="E1214" t="str">
            <v>BALANCE SHEET</v>
          </cell>
          <cell r="F1214" t="str">
            <v/>
          </cell>
          <cell r="G1214" t="str">
            <v/>
          </cell>
          <cell r="H1214" t="str">
            <v>CURRENT LIABILITIES AND PROVISIONS</v>
          </cell>
          <cell r="I1214" t="str">
            <v>CURRENT LIABILITIES</v>
          </cell>
          <cell r="J1214" t="str">
            <v>REALISATION UNDER AGREEMENT TO SELL</v>
          </cell>
        </row>
        <row r="1215">
          <cell r="A1215" t="str">
            <v>L505102-000-061</v>
          </cell>
          <cell r="B1215" t="str">
            <v>Third Party- Inst. Reb.- DLF GRAND MAL</v>
          </cell>
          <cell r="C1215" t="str">
            <v>INR</v>
          </cell>
          <cell r="D1215" t="str">
            <v>LIABILITIES</v>
          </cell>
          <cell r="E1215" t="str">
            <v>BALANCE SHEET</v>
          </cell>
          <cell r="F1215" t="str">
            <v/>
          </cell>
          <cell r="G1215" t="str">
            <v/>
          </cell>
          <cell r="H1215" t="str">
            <v>CURRENT LIABILITIES AND PROVISIONS</v>
          </cell>
          <cell r="I1215" t="str">
            <v>CURRENT LIABILITIES</v>
          </cell>
          <cell r="J1215" t="str">
            <v>REALISATION UNDER AGREEMENT TO SELL</v>
          </cell>
        </row>
        <row r="1216">
          <cell r="A1216" t="str">
            <v>L505102-000-062</v>
          </cell>
          <cell r="B1216" t="str">
            <v>Third Party- Inst. Reb.- THE ARALIAS</v>
          </cell>
          <cell r="C1216" t="str">
            <v>INR</v>
          </cell>
          <cell r="D1216" t="str">
            <v>LIABILITIES</v>
          </cell>
          <cell r="E1216" t="str">
            <v>BALANCE SHEET</v>
          </cell>
          <cell r="F1216" t="str">
            <v/>
          </cell>
          <cell r="G1216" t="str">
            <v/>
          </cell>
          <cell r="H1216" t="str">
            <v>CURRENT LIABILITIES AND PROVISIONS</v>
          </cell>
          <cell r="I1216" t="str">
            <v>CURRENT LIABILITIES</v>
          </cell>
          <cell r="J1216" t="str">
            <v>REALISATION UNDER AGREEMENT TO SELL</v>
          </cell>
        </row>
        <row r="1217">
          <cell r="A1217" t="str">
            <v>L505102-000-064</v>
          </cell>
          <cell r="B1217" t="str">
            <v>Third Party- Inst. Reb.- WESTEND Hghts</v>
          </cell>
          <cell r="C1217" t="str">
            <v>INR</v>
          </cell>
          <cell r="D1217" t="str">
            <v>LIABILITIES</v>
          </cell>
          <cell r="E1217" t="str">
            <v>BALANCE SHEET</v>
          </cell>
          <cell r="F1217" t="str">
            <v/>
          </cell>
          <cell r="G1217" t="str">
            <v/>
          </cell>
          <cell r="H1217" t="str">
            <v>CURRENT LIABILITIES AND PROVISIONS</v>
          </cell>
          <cell r="I1217" t="str">
            <v>CURRENT LIABILITIES</v>
          </cell>
          <cell r="J1217" t="str">
            <v>REALISATION UNDER AGREEMENT TO SELL</v>
          </cell>
        </row>
        <row r="1218">
          <cell r="A1218" t="str">
            <v>L505102-000-069</v>
          </cell>
          <cell r="B1218" t="str">
            <v>Third Party- Inst. Reb.- THE PINNACLE</v>
          </cell>
          <cell r="C1218" t="str">
            <v>INR</v>
          </cell>
          <cell r="D1218" t="str">
            <v>LIABILITIES</v>
          </cell>
          <cell r="E1218" t="str">
            <v>BALANCE SHEET</v>
          </cell>
          <cell r="F1218" t="str">
            <v/>
          </cell>
          <cell r="G1218" t="str">
            <v/>
          </cell>
          <cell r="H1218" t="str">
            <v>CURRENT LIABILITIES AND PROVISIONS</v>
          </cell>
          <cell r="I1218" t="str">
            <v>CURRENT LIABILITIES</v>
          </cell>
          <cell r="J1218" t="str">
            <v>REALISATION UNDER AGREEMENT TO SELL</v>
          </cell>
        </row>
        <row r="1219">
          <cell r="A1219" t="str">
            <v>L505102-000-070</v>
          </cell>
          <cell r="B1219" t="str">
            <v>Third Party- Inst. Reb.- ROYALTON TOWE</v>
          </cell>
          <cell r="C1219" t="str">
            <v>INR</v>
          </cell>
          <cell r="D1219" t="str">
            <v>LIABILITIES</v>
          </cell>
          <cell r="E1219" t="str">
            <v>BALANCE SHEET</v>
          </cell>
          <cell r="F1219" t="str">
            <v/>
          </cell>
          <cell r="G1219" t="str">
            <v/>
          </cell>
          <cell r="H1219" t="str">
            <v>CURRENT LIABILITIES AND PROVISIONS</v>
          </cell>
          <cell r="I1219" t="str">
            <v>CURRENT LIABILITIES</v>
          </cell>
          <cell r="J1219" t="str">
            <v>REALISATION UNDER AGREEMENT TO SELL</v>
          </cell>
        </row>
        <row r="1220">
          <cell r="A1220" t="str">
            <v>L505102-000-071</v>
          </cell>
          <cell r="B1220" t="str">
            <v>Third Party- Inst. Reb.- THE ICON</v>
          </cell>
          <cell r="C1220" t="str">
            <v>INR</v>
          </cell>
          <cell r="D1220" t="str">
            <v>LIABILITIES</v>
          </cell>
          <cell r="E1220" t="str">
            <v>BALANCE SHEET</v>
          </cell>
          <cell r="F1220" t="str">
            <v/>
          </cell>
          <cell r="G1220" t="str">
            <v/>
          </cell>
          <cell r="H1220" t="str">
            <v>CURRENT LIABILITIES AND PROVISIONS</v>
          </cell>
          <cell r="I1220" t="str">
            <v>CURRENT LIABILITIES</v>
          </cell>
          <cell r="J1220" t="str">
            <v>REALISATION UNDER AGREEMENT TO SELL</v>
          </cell>
        </row>
        <row r="1221">
          <cell r="A1221" t="str">
            <v>L505102-000-075</v>
          </cell>
          <cell r="B1221" t="str">
            <v>Third Party- Inst. Reb.- SUMMIT</v>
          </cell>
          <cell r="C1221" t="str">
            <v>INR</v>
          </cell>
          <cell r="D1221" t="str">
            <v>LIABILITIES</v>
          </cell>
          <cell r="E1221" t="str">
            <v>BALANCE SHEET</v>
          </cell>
          <cell r="F1221" t="str">
            <v/>
          </cell>
          <cell r="G1221" t="str">
            <v/>
          </cell>
          <cell r="H1221" t="str">
            <v>CURRENT LIABILITIES AND PROVISIONS</v>
          </cell>
          <cell r="I1221" t="str">
            <v>CURRENT LIABILITIES</v>
          </cell>
          <cell r="J1221" t="str">
            <v>REALISATION UNDER AGREEMENT TO SELL</v>
          </cell>
        </row>
        <row r="1222">
          <cell r="A1222" t="str">
            <v>L505102-000-076</v>
          </cell>
          <cell r="B1222" t="str">
            <v>Third Party- Inst. Reb.- THE COURTYARD</v>
          </cell>
          <cell r="C1222" t="str">
            <v>INR</v>
          </cell>
          <cell r="D1222" t="str">
            <v>LIABILITIES</v>
          </cell>
          <cell r="E1222" t="str">
            <v>BALANCE SHEET</v>
          </cell>
          <cell r="F1222" t="str">
            <v/>
          </cell>
          <cell r="G1222" t="str">
            <v/>
          </cell>
          <cell r="H1222" t="str">
            <v>CURRENT LIABILITIES AND PROVISIONS</v>
          </cell>
          <cell r="I1222" t="str">
            <v>CURRENT LIABILITIES</v>
          </cell>
          <cell r="J1222" t="str">
            <v>REALISATION UNDER AGREEMENT TO SELL</v>
          </cell>
        </row>
        <row r="1223">
          <cell r="A1223" t="str">
            <v>L505102-000-080</v>
          </cell>
          <cell r="B1223" t="str">
            <v>Third Party- Inst. Reb.- THE MAGNOLIAS</v>
          </cell>
          <cell r="C1223" t="str">
            <v>INR</v>
          </cell>
          <cell r="D1223" t="str">
            <v>LIABILITIES</v>
          </cell>
          <cell r="E1223" t="str">
            <v>BALANCE SHEET</v>
          </cell>
          <cell r="F1223" t="str">
            <v/>
          </cell>
          <cell r="G1223" t="str">
            <v/>
          </cell>
          <cell r="H1223" t="str">
            <v>CURRENT LIABILITIES AND PROVISIONS</v>
          </cell>
          <cell r="I1223" t="str">
            <v>CURRENT LIABILITIES</v>
          </cell>
          <cell r="J1223" t="str">
            <v>REALISATION UNDER AGREEMENT TO SELL</v>
          </cell>
        </row>
        <row r="1224">
          <cell r="A1224" t="str">
            <v>L505102-000-085</v>
          </cell>
          <cell r="B1224" t="str">
            <v>Third Party- Inst. Reb.- DLF CITY COUR</v>
          </cell>
          <cell r="C1224" t="str">
            <v>INR</v>
          </cell>
          <cell r="D1224" t="str">
            <v>LIABILITIES</v>
          </cell>
          <cell r="E1224" t="str">
            <v>BALANCE SHEET</v>
          </cell>
          <cell r="F1224" t="str">
            <v/>
          </cell>
          <cell r="G1224" t="str">
            <v/>
          </cell>
          <cell r="H1224" t="str">
            <v>CURRENT LIABILITIES AND PROVISIONS</v>
          </cell>
          <cell r="I1224" t="str">
            <v>CURRENT LIABILITIES</v>
          </cell>
          <cell r="J1224" t="str">
            <v>REALISATION UNDER AGREEMENT TO SELL</v>
          </cell>
        </row>
        <row r="1225">
          <cell r="A1225" t="str">
            <v>L505102-000-088</v>
          </cell>
          <cell r="B1225" t="str">
            <v>Third Party- Inst. Reb.- THE BELAIRE</v>
          </cell>
          <cell r="C1225" t="str">
            <v>INR</v>
          </cell>
          <cell r="D1225" t="str">
            <v>LIABILITIES</v>
          </cell>
          <cell r="E1225" t="str">
            <v>BALANCE SHEET</v>
          </cell>
          <cell r="F1225" t="str">
            <v/>
          </cell>
          <cell r="G1225" t="str">
            <v/>
          </cell>
          <cell r="H1225" t="str">
            <v>CURRENT LIABILITIES AND PROVISIONS</v>
          </cell>
          <cell r="I1225" t="str">
            <v>CURRENT LIABILITIES</v>
          </cell>
          <cell r="J1225" t="str">
            <v>REALISATION UNDER AGREEMENT TO SELL</v>
          </cell>
        </row>
        <row r="1226">
          <cell r="A1226" t="str">
            <v>L505103-000-012</v>
          </cell>
          <cell r="B1226" t="str">
            <v>Third Party- Gen Chrges- HAMILTON  Prkn</v>
          </cell>
          <cell r="C1226" t="str">
            <v>INR</v>
          </cell>
          <cell r="D1226" t="str">
            <v>LIABILITIES</v>
          </cell>
          <cell r="E1226" t="str">
            <v>BALANCE SHEET</v>
          </cell>
          <cell r="F1226" t="str">
            <v/>
          </cell>
          <cell r="G1226" t="str">
            <v/>
          </cell>
          <cell r="H1226" t="str">
            <v>CURRENT LIABILITIES AND PROVISIONS</v>
          </cell>
          <cell r="I1226" t="str">
            <v>CURRENT LIABILITIES</v>
          </cell>
          <cell r="J1226" t="str">
            <v>REALISATION UNDER AGREEMENT TO SELL</v>
          </cell>
        </row>
        <row r="1227">
          <cell r="A1227" t="str">
            <v>L505103-000-013</v>
          </cell>
          <cell r="B1227" t="str">
            <v>Third Party- Gen Chrges- HAMILTON COURT</v>
          </cell>
          <cell r="C1227" t="str">
            <v>INR</v>
          </cell>
          <cell r="D1227" t="str">
            <v>LIABILITIES</v>
          </cell>
          <cell r="E1227" t="str">
            <v>BALANCE SHEET</v>
          </cell>
          <cell r="F1227" t="str">
            <v/>
          </cell>
          <cell r="G1227" t="str">
            <v/>
          </cell>
          <cell r="H1227" t="str">
            <v>CURRENT LIABILITIES AND PROVISIONS</v>
          </cell>
          <cell r="I1227" t="str">
            <v>CURRENT LIABILITIES</v>
          </cell>
          <cell r="J1227" t="str">
            <v>REALISATION UNDER AGREEMENT TO SELL</v>
          </cell>
        </row>
        <row r="1228">
          <cell r="A1228" t="str">
            <v>L505103-000-019</v>
          </cell>
          <cell r="B1228" t="str">
            <v>Third Party- Gen Chrges- REGENCY PARK</v>
          </cell>
          <cell r="C1228" t="str">
            <v>INR</v>
          </cell>
          <cell r="D1228" t="str">
            <v>LIABILITIES</v>
          </cell>
          <cell r="E1228" t="str">
            <v>BALANCE SHEET</v>
          </cell>
          <cell r="F1228" t="str">
            <v/>
          </cell>
          <cell r="G1228" t="str">
            <v/>
          </cell>
          <cell r="H1228" t="str">
            <v>CURRENT LIABILITIES AND PROVISIONS</v>
          </cell>
          <cell r="I1228" t="str">
            <v>CURRENT LIABILITIES</v>
          </cell>
          <cell r="J1228" t="str">
            <v>REALISATION UNDER AGREEMENT TO SELL</v>
          </cell>
        </row>
        <row r="1229">
          <cell r="A1229" t="str">
            <v>L505103-000-020</v>
          </cell>
          <cell r="B1229" t="str">
            <v>Third Party- Gen Chrges- REGENCY PRK PKG</v>
          </cell>
          <cell r="C1229" t="str">
            <v>INR</v>
          </cell>
          <cell r="D1229" t="str">
            <v>LIABILITIES</v>
          </cell>
          <cell r="E1229" t="str">
            <v>BALANCE SHEET</v>
          </cell>
          <cell r="F1229" t="str">
            <v/>
          </cell>
          <cell r="G1229" t="str">
            <v/>
          </cell>
          <cell r="H1229" t="str">
            <v>CURRENT LIABILITIES AND PROVISIONS</v>
          </cell>
          <cell r="I1229" t="str">
            <v>CURRENT LIABILITIES</v>
          </cell>
          <cell r="J1229" t="str">
            <v>REALISATION UNDER AGREEMENT TO SELL</v>
          </cell>
        </row>
        <row r="1230">
          <cell r="A1230" t="str">
            <v>L505103-000-022</v>
          </cell>
          <cell r="B1230" t="str">
            <v>Third Party- Gen Chrges- RICHMOND PARK</v>
          </cell>
          <cell r="C1230" t="str">
            <v>INR</v>
          </cell>
          <cell r="D1230" t="str">
            <v>LIABILITIES</v>
          </cell>
          <cell r="E1230" t="str">
            <v>BALANCE SHEET</v>
          </cell>
          <cell r="F1230" t="str">
            <v/>
          </cell>
          <cell r="G1230" t="str">
            <v/>
          </cell>
          <cell r="H1230" t="str">
            <v>CURRENT LIABILITIES AND PROVISIONS</v>
          </cell>
          <cell r="I1230" t="str">
            <v>CURRENT LIABILITIES</v>
          </cell>
          <cell r="J1230" t="str">
            <v>REALISATION UNDER AGREEMENT TO SELL</v>
          </cell>
        </row>
        <row r="1231">
          <cell r="A1231" t="str">
            <v>L505103-000-034</v>
          </cell>
          <cell r="B1231" t="str">
            <v>Third Party- Gen Chrges- WINDSOR COURT</v>
          </cell>
          <cell r="C1231" t="str">
            <v>INR</v>
          </cell>
          <cell r="D1231" t="str">
            <v>LIABILITIES</v>
          </cell>
          <cell r="E1231" t="str">
            <v>BALANCE SHEET</v>
          </cell>
          <cell r="F1231" t="str">
            <v/>
          </cell>
          <cell r="G1231" t="str">
            <v/>
          </cell>
          <cell r="H1231" t="str">
            <v>CURRENT LIABILITIES AND PROVISIONS</v>
          </cell>
          <cell r="I1231" t="str">
            <v>CURRENT LIABILITIES</v>
          </cell>
          <cell r="J1231" t="str">
            <v>REALISATION UNDER AGREEMENT TO SELL</v>
          </cell>
        </row>
        <row r="1232">
          <cell r="A1232" t="str">
            <v>L505104-000-000</v>
          </cell>
          <cell r="B1232" t="str">
            <v>Third Party- Ext Light Fitting</v>
          </cell>
          <cell r="C1232" t="str">
            <v>INR</v>
          </cell>
          <cell r="D1232" t="str">
            <v>LIABILITIES</v>
          </cell>
          <cell r="E1232" t="str">
            <v>BALANCE SHEET</v>
          </cell>
          <cell r="F1232" t="str">
            <v/>
          </cell>
          <cell r="G1232" t="str">
            <v/>
          </cell>
          <cell r="H1232" t="str">
            <v>CURRENT LIABILITIES AND PROVISIONS</v>
          </cell>
          <cell r="I1232" t="str">
            <v>CURRENT LIABILITIES</v>
          </cell>
          <cell r="J1232" t="str">
            <v>REALISATION UNDER AGREEMENT TO SELL</v>
          </cell>
        </row>
        <row r="1233">
          <cell r="A1233" t="str">
            <v>L505104-000-001</v>
          </cell>
          <cell r="B1233" t="str">
            <v>Third Party- Ext Light Fit- ANKUR VI</v>
          </cell>
          <cell r="C1233" t="str">
            <v>INR</v>
          </cell>
          <cell r="D1233" t="str">
            <v>LIABILITIES</v>
          </cell>
          <cell r="E1233" t="str">
            <v>BALANCE SHEET</v>
          </cell>
          <cell r="F1233" t="str">
            <v/>
          </cell>
          <cell r="G1233" t="str">
            <v/>
          </cell>
          <cell r="H1233" t="str">
            <v>CURRENT LIABILITIES AND PROVISIONS</v>
          </cell>
          <cell r="I1233" t="str">
            <v>CURRENT LIABILITIES</v>
          </cell>
          <cell r="J1233" t="str">
            <v>REALISATION UNDER AGREEMENT TO SELL</v>
          </cell>
        </row>
        <row r="1234">
          <cell r="A1234" t="str">
            <v>L505104-000-006</v>
          </cell>
          <cell r="B1234" t="str">
            <v>Third Party- Ext Light Fit- CEN. ARC.</v>
          </cell>
          <cell r="C1234" t="str">
            <v>INR</v>
          </cell>
          <cell r="D1234" t="str">
            <v>LIABILITIES</v>
          </cell>
          <cell r="E1234" t="str">
            <v>BALANCE SHEET</v>
          </cell>
          <cell r="F1234" t="str">
            <v/>
          </cell>
          <cell r="G1234" t="str">
            <v/>
          </cell>
          <cell r="H1234" t="str">
            <v>CURRENT LIABILITIES AND PROVISIONS</v>
          </cell>
          <cell r="I1234" t="str">
            <v>CURRENT LIABILITIES</v>
          </cell>
          <cell r="J1234" t="str">
            <v>REALISATION UNDER AGREEMENT TO SELL</v>
          </cell>
        </row>
        <row r="1235">
          <cell r="A1235" t="str">
            <v>L505104-000-009</v>
          </cell>
          <cell r="B1235" t="str">
            <v>Third Party- Ext Light Fit- DILS. LOT</v>
          </cell>
          <cell r="C1235" t="str">
            <v>INR</v>
          </cell>
          <cell r="D1235" t="str">
            <v>LIABILITIES</v>
          </cell>
          <cell r="E1235" t="str">
            <v>BALANCE SHEET</v>
          </cell>
          <cell r="F1235" t="str">
            <v/>
          </cell>
          <cell r="G1235" t="str">
            <v/>
          </cell>
          <cell r="H1235" t="str">
            <v>CURRENT LIABILITIES AND PROVISIONS</v>
          </cell>
          <cell r="I1235" t="str">
            <v>CURRENT LIABILITIES</v>
          </cell>
          <cell r="J1235" t="str">
            <v>REALISATION UNDER AGREEMENT TO SELL</v>
          </cell>
        </row>
        <row r="1236">
          <cell r="A1236" t="str">
            <v>L505104-000-010</v>
          </cell>
          <cell r="B1236" t="str">
            <v>Third Party- Ext Light Fit-DILS. PLZ</v>
          </cell>
          <cell r="C1236" t="str">
            <v>INR</v>
          </cell>
          <cell r="D1236" t="str">
            <v>LIABILITIES</v>
          </cell>
          <cell r="E1236" t="str">
            <v>BALANCE SHEET</v>
          </cell>
          <cell r="F1236" t="str">
            <v/>
          </cell>
          <cell r="G1236" t="str">
            <v/>
          </cell>
          <cell r="H1236" t="str">
            <v>CURRENT LIABILITIES AND PROVISIONS</v>
          </cell>
          <cell r="I1236" t="str">
            <v>CURRENT LIABILITIES</v>
          </cell>
          <cell r="J1236" t="str">
            <v>REALISATION UNDER AGREEMENT TO SELL</v>
          </cell>
        </row>
        <row r="1237">
          <cell r="A1237" t="str">
            <v>L505104-000-012</v>
          </cell>
          <cell r="B1237" t="str">
            <v>Third Party- Ext Light Fit- HAMILTON PKG</v>
          </cell>
          <cell r="C1237" t="str">
            <v>INR</v>
          </cell>
          <cell r="D1237" t="str">
            <v>LIABILITIES</v>
          </cell>
          <cell r="E1237" t="str">
            <v>BALANCE SHEET</v>
          </cell>
          <cell r="F1237" t="str">
            <v/>
          </cell>
          <cell r="G1237" t="str">
            <v/>
          </cell>
          <cell r="H1237" t="str">
            <v>CURRENT LIABILITIES AND PROVISIONS</v>
          </cell>
          <cell r="I1237" t="str">
            <v>CURRENT LIABILITIES</v>
          </cell>
          <cell r="J1237" t="str">
            <v>REALISATION UNDER AGREEMENT TO SELL</v>
          </cell>
        </row>
        <row r="1238">
          <cell r="A1238" t="str">
            <v>L505104-000-014</v>
          </cell>
          <cell r="B1238" t="str">
            <v>Third Party- Ext Light Fit- NEW TOWN</v>
          </cell>
          <cell r="C1238" t="str">
            <v>INR</v>
          </cell>
          <cell r="D1238" t="str">
            <v>LIABILITIES</v>
          </cell>
          <cell r="E1238" t="str">
            <v>BALANCE SHEET</v>
          </cell>
          <cell r="F1238" t="str">
            <v/>
          </cell>
          <cell r="G1238" t="str">
            <v/>
          </cell>
          <cell r="H1238" t="str">
            <v>CURRENT LIABILITIES AND PROVISIONS</v>
          </cell>
          <cell r="I1238" t="str">
            <v>CURRENT LIABILITIES</v>
          </cell>
          <cell r="J1238" t="str">
            <v>REALISATION UNDER AGREEMENT TO SELL</v>
          </cell>
        </row>
        <row r="1239">
          <cell r="A1239" t="str">
            <v>L505104-000-017</v>
          </cell>
          <cell r="B1239" t="str">
            <v>Third Party- Ext Light Fit- QEC Ph4</v>
          </cell>
          <cell r="C1239" t="str">
            <v>INR</v>
          </cell>
          <cell r="D1239" t="str">
            <v>LIABILITIES</v>
          </cell>
          <cell r="E1239" t="str">
            <v>BALANCE SHEET</v>
          </cell>
          <cell r="F1239" t="str">
            <v/>
          </cell>
          <cell r="G1239" t="str">
            <v/>
          </cell>
          <cell r="H1239" t="str">
            <v>CURRENT LIABILITIES AND PROVISIONS</v>
          </cell>
          <cell r="I1239" t="str">
            <v>CURRENT LIABILITIES</v>
          </cell>
          <cell r="J1239" t="str">
            <v>REALISATION UNDER AGREEMENT TO SELL</v>
          </cell>
        </row>
        <row r="1240">
          <cell r="A1240" t="str">
            <v>L505104-000-019</v>
          </cell>
          <cell r="B1240" t="str">
            <v>Third Party- Ext Light Fit- REGENCY</v>
          </cell>
          <cell r="C1240" t="str">
            <v>INR</v>
          </cell>
          <cell r="D1240" t="str">
            <v>LIABILITIES</v>
          </cell>
          <cell r="E1240" t="str">
            <v>BALANCE SHEET</v>
          </cell>
          <cell r="F1240" t="str">
            <v/>
          </cell>
          <cell r="G1240" t="str">
            <v/>
          </cell>
          <cell r="H1240" t="str">
            <v>CURRENT LIABILITIES AND PROVISIONS</v>
          </cell>
          <cell r="I1240" t="str">
            <v>CURRENT LIABILITIES</v>
          </cell>
          <cell r="J1240" t="str">
            <v>REALISATION UNDER AGREEMENT TO SELL</v>
          </cell>
        </row>
        <row r="1241">
          <cell r="A1241" t="str">
            <v>L505104-000-020</v>
          </cell>
          <cell r="B1241" t="str">
            <v>Third Party- Ext Light Fit- REG. PKG</v>
          </cell>
          <cell r="C1241" t="str">
            <v>INR</v>
          </cell>
          <cell r="D1241" t="str">
            <v>LIABILITIES</v>
          </cell>
          <cell r="E1241" t="str">
            <v>BALANCE SHEET</v>
          </cell>
          <cell r="F1241" t="str">
            <v/>
          </cell>
          <cell r="G1241" t="str">
            <v/>
          </cell>
          <cell r="H1241" t="str">
            <v>CURRENT LIABILITIES AND PROVISIONS</v>
          </cell>
          <cell r="I1241" t="str">
            <v>CURRENT LIABILITIES</v>
          </cell>
          <cell r="J1241" t="str">
            <v>REALISATION UNDER AGREEMENT TO SELL</v>
          </cell>
        </row>
        <row r="1242">
          <cell r="A1242" t="str">
            <v>L505104-000-023</v>
          </cell>
          <cell r="B1242" t="str">
            <v>Third Party- Ext Light Fit- SUPER MART-2</v>
          </cell>
          <cell r="C1242" t="str">
            <v>INR</v>
          </cell>
          <cell r="D1242" t="str">
            <v>LIABILITIES</v>
          </cell>
          <cell r="E1242" t="str">
            <v>BALANCE SHEET</v>
          </cell>
          <cell r="F1242" t="str">
            <v/>
          </cell>
          <cell r="G1242" t="str">
            <v/>
          </cell>
          <cell r="H1242" t="str">
            <v>CURRENT LIABILITIES AND PROVISIONS</v>
          </cell>
          <cell r="I1242" t="str">
            <v>CURRENT LIABILITIES</v>
          </cell>
          <cell r="J1242" t="str">
            <v>REALISATION UNDER AGREEMENT TO SELL</v>
          </cell>
        </row>
        <row r="1243">
          <cell r="A1243" t="str">
            <v>L505104-000-028</v>
          </cell>
          <cell r="B1243" t="str">
            <v>Third Party- Ext Light Fit- SILVER O</v>
          </cell>
          <cell r="C1243" t="str">
            <v>INR</v>
          </cell>
          <cell r="D1243" t="str">
            <v>LIABILITIES</v>
          </cell>
          <cell r="E1243" t="str">
            <v>BALANCE SHEET</v>
          </cell>
          <cell r="F1243" t="str">
            <v/>
          </cell>
          <cell r="G1243" t="str">
            <v/>
          </cell>
          <cell r="H1243" t="str">
            <v>CURRENT LIABILITIES AND PROVISIONS</v>
          </cell>
          <cell r="I1243" t="str">
            <v>CURRENT LIABILITIES</v>
          </cell>
          <cell r="J1243" t="str">
            <v>REALISATION UNDER AGREEMENT TO SELL</v>
          </cell>
        </row>
        <row r="1244">
          <cell r="A1244" t="str">
            <v>L505104-000-029</v>
          </cell>
          <cell r="B1244" t="str">
            <v>Third Party- Ext Light Fit- SILV OAK PKG</v>
          </cell>
          <cell r="C1244" t="str">
            <v>INR</v>
          </cell>
          <cell r="D1244" t="str">
            <v>LIABILITIES</v>
          </cell>
          <cell r="E1244" t="str">
            <v>BALANCE SHEET</v>
          </cell>
          <cell r="F1244" t="str">
            <v/>
          </cell>
          <cell r="G1244" t="str">
            <v/>
          </cell>
          <cell r="H1244" t="str">
            <v>CURRENT LIABILITIES AND PROVISIONS</v>
          </cell>
          <cell r="I1244" t="str">
            <v>CURRENT LIABILITIES</v>
          </cell>
          <cell r="J1244" t="str">
            <v>REALISATION UNDER AGREEMENT TO SELL</v>
          </cell>
        </row>
        <row r="1245">
          <cell r="A1245" t="str">
            <v>L505104-000-036</v>
          </cell>
          <cell r="B1245" t="str">
            <v>Third Party- Ext Light Fit- QUTB PLA</v>
          </cell>
          <cell r="C1245" t="str">
            <v>INR</v>
          </cell>
          <cell r="D1245" t="str">
            <v>LIABILITIES</v>
          </cell>
          <cell r="E1245" t="str">
            <v>BALANCE SHEET</v>
          </cell>
          <cell r="F1245" t="str">
            <v/>
          </cell>
          <cell r="G1245" t="str">
            <v/>
          </cell>
          <cell r="H1245" t="str">
            <v>CURRENT LIABILITIES AND PROVISIONS</v>
          </cell>
          <cell r="I1245" t="str">
            <v>CURRENT LIABILITIES</v>
          </cell>
          <cell r="J1245" t="str">
            <v>REALISATION UNDER AGREEMENT TO SELL</v>
          </cell>
        </row>
        <row r="1246">
          <cell r="A1246" t="str">
            <v>L505104-000-037</v>
          </cell>
          <cell r="B1246" t="str">
            <v>Third Party- Ext Light Fit- CENTR PT</v>
          </cell>
          <cell r="C1246" t="str">
            <v>INR</v>
          </cell>
          <cell r="D1246" t="str">
            <v>LIABILITIES</v>
          </cell>
          <cell r="E1246" t="str">
            <v>BALANCE SHEET</v>
          </cell>
          <cell r="F1246" t="str">
            <v/>
          </cell>
          <cell r="G1246" t="str">
            <v/>
          </cell>
          <cell r="H1246" t="str">
            <v>CURRENT LIABILITIES AND PROVISIONS</v>
          </cell>
          <cell r="I1246" t="str">
            <v>CURRENT LIABILITIES</v>
          </cell>
          <cell r="J1246" t="str">
            <v>REALISATION UNDER AGREEMENT TO SELL</v>
          </cell>
        </row>
        <row r="1247">
          <cell r="A1247" t="str">
            <v>L505104-000-042</v>
          </cell>
          <cell r="B1247" t="str">
            <v>Third Party- Ext Light Fit- QEC I</v>
          </cell>
          <cell r="C1247" t="str">
            <v>INR</v>
          </cell>
          <cell r="D1247" t="str">
            <v>LIABILITIES</v>
          </cell>
          <cell r="E1247" t="str">
            <v>BALANCE SHEET</v>
          </cell>
          <cell r="F1247" t="str">
            <v/>
          </cell>
          <cell r="G1247" t="str">
            <v/>
          </cell>
          <cell r="H1247" t="str">
            <v>CURRENT LIABILITIES AND PROVISIONS</v>
          </cell>
          <cell r="I1247" t="str">
            <v>CURRENT LIABILITIES</v>
          </cell>
          <cell r="J1247" t="str">
            <v>REALISATION UNDER AGREEMENT TO SELL</v>
          </cell>
        </row>
        <row r="1248">
          <cell r="A1248" t="str">
            <v>L505104-000-043</v>
          </cell>
          <cell r="B1248" t="str">
            <v>Third Party- Ext Light Fit- QEC II</v>
          </cell>
          <cell r="C1248" t="str">
            <v>INR</v>
          </cell>
          <cell r="D1248" t="str">
            <v>LIABILITIES</v>
          </cell>
          <cell r="E1248" t="str">
            <v>BALANCE SHEET</v>
          </cell>
          <cell r="F1248" t="str">
            <v/>
          </cell>
          <cell r="G1248" t="str">
            <v/>
          </cell>
          <cell r="H1248" t="str">
            <v>CURRENT LIABILITIES AND PROVISIONS</v>
          </cell>
          <cell r="I1248" t="str">
            <v>CURRENT LIABILITIES</v>
          </cell>
          <cell r="J1248" t="str">
            <v>REALISATION UNDER AGREEMENT TO SELL</v>
          </cell>
        </row>
        <row r="1249">
          <cell r="A1249" t="str">
            <v>L505104-000-044</v>
          </cell>
          <cell r="B1249" t="str">
            <v>Third Party- Ext Light Fit- QEC III</v>
          </cell>
          <cell r="C1249" t="str">
            <v>INR</v>
          </cell>
          <cell r="D1249" t="str">
            <v>LIABILITIES</v>
          </cell>
          <cell r="E1249" t="str">
            <v>BALANCE SHEET</v>
          </cell>
          <cell r="F1249" t="str">
            <v/>
          </cell>
          <cell r="G1249" t="str">
            <v/>
          </cell>
          <cell r="H1249" t="str">
            <v>CURRENT LIABILITIES AND PROVISIONS</v>
          </cell>
          <cell r="I1249" t="str">
            <v>CURRENT LIABILITIES</v>
          </cell>
          <cell r="J1249" t="str">
            <v>REALISATION UNDER AGREEMENT TO SELL</v>
          </cell>
        </row>
        <row r="1250">
          <cell r="A1250" t="str">
            <v>L505105-000-000</v>
          </cell>
          <cell r="B1250" t="str">
            <v>Third Party- Fire Fighting</v>
          </cell>
          <cell r="C1250" t="str">
            <v>INR</v>
          </cell>
          <cell r="D1250" t="str">
            <v>LIABILITIES</v>
          </cell>
          <cell r="E1250" t="str">
            <v>BALANCE SHEET</v>
          </cell>
          <cell r="F1250" t="str">
            <v/>
          </cell>
          <cell r="G1250" t="str">
            <v/>
          </cell>
          <cell r="H1250" t="str">
            <v>CURRENT LIABILITIES AND PROVISIONS</v>
          </cell>
          <cell r="I1250" t="str">
            <v>CURRENT LIABILITIES</v>
          </cell>
          <cell r="J1250" t="str">
            <v>REALISATION UNDER AGREEMENT TO SELL</v>
          </cell>
        </row>
        <row r="1251">
          <cell r="A1251" t="str">
            <v>L505105-000-005</v>
          </cell>
          <cell r="B1251" t="str">
            <v>Third Party- Fire Fighting- BEVERLY PRK2</v>
          </cell>
          <cell r="C1251" t="str">
            <v>INR</v>
          </cell>
          <cell r="D1251" t="str">
            <v>LIABILITIES</v>
          </cell>
          <cell r="E1251" t="str">
            <v>BALANCE SHEET</v>
          </cell>
          <cell r="F1251" t="str">
            <v/>
          </cell>
          <cell r="G1251" t="str">
            <v/>
          </cell>
          <cell r="H1251" t="str">
            <v>CURRENT LIABILITIES AND PROVISIONS</v>
          </cell>
          <cell r="I1251" t="str">
            <v>CURRENT LIABILITIES</v>
          </cell>
          <cell r="J1251" t="str">
            <v>REALISATION UNDER AGREEMENT TO SELL</v>
          </cell>
        </row>
        <row r="1252">
          <cell r="A1252" t="str">
            <v>L505105-000-010</v>
          </cell>
          <cell r="B1252" t="str">
            <v>Third Party- Fire Fighting- DILSHAD PLAZ</v>
          </cell>
          <cell r="C1252" t="str">
            <v>INR</v>
          </cell>
          <cell r="D1252" t="str">
            <v>LIABILITIES</v>
          </cell>
          <cell r="E1252" t="str">
            <v>BALANCE SHEET</v>
          </cell>
          <cell r="F1252" t="str">
            <v/>
          </cell>
          <cell r="G1252" t="str">
            <v/>
          </cell>
          <cell r="H1252" t="str">
            <v>CURRENT LIABILITIES AND PROVISIONS</v>
          </cell>
          <cell r="I1252" t="str">
            <v>CURRENT LIABILITIES</v>
          </cell>
          <cell r="J1252" t="str">
            <v>REALISATION UNDER AGREEMENT TO SELL</v>
          </cell>
        </row>
        <row r="1253">
          <cell r="A1253" t="str">
            <v>L505105-000-013</v>
          </cell>
          <cell r="B1253" t="str">
            <v>Third Party- Fire Fighting- HAMILTON CRT</v>
          </cell>
          <cell r="C1253" t="str">
            <v>INR</v>
          </cell>
          <cell r="D1253" t="str">
            <v>LIABILITIES</v>
          </cell>
          <cell r="E1253" t="str">
            <v>BALANCE SHEET</v>
          </cell>
          <cell r="F1253" t="str">
            <v/>
          </cell>
          <cell r="G1253" t="str">
            <v/>
          </cell>
          <cell r="H1253" t="str">
            <v>CURRENT LIABILITIES AND PROVISIONS</v>
          </cell>
          <cell r="I1253" t="str">
            <v>CURRENT LIABILITIES</v>
          </cell>
          <cell r="J1253" t="str">
            <v>REALISATION UNDER AGREEMENT TO SELL</v>
          </cell>
        </row>
        <row r="1254">
          <cell r="A1254" t="str">
            <v>L505105-000-019</v>
          </cell>
          <cell r="B1254" t="str">
            <v>Third Party- Fire Fighting- REGENCY PARK</v>
          </cell>
          <cell r="C1254" t="str">
            <v>INR</v>
          </cell>
          <cell r="D1254" t="str">
            <v>LIABILITIES</v>
          </cell>
          <cell r="E1254" t="str">
            <v>BALANCE SHEET</v>
          </cell>
          <cell r="F1254" t="str">
            <v/>
          </cell>
          <cell r="G1254" t="str">
            <v/>
          </cell>
          <cell r="H1254" t="str">
            <v>CURRENT LIABILITIES AND PROVISIONS</v>
          </cell>
          <cell r="I1254" t="str">
            <v>CURRENT LIABILITIES</v>
          </cell>
          <cell r="J1254" t="str">
            <v>REALISATION UNDER AGREEMENT TO SELL</v>
          </cell>
        </row>
        <row r="1255">
          <cell r="A1255" t="str">
            <v>L505105-000-020</v>
          </cell>
          <cell r="B1255" t="str">
            <v>Third Party- Fire Fighting- REGENCY Prkn</v>
          </cell>
          <cell r="C1255" t="str">
            <v>INR</v>
          </cell>
          <cell r="D1255" t="str">
            <v>LIABILITIES</v>
          </cell>
          <cell r="E1255" t="str">
            <v>BALANCE SHEET</v>
          </cell>
          <cell r="F1255" t="str">
            <v/>
          </cell>
          <cell r="G1255" t="str">
            <v/>
          </cell>
          <cell r="H1255" t="str">
            <v>CURRENT LIABILITIES AND PROVISIONS</v>
          </cell>
          <cell r="I1255" t="str">
            <v>CURRENT LIABILITIES</v>
          </cell>
          <cell r="J1255" t="str">
            <v>REALISATION UNDER AGREEMENT TO SELL</v>
          </cell>
        </row>
        <row r="1256">
          <cell r="A1256" t="str">
            <v>L505105-000-022</v>
          </cell>
          <cell r="B1256" t="str">
            <v>Third Party- Fire Fighting- RICHMOND PRK</v>
          </cell>
          <cell r="C1256" t="str">
            <v>INR</v>
          </cell>
          <cell r="D1256" t="str">
            <v>LIABILITIES</v>
          </cell>
          <cell r="E1256" t="str">
            <v>BALANCE SHEET</v>
          </cell>
          <cell r="F1256" t="str">
            <v/>
          </cell>
          <cell r="G1256" t="str">
            <v/>
          </cell>
          <cell r="H1256" t="str">
            <v>CURRENT LIABILITIES AND PROVISIONS</v>
          </cell>
          <cell r="I1256" t="str">
            <v>CURRENT LIABILITIES</v>
          </cell>
          <cell r="J1256" t="str">
            <v>REALISATION UNDER AGREEMENT TO SELL</v>
          </cell>
        </row>
        <row r="1257">
          <cell r="A1257" t="str">
            <v>L505105-000-028</v>
          </cell>
          <cell r="B1257" t="str">
            <v>Third Party- Fire Fighting- SILVER OAKS</v>
          </cell>
          <cell r="C1257" t="str">
            <v>INR</v>
          </cell>
          <cell r="D1257" t="str">
            <v>LIABILITIES</v>
          </cell>
          <cell r="E1257" t="str">
            <v>BALANCE SHEET</v>
          </cell>
          <cell r="F1257" t="str">
            <v/>
          </cell>
          <cell r="G1257" t="str">
            <v/>
          </cell>
          <cell r="H1257" t="str">
            <v>CURRENT LIABILITIES AND PROVISIONS</v>
          </cell>
          <cell r="I1257" t="str">
            <v>CURRENT LIABILITIES</v>
          </cell>
          <cell r="J1257" t="str">
            <v>REALISATION UNDER AGREEMENT TO SELL</v>
          </cell>
        </row>
        <row r="1258">
          <cell r="A1258" t="str">
            <v>L505105-000-034</v>
          </cell>
          <cell r="B1258" t="str">
            <v>Third Party- Fire Fighting- WINDSOR CRT</v>
          </cell>
          <cell r="C1258" t="str">
            <v>INR</v>
          </cell>
          <cell r="D1258" t="str">
            <v>LIABILITIES</v>
          </cell>
          <cell r="E1258" t="str">
            <v>BALANCE SHEET</v>
          </cell>
          <cell r="F1258" t="str">
            <v/>
          </cell>
          <cell r="G1258" t="str">
            <v/>
          </cell>
          <cell r="H1258" t="str">
            <v>CURRENT LIABILITIES AND PROVISIONS</v>
          </cell>
          <cell r="I1258" t="str">
            <v>CURRENT LIABILITIES</v>
          </cell>
          <cell r="J1258" t="str">
            <v>REALISATION UNDER AGREEMENT TO SELL</v>
          </cell>
        </row>
        <row r="1259">
          <cell r="A1259" t="str">
            <v>L505106-000-015</v>
          </cell>
          <cell r="B1259" t="str">
            <v>Third Party- EDC- Old Town House</v>
          </cell>
          <cell r="C1259" t="str">
            <v>INR</v>
          </cell>
          <cell r="D1259" t="str">
            <v>LIABILITIES</v>
          </cell>
          <cell r="E1259" t="str">
            <v>BALANCE SHEET</v>
          </cell>
          <cell r="F1259" t="str">
            <v/>
          </cell>
          <cell r="G1259" t="str">
            <v/>
          </cell>
          <cell r="H1259" t="str">
            <v>CURRENT LIABILITIES AND PROVISIONS</v>
          </cell>
          <cell r="I1259" t="str">
            <v>CURRENT LIABILITIES</v>
          </cell>
          <cell r="J1259" t="str">
            <v>REALISATION UNDER AGREEMENT TO SELL</v>
          </cell>
        </row>
        <row r="1260">
          <cell r="A1260" t="str">
            <v>L505106-000-017</v>
          </cell>
          <cell r="B1260" t="str">
            <v>Third Party- EDC- QEC PH-IV</v>
          </cell>
          <cell r="C1260" t="str">
            <v>INR</v>
          </cell>
          <cell r="D1260" t="str">
            <v>LIABILITIES</v>
          </cell>
          <cell r="E1260" t="str">
            <v>BALANCE SHEET</v>
          </cell>
          <cell r="F1260" t="str">
            <v/>
          </cell>
          <cell r="G1260" t="str">
            <v/>
          </cell>
          <cell r="H1260" t="str">
            <v>CURRENT LIABILITIES AND PROVISIONS</v>
          </cell>
          <cell r="I1260" t="str">
            <v>CURRENT LIABILITIES</v>
          </cell>
          <cell r="J1260" t="str">
            <v>REALISATION UNDER AGREEMENT TO SELL</v>
          </cell>
        </row>
        <row r="1261">
          <cell r="A1261" t="str">
            <v>L505106-000-018</v>
          </cell>
          <cell r="B1261" t="str">
            <v>Third Party- EDC- QEC PH-V</v>
          </cell>
          <cell r="C1261" t="str">
            <v>INR</v>
          </cell>
          <cell r="D1261" t="str">
            <v>LIABILITIES</v>
          </cell>
          <cell r="E1261" t="str">
            <v>BALANCE SHEET</v>
          </cell>
          <cell r="F1261" t="str">
            <v/>
          </cell>
          <cell r="G1261" t="str">
            <v/>
          </cell>
          <cell r="H1261" t="str">
            <v>CURRENT LIABILITIES AND PROVISIONS</v>
          </cell>
          <cell r="I1261" t="str">
            <v>CURRENT LIABILITIES</v>
          </cell>
          <cell r="J1261" t="str">
            <v>REALISATION UNDER AGREEMENT TO SELL</v>
          </cell>
        </row>
        <row r="1262">
          <cell r="A1262" t="str">
            <v>L505106-000-024</v>
          </cell>
          <cell r="B1262" t="str">
            <v>Third Party- EDC- Shopping Mall</v>
          </cell>
          <cell r="C1262" t="str">
            <v>INR</v>
          </cell>
          <cell r="D1262" t="str">
            <v>LIABILITIES</v>
          </cell>
          <cell r="E1262" t="str">
            <v>BALANCE SHEET</v>
          </cell>
          <cell r="F1262" t="str">
            <v/>
          </cell>
          <cell r="G1262" t="str">
            <v/>
          </cell>
          <cell r="H1262" t="str">
            <v>CURRENT LIABILITIES AND PROVISIONS</v>
          </cell>
          <cell r="I1262" t="str">
            <v>CURRENT LIABILITIES</v>
          </cell>
          <cell r="J1262" t="str">
            <v>REALISATION UNDER AGREEMENT TO SELL</v>
          </cell>
        </row>
        <row r="1263">
          <cell r="A1263" t="str">
            <v>L505106-000-028</v>
          </cell>
          <cell r="B1263" t="str">
            <v>Third Party-  EDC- Silver Oaks</v>
          </cell>
          <cell r="C1263" t="str">
            <v>INR</v>
          </cell>
          <cell r="D1263" t="str">
            <v>LIABILITIES</v>
          </cell>
          <cell r="E1263" t="str">
            <v>BALANCE SHEET</v>
          </cell>
          <cell r="F1263" t="str">
            <v/>
          </cell>
          <cell r="G1263" t="str">
            <v/>
          </cell>
          <cell r="H1263" t="str">
            <v>CURRENT LIABILITIES AND PROVISIONS</v>
          </cell>
          <cell r="I1263" t="str">
            <v>CURRENT LIABILITIES</v>
          </cell>
          <cell r="J1263" t="str">
            <v>REALISATION UNDER AGREEMENT TO SELL</v>
          </cell>
        </row>
        <row r="1264">
          <cell r="A1264" t="str">
            <v>L505106-000-042</v>
          </cell>
          <cell r="B1264" t="str">
            <v>Third Party-  EDC- Plots Ph-I, II, III</v>
          </cell>
          <cell r="C1264" t="str">
            <v>INR</v>
          </cell>
          <cell r="D1264" t="str">
            <v>LIABILITIES</v>
          </cell>
          <cell r="E1264" t="str">
            <v>BALANCE SHEET</v>
          </cell>
          <cell r="F1264" t="str">
            <v/>
          </cell>
          <cell r="G1264" t="str">
            <v/>
          </cell>
          <cell r="H1264" t="str">
            <v>CURRENT LIABILITIES AND PROVISIONS</v>
          </cell>
          <cell r="I1264" t="str">
            <v>CURRENT LIABILITIES</v>
          </cell>
          <cell r="J1264" t="str">
            <v>REALISATION UNDER AGREEMENT TO SELL</v>
          </cell>
        </row>
        <row r="1265">
          <cell r="A1265" t="str">
            <v>L505106-000-102</v>
          </cell>
          <cell r="B1265" t="str">
            <v>Third Party-EDC-QEC 1,2,3</v>
          </cell>
          <cell r="C1265" t="str">
            <v>INR</v>
          </cell>
          <cell r="D1265" t="str">
            <v>LIABILITIES</v>
          </cell>
          <cell r="E1265" t="str">
            <v>BALANCE SHEET</v>
          </cell>
          <cell r="F1265" t="str">
            <v/>
          </cell>
          <cell r="G1265" t="str">
            <v/>
          </cell>
          <cell r="H1265" t="str">
            <v>CURRENT LIABILITIES AND PROVISIONS</v>
          </cell>
          <cell r="I1265" t="str">
            <v>CURRENT LIABILITIES</v>
          </cell>
          <cell r="J1265" t="str">
            <v>REALISATION UNDER AGREEMENT TO SELL</v>
          </cell>
        </row>
        <row r="1266">
          <cell r="A1266" t="str">
            <v>L506001-000-004</v>
          </cell>
          <cell r="B1266" t="str">
            <v>Contigency Deposit- BEVERLY PARK I</v>
          </cell>
          <cell r="C1266" t="str">
            <v>INR</v>
          </cell>
          <cell r="D1266" t="str">
            <v>LIABILITIES</v>
          </cell>
          <cell r="E1266" t="str">
            <v>BALANCE SHEET</v>
          </cell>
          <cell r="F1266" t="str">
            <v/>
          </cell>
          <cell r="G1266" t="str">
            <v/>
          </cell>
          <cell r="H1266" t="str">
            <v>CURRENT LIABILITIES AND PROVISIONS</v>
          </cell>
          <cell r="I1266" t="str">
            <v>CURRENT LIABILITIES</v>
          </cell>
          <cell r="J1266" t="str">
            <v>OTHER LIABILITIES</v>
          </cell>
        </row>
        <row r="1267">
          <cell r="A1267" t="str">
            <v>L506001-000-005</v>
          </cell>
          <cell r="B1267" t="str">
            <v>Contigency Deposit- BEVERLY PARK II</v>
          </cell>
          <cell r="C1267" t="str">
            <v>INR</v>
          </cell>
          <cell r="D1267" t="str">
            <v>LIABILITIES</v>
          </cell>
          <cell r="E1267" t="str">
            <v>BALANCE SHEET</v>
          </cell>
          <cell r="F1267" t="str">
            <v/>
          </cell>
          <cell r="G1267" t="str">
            <v/>
          </cell>
          <cell r="H1267" t="str">
            <v>CURRENT LIABILITIES AND PROVISIONS</v>
          </cell>
          <cell r="I1267" t="str">
            <v>CURRENT LIABILITIES</v>
          </cell>
          <cell r="J1267" t="str">
            <v>OTHER LIABILITIES</v>
          </cell>
        </row>
        <row r="1268">
          <cell r="A1268" t="str">
            <v>L506001-000-006</v>
          </cell>
          <cell r="B1268" t="str">
            <v>Contigency Deposit- CENTRAL ARCADE</v>
          </cell>
          <cell r="C1268" t="str">
            <v>INR</v>
          </cell>
          <cell r="D1268" t="str">
            <v>LIABILITIES</v>
          </cell>
          <cell r="E1268" t="str">
            <v>BALANCE SHEET</v>
          </cell>
          <cell r="F1268" t="str">
            <v/>
          </cell>
          <cell r="G1268" t="str">
            <v/>
          </cell>
          <cell r="H1268" t="str">
            <v>CURRENT LIABILITIES AND PROVISIONS</v>
          </cell>
          <cell r="I1268" t="str">
            <v>CURRENT LIABILITIES</v>
          </cell>
          <cell r="J1268" t="str">
            <v>OTHER LIABILITIES</v>
          </cell>
        </row>
        <row r="1269">
          <cell r="A1269" t="str">
            <v>L506001-000-011</v>
          </cell>
          <cell r="B1269" t="str">
            <v>Contigency Deposit- EXECUTIVE HOME</v>
          </cell>
          <cell r="C1269" t="str">
            <v>INR</v>
          </cell>
          <cell r="D1269" t="str">
            <v>LIABILITIES</v>
          </cell>
          <cell r="E1269" t="str">
            <v>BALANCE SHEET</v>
          </cell>
          <cell r="F1269" t="str">
            <v/>
          </cell>
          <cell r="G1269" t="str">
            <v/>
          </cell>
          <cell r="H1269" t="str">
            <v>CURRENT LIABILITIES AND PROVISIONS</v>
          </cell>
          <cell r="I1269" t="str">
            <v>CURRENT LIABILITIES</v>
          </cell>
          <cell r="J1269" t="str">
            <v>OTHER LIABILITIES</v>
          </cell>
        </row>
        <row r="1270">
          <cell r="A1270" t="str">
            <v>L506001-000-013</v>
          </cell>
          <cell r="B1270" t="str">
            <v>Contigency Deposit- HAMILTON COURT</v>
          </cell>
          <cell r="C1270" t="str">
            <v>INR</v>
          </cell>
          <cell r="D1270" t="str">
            <v>LIABILITIES</v>
          </cell>
          <cell r="E1270" t="str">
            <v>BALANCE SHEET</v>
          </cell>
          <cell r="F1270" t="str">
            <v/>
          </cell>
          <cell r="G1270" t="str">
            <v/>
          </cell>
          <cell r="H1270" t="str">
            <v>CURRENT LIABILITIES AND PROVISIONS</v>
          </cell>
          <cell r="I1270" t="str">
            <v>CURRENT LIABILITIES</v>
          </cell>
          <cell r="J1270" t="str">
            <v>OTHER LIABILITIES</v>
          </cell>
        </row>
        <row r="1271">
          <cell r="A1271" t="str">
            <v>L506001-000-014</v>
          </cell>
          <cell r="B1271" t="str">
            <v>Contigency Deposit- NEW TOWN HOUSE</v>
          </cell>
          <cell r="C1271" t="str">
            <v>INR</v>
          </cell>
          <cell r="D1271" t="str">
            <v>LIABILITIES</v>
          </cell>
          <cell r="E1271" t="str">
            <v>BALANCE SHEET</v>
          </cell>
          <cell r="F1271" t="str">
            <v/>
          </cell>
          <cell r="G1271" t="str">
            <v/>
          </cell>
          <cell r="H1271" t="str">
            <v>CURRENT LIABILITIES AND PROVISIONS</v>
          </cell>
          <cell r="I1271" t="str">
            <v>CURRENT LIABILITIES</v>
          </cell>
          <cell r="J1271" t="str">
            <v>OTHER LIABILITIES</v>
          </cell>
        </row>
        <row r="1272">
          <cell r="A1272" t="str">
            <v>L506001-000-015</v>
          </cell>
          <cell r="B1272" t="str">
            <v>Contigency Deposit- OLD TOWN HOUSE</v>
          </cell>
          <cell r="C1272" t="str">
            <v>INR</v>
          </cell>
          <cell r="D1272" t="str">
            <v>LIABILITIES</v>
          </cell>
          <cell r="E1272" t="str">
            <v>BALANCE SHEET</v>
          </cell>
          <cell r="F1272" t="str">
            <v/>
          </cell>
          <cell r="G1272" t="str">
            <v/>
          </cell>
          <cell r="H1272" t="str">
            <v>CURRENT LIABILITIES AND PROVISIONS</v>
          </cell>
          <cell r="I1272" t="str">
            <v>CURRENT LIABILITIES</v>
          </cell>
          <cell r="J1272" t="str">
            <v>OTHER LIABILITIES</v>
          </cell>
        </row>
        <row r="1273">
          <cell r="A1273" t="str">
            <v>L506001-000-016</v>
          </cell>
          <cell r="B1273" t="str">
            <v>Contigency Deposit- PARK-N-SHOP</v>
          </cell>
          <cell r="C1273" t="str">
            <v>INR</v>
          </cell>
          <cell r="D1273" t="str">
            <v>LIABILITIES</v>
          </cell>
          <cell r="E1273" t="str">
            <v>BALANCE SHEET</v>
          </cell>
          <cell r="F1273" t="str">
            <v/>
          </cell>
          <cell r="G1273" t="str">
            <v/>
          </cell>
          <cell r="H1273" t="str">
            <v>CURRENT LIABILITIES AND PROVISIONS</v>
          </cell>
          <cell r="I1273" t="str">
            <v>CURRENT LIABILITIES</v>
          </cell>
          <cell r="J1273" t="str">
            <v>OTHER LIABILITIES</v>
          </cell>
        </row>
        <row r="1274">
          <cell r="A1274" t="str">
            <v>L506001-000-017</v>
          </cell>
          <cell r="B1274" t="str">
            <v>Contigency Deposit- QEC PHASE-IV</v>
          </cell>
          <cell r="C1274" t="str">
            <v>INR</v>
          </cell>
          <cell r="D1274" t="str">
            <v>LIABILITIES</v>
          </cell>
          <cell r="E1274" t="str">
            <v>BALANCE SHEET</v>
          </cell>
          <cell r="F1274" t="str">
            <v/>
          </cell>
          <cell r="G1274" t="str">
            <v/>
          </cell>
          <cell r="H1274" t="str">
            <v>CURRENT LIABILITIES AND PROVISIONS</v>
          </cell>
          <cell r="I1274" t="str">
            <v>CURRENT LIABILITIES</v>
          </cell>
          <cell r="J1274" t="str">
            <v>OTHER LIABILITIES</v>
          </cell>
        </row>
        <row r="1275">
          <cell r="A1275" t="str">
            <v>L506001-000-018</v>
          </cell>
          <cell r="B1275" t="str">
            <v>Contigency Deposit- QEC PHASE-V</v>
          </cell>
          <cell r="C1275" t="str">
            <v>INR</v>
          </cell>
          <cell r="D1275" t="str">
            <v>LIABILITIES</v>
          </cell>
          <cell r="E1275" t="str">
            <v>BALANCE SHEET</v>
          </cell>
          <cell r="F1275" t="str">
            <v/>
          </cell>
          <cell r="G1275" t="str">
            <v/>
          </cell>
          <cell r="H1275" t="str">
            <v>CURRENT LIABILITIES AND PROVISIONS</v>
          </cell>
          <cell r="I1275" t="str">
            <v>CURRENT LIABILITIES</v>
          </cell>
          <cell r="J1275" t="str">
            <v>OTHER LIABILITIES</v>
          </cell>
        </row>
        <row r="1276">
          <cell r="A1276" t="str">
            <v>L506001-000-019</v>
          </cell>
          <cell r="B1276" t="str">
            <v>Contigency Deposit- REGENCY PARK</v>
          </cell>
          <cell r="C1276" t="str">
            <v>INR</v>
          </cell>
          <cell r="D1276" t="str">
            <v>LIABILITIES</v>
          </cell>
          <cell r="E1276" t="str">
            <v>BALANCE SHEET</v>
          </cell>
          <cell r="F1276" t="str">
            <v/>
          </cell>
          <cell r="G1276" t="str">
            <v/>
          </cell>
          <cell r="H1276" t="str">
            <v>CURRENT LIABILITIES AND PROVISIONS</v>
          </cell>
          <cell r="I1276" t="str">
            <v>CURRENT LIABILITIES</v>
          </cell>
          <cell r="J1276" t="str">
            <v>OTHER LIABILITIES</v>
          </cell>
        </row>
        <row r="1277">
          <cell r="A1277" t="str">
            <v>L506001-000-022</v>
          </cell>
          <cell r="B1277" t="str">
            <v>Contigency Deposit- RICHMOND PARK</v>
          </cell>
          <cell r="C1277" t="str">
            <v>INR</v>
          </cell>
          <cell r="D1277" t="str">
            <v>LIABILITIES</v>
          </cell>
          <cell r="E1277" t="str">
            <v>BALANCE SHEET</v>
          </cell>
          <cell r="F1277" t="str">
            <v/>
          </cell>
          <cell r="G1277" t="str">
            <v/>
          </cell>
          <cell r="H1277" t="str">
            <v>CURRENT LIABILITIES AND PROVISIONS</v>
          </cell>
          <cell r="I1277" t="str">
            <v>CURRENT LIABILITIES</v>
          </cell>
          <cell r="J1277" t="str">
            <v>OTHER LIABILITIES</v>
          </cell>
        </row>
        <row r="1278">
          <cell r="A1278" t="str">
            <v>L506001-000-024</v>
          </cell>
          <cell r="B1278" t="str">
            <v>Contigency Deposit- SHOPPING MALL</v>
          </cell>
          <cell r="C1278" t="str">
            <v>INR</v>
          </cell>
          <cell r="D1278" t="str">
            <v>LIABILITIES</v>
          </cell>
          <cell r="E1278" t="str">
            <v>BALANCE SHEET</v>
          </cell>
          <cell r="F1278" t="str">
            <v/>
          </cell>
          <cell r="G1278" t="str">
            <v/>
          </cell>
          <cell r="H1278" t="str">
            <v>CURRENT LIABILITIES AND PROVISIONS</v>
          </cell>
          <cell r="I1278" t="str">
            <v>CURRENT LIABILITIES</v>
          </cell>
          <cell r="J1278" t="str">
            <v>OTHER LIABILITIES</v>
          </cell>
        </row>
        <row r="1279">
          <cell r="A1279" t="str">
            <v>L506001-000-027</v>
          </cell>
          <cell r="B1279" t="str">
            <v>Contigency Deposit- STOP-N-SHOP</v>
          </cell>
          <cell r="C1279" t="str">
            <v>INR</v>
          </cell>
          <cell r="D1279" t="str">
            <v>LIABILITIES</v>
          </cell>
          <cell r="E1279" t="str">
            <v>BALANCE SHEET</v>
          </cell>
          <cell r="F1279" t="str">
            <v/>
          </cell>
          <cell r="G1279" t="str">
            <v/>
          </cell>
          <cell r="H1279" t="str">
            <v>CURRENT LIABILITIES AND PROVISIONS</v>
          </cell>
          <cell r="I1279" t="str">
            <v>CURRENT LIABILITIES</v>
          </cell>
          <cell r="J1279" t="str">
            <v>OTHER LIABILITIES</v>
          </cell>
        </row>
        <row r="1280">
          <cell r="A1280" t="str">
            <v>L506001-000-028</v>
          </cell>
          <cell r="B1280" t="str">
            <v>Contigency Deposit- SILVER OAKS</v>
          </cell>
          <cell r="C1280" t="str">
            <v>INR</v>
          </cell>
          <cell r="D1280" t="str">
            <v>LIABILITIES</v>
          </cell>
          <cell r="E1280" t="str">
            <v>BALANCE SHEET</v>
          </cell>
          <cell r="F1280" t="str">
            <v/>
          </cell>
          <cell r="G1280" t="str">
            <v/>
          </cell>
          <cell r="H1280" t="str">
            <v>CURRENT LIABILITIES AND PROVISIONS</v>
          </cell>
          <cell r="I1280" t="str">
            <v>CURRENT LIABILITIES</v>
          </cell>
          <cell r="J1280" t="str">
            <v>OTHER LIABILITIES</v>
          </cell>
        </row>
        <row r="1281">
          <cell r="A1281" t="str">
            <v>L506001-000-031</v>
          </cell>
          <cell r="B1281" t="str">
            <v>Contigency Deposit- VILLA</v>
          </cell>
          <cell r="C1281" t="str">
            <v>INR</v>
          </cell>
          <cell r="D1281" t="str">
            <v>LIABILITIES</v>
          </cell>
          <cell r="E1281" t="str">
            <v>BALANCE SHEET</v>
          </cell>
          <cell r="F1281" t="str">
            <v/>
          </cell>
          <cell r="G1281" t="str">
            <v/>
          </cell>
          <cell r="H1281" t="str">
            <v>CURRENT LIABILITIES AND PROVISIONS</v>
          </cell>
          <cell r="I1281" t="str">
            <v>CURRENT LIABILITIES</v>
          </cell>
          <cell r="J1281" t="str">
            <v>OTHER LIABILITIES</v>
          </cell>
        </row>
        <row r="1282">
          <cell r="A1282" t="str">
            <v>L506001-000-034</v>
          </cell>
          <cell r="B1282" t="str">
            <v>Contigency Deposit- WINDSOR COURT</v>
          </cell>
          <cell r="C1282" t="str">
            <v>INR</v>
          </cell>
          <cell r="D1282" t="str">
            <v>LIABILITIES</v>
          </cell>
          <cell r="E1282" t="str">
            <v>BALANCE SHEET</v>
          </cell>
          <cell r="F1282" t="str">
            <v/>
          </cell>
          <cell r="G1282" t="str">
            <v/>
          </cell>
          <cell r="H1282" t="str">
            <v>CURRENT LIABILITIES AND PROVISIONS</v>
          </cell>
          <cell r="I1282" t="str">
            <v>CURRENT LIABILITIES</v>
          </cell>
          <cell r="J1282" t="str">
            <v>OTHER LIABILITIES</v>
          </cell>
        </row>
        <row r="1283">
          <cell r="A1283" t="str">
            <v>L506001-000-036</v>
          </cell>
          <cell r="B1283" t="str">
            <v>Contigency Deposit-Qutab Plaza</v>
          </cell>
          <cell r="C1283" t="str">
            <v>INR</v>
          </cell>
          <cell r="D1283" t="str">
            <v>LIABILITIES</v>
          </cell>
          <cell r="E1283" t="str">
            <v>BALANCE SHEET</v>
          </cell>
          <cell r="F1283" t="str">
            <v/>
          </cell>
          <cell r="G1283" t="str">
            <v/>
          </cell>
          <cell r="H1283" t="str">
            <v>CURRENT LIABILITIES AND PROVISIONS</v>
          </cell>
          <cell r="I1283" t="str">
            <v>CURRENT LIABILITIES</v>
          </cell>
          <cell r="J1283" t="str">
            <v>OTHER LIABILITIES</v>
          </cell>
        </row>
        <row r="1284">
          <cell r="A1284" t="str">
            <v>L506001-000-037</v>
          </cell>
          <cell r="B1284" t="str">
            <v>Contigency Deposit- CENTRE POINT</v>
          </cell>
          <cell r="C1284" t="str">
            <v>INR</v>
          </cell>
          <cell r="D1284" t="str">
            <v>LIABILITIES</v>
          </cell>
          <cell r="E1284" t="str">
            <v>BALANCE SHEET</v>
          </cell>
          <cell r="F1284" t="str">
            <v/>
          </cell>
          <cell r="G1284" t="str">
            <v/>
          </cell>
          <cell r="H1284" t="str">
            <v>CURRENT LIABILITIES AND PROVISIONS</v>
          </cell>
          <cell r="I1284" t="str">
            <v>CURRENT LIABILITIES</v>
          </cell>
          <cell r="J1284" t="str">
            <v>OTHER LIABILITIES</v>
          </cell>
        </row>
        <row r="1285">
          <cell r="A1285" t="str">
            <v>L506001-000-042</v>
          </cell>
          <cell r="B1285" t="str">
            <v>Contigency Deposit- PLOTS(PH-I,II,III)</v>
          </cell>
          <cell r="C1285" t="str">
            <v>INR</v>
          </cell>
          <cell r="D1285" t="str">
            <v>LIABILITIES</v>
          </cell>
          <cell r="E1285" t="str">
            <v>BALANCE SHEET</v>
          </cell>
          <cell r="F1285" t="str">
            <v/>
          </cell>
          <cell r="G1285" t="str">
            <v/>
          </cell>
          <cell r="H1285" t="str">
            <v>CURRENT LIABILITIES AND PROVISIONS</v>
          </cell>
          <cell r="I1285" t="str">
            <v>CURRENT LIABILITIES</v>
          </cell>
          <cell r="J1285" t="str">
            <v>OTHER LIABILITIES</v>
          </cell>
        </row>
        <row r="1286">
          <cell r="A1286" t="str">
            <v>L506001-000-047</v>
          </cell>
          <cell r="B1286" t="str">
            <v>Contigency Deposit- GROUP HOUSING</v>
          </cell>
          <cell r="C1286" t="str">
            <v>INR</v>
          </cell>
          <cell r="D1286" t="str">
            <v>LIABILITIES</v>
          </cell>
          <cell r="E1286" t="str">
            <v>BALANCE SHEET</v>
          </cell>
          <cell r="F1286" t="str">
            <v/>
          </cell>
          <cell r="G1286" t="str">
            <v/>
          </cell>
          <cell r="H1286" t="str">
            <v>CURRENT LIABILITIES AND PROVISIONS</v>
          </cell>
          <cell r="I1286" t="str">
            <v>CURRENT LIABILITIES</v>
          </cell>
          <cell r="J1286" t="str">
            <v>OTHER LIABILITIES</v>
          </cell>
        </row>
        <row r="1287">
          <cell r="A1287" t="str">
            <v>L506001-000-048</v>
          </cell>
          <cell r="B1287" t="str">
            <v>Contigency Deposit- INDEPENDENT HOUSE</v>
          </cell>
          <cell r="C1287" t="str">
            <v>INR</v>
          </cell>
          <cell r="D1287" t="str">
            <v>LIABILITIES</v>
          </cell>
          <cell r="E1287" t="str">
            <v>BALANCE SHEET</v>
          </cell>
          <cell r="F1287" t="str">
            <v/>
          </cell>
          <cell r="G1287" t="str">
            <v/>
          </cell>
          <cell r="H1287" t="str">
            <v>CURRENT LIABILITIES AND PROVISIONS</v>
          </cell>
          <cell r="I1287" t="str">
            <v>CURRENT LIABILITIES</v>
          </cell>
          <cell r="J1287" t="str">
            <v>OTHER LIABILITIES</v>
          </cell>
        </row>
        <row r="1288">
          <cell r="A1288" t="str">
            <v>L506001-000-102</v>
          </cell>
          <cell r="B1288" t="str">
            <v>Contigency Deposit-QEC 1,2,3</v>
          </cell>
          <cell r="C1288" t="str">
            <v>INR</v>
          </cell>
          <cell r="D1288" t="str">
            <v>LIABILITIES</v>
          </cell>
          <cell r="E1288" t="str">
            <v>BALANCE SHEET</v>
          </cell>
          <cell r="F1288" t="str">
            <v/>
          </cell>
          <cell r="G1288" t="str">
            <v/>
          </cell>
          <cell r="H1288" t="str">
            <v>CURRENT LIABILITIES AND PROVISIONS</v>
          </cell>
          <cell r="I1288" t="str">
            <v>CURRENT LIABILITIES</v>
          </cell>
          <cell r="J1288" t="str">
            <v>OTHER LIABILITIES</v>
          </cell>
        </row>
        <row r="1289">
          <cell r="A1289" t="str">
            <v>L506001-000-105</v>
          </cell>
          <cell r="B1289" t="str">
            <v>Contigency Deposit- NILGIRI CONTGENCY</v>
          </cell>
          <cell r="C1289" t="str">
            <v>INR</v>
          </cell>
          <cell r="D1289" t="str">
            <v>LIABILITIES</v>
          </cell>
          <cell r="E1289" t="str">
            <v>BALANCE SHEET</v>
          </cell>
          <cell r="F1289" t="str">
            <v/>
          </cell>
          <cell r="G1289" t="str">
            <v/>
          </cell>
          <cell r="H1289" t="str">
            <v>CURRENT LIABILITIES AND PROVISIONS</v>
          </cell>
          <cell r="I1289" t="str">
            <v>CURRENT LIABILITIES</v>
          </cell>
          <cell r="J1289" t="str">
            <v>OTHER LIABILITIES</v>
          </cell>
        </row>
        <row r="1290">
          <cell r="A1290" t="str">
            <v>L506001-000-934</v>
          </cell>
          <cell r="B1290" t="str">
            <v>Contigency Deposit-QEC PLOTS</v>
          </cell>
          <cell r="C1290" t="str">
            <v>INR</v>
          </cell>
          <cell r="D1290" t="str">
            <v>LIABILITIES</v>
          </cell>
          <cell r="E1290" t="str">
            <v>BALANCE SHEET</v>
          </cell>
          <cell r="F1290" t="str">
            <v/>
          </cell>
          <cell r="G1290" t="str">
            <v/>
          </cell>
          <cell r="H1290" t="str">
            <v>CURRENT LIABILITIES AND PROVISIONS</v>
          </cell>
          <cell r="I1290" t="str">
            <v>CURRENT LIABILITIES</v>
          </cell>
          <cell r="J1290" t="str">
            <v>OTHER LIABILITIES</v>
          </cell>
        </row>
        <row r="1291">
          <cell r="A1291" t="str">
            <v>L506002-000-000</v>
          </cell>
          <cell r="B1291" t="str">
            <v>Ifms(Security)</v>
          </cell>
          <cell r="C1291" t="str">
            <v>INR</v>
          </cell>
          <cell r="D1291" t="str">
            <v>LIABILITIES</v>
          </cell>
          <cell r="E1291" t="str">
            <v>BALANCE SHEET</v>
          </cell>
          <cell r="F1291" t="str">
            <v/>
          </cell>
          <cell r="G1291" t="str">
            <v/>
          </cell>
          <cell r="H1291" t="str">
            <v>CURRENT LIABILITIES AND PROVISIONS</v>
          </cell>
          <cell r="I1291" t="str">
            <v>CURRENT LIABILITIES</v>
          </cell>
          <cell r="J1291" t="str">
            <v>OTHER LIABILITIES</v>
          </cell>
        </row>
        <row r="1292">
          <cell r="A1292" t="str">
            <v>L506002-000-001</v>
          </cell>
          <cell r="B1292" t="str">
            <v>Ifms(Security)- ANKUR VIHAR</v>
          </cell>
          <cell r="C1292" t="str">
            <v>INR</v>
          </cell>
          <cell r="D1292" t="str">
            <v>LIABILITIES</v>
          </cell>
          <cell r="E1292" t="str">
            <v>BALANCE SHEET</v>
          </cell>
          <cell r="F1292" t="str">
            <v/>
          </cell>
          <cell r="G1292" t="str">
            <v/>
          </cell>
          <cell r="H1292" t="str">
            <v>CURRENT LIABILITIES AND PROVISIONS</v>
          </cell>
          <cell r="I1292" t="str">
            <v>CURRENT LIABILITIES</v>
          </cell>
          <cell r="J1292" t="str">
            <v>OTHER LIABILITIES</v>
          </cell>
        </row>
        <row r="1293">
          <cell r="A1293" t="str">
            <v>L506002-000-004</v>
          </cell>
          <cell r="B1293" t="str">
            <v>Ifms(Security)- BEVERLY PARK-I</v>
          </cell>
          <cell r="C1293" t="str">
            <v>INR</v>
          </cell>
          <cell r="D1293" t="str">
            <v>LIABILITIES</v>
          </cell>
          <cell r="E1293" t="str">
            <v>BALANCE SHEET</v>
          </cell>
          <cell r="F1293" t="str">
            <v/>
          </cell>
          <cell r="G1293" t="str">
            <v/>
          </cell>
          <cell r="H1293" t="str">
            <v>CURRENT LIABILITIES AND PROVISIONS</v>
          </cell>
          <cell r="I1293" t="str">
            <v>CURRENT LIABILITIES</v>
          </cell>
          <cell r="J1293" t="str">
            <v>OTHER LIABILITIES</v>
          </cell>
        </row>
        <row r="1294">
          <cell r="A1294" t="str">
            <v>L506002-000-005</v>
          </cell>
          <cell r="B1294" t="str">
            <v>Ifms(Security)- BEVERLY PARK-II</v>
          </cell>
          <cell r="C1294" t="str">
            <v>INR</v>
          </cell>
          <cell r="D1294" t="str">
            <v>LIABILITIES</v>
          </cell>
          <cell r="E1294" t="str">
            <v>BALANCE SHEET</v>
          </cell>
          <cell r="F1294" t="str">
            <v/>
          </cell>
          <cell r="G1294" t="str">
            <v/>
          </cell>
          <cell r="H1294" t="str">
            <v>CURRENT LIABILITIES AND PROVISIONS</v>
          </cell>
          <cell r="I1294" t="str">
            <v>CURRENT LIABILITIES</v>
          </cell>
          <cell r="J1294" t="str">
            <v>OTHER LIABILITIES</v>
          </cell>
        </row>
        <row r="1295">
          <cell r="A1295" t="str">
            <v>L506002-000-006</v>
          </cell>
          <cell r="B1295" t="str">
            <v>Ifms(Security)- CENTRAL ARCADE</v>
          </cell>
          <cell r="C1295" t="str">
            <v>INR</v>
          </cell>
          <cell r="D1295" t="str">
            <v>LIABILITIES</v>
          </cell>
          <cell r="E1295" t="str">
            <v>BALANCE SHEET</v>
          </cell>
          <cell r="F1295" t="str">
            <v/>
          </cell>
          <cell r="G1295" t="str">
            <v/>
          </cell>
          <cell r="H1295" t="str">
            <v>CURRENT LIABILITIES AND PROVISIONS</v>
          </cell>
          <cell r="I1295" t="str">
            <v>CURRENT LIABILITIES</v>
          </cell>
          <cell r="J1295" t="str">
            <v>OTHER LIABILITIES</v>
          </cell>
        </row>
        <row r="1296">
          <cell r="A1296" t="str">
            <v>L506002-000-008</v>
          </cell>
          <cell r="B1296" t="str">
            <v>Ifms(Security)- CORPORATE PARK</v>
          </cell>
          <cell r="C1296" t="str">
            <v>INR</v>
          </cell>
          <cell r="D1296" t="str">
            <v>LIABILITIES</v>
          </cell>
          <cell r="E1296" t="str">
            <v>BALANCE SHEET</v>
          </cell>
          <cell r="F1296" t="str">
            <v/>
          </cell>
          <cell r="G1296" t="str">
            <v/>
          </cell>
          <cell r="H1296" t="str">
            <v>CURRENT LIABILITIES AND PROVISIONS</v>
          </cell>
          <cell r="I1296" t="str">
            <v>CURRENT LIABILITIES</v>
          </cell>
          <cell r="J1296" t="str">
            <v>OTHER LIABILITIES</v>
          </cell>
        </row>
        <row r="1297">
          <cell r="A1297" t="str">
            <v>L506002-000-010</v>
          </cell>
          <cell r="B1297" t="str">
            <v>Ifms(Security)- DILSHAD PLAZA</v>
          </cell>
          <cell r="C1297" t="str">
            <v>INR</v>
          </cell>
          <cell r="D1297" t="str">
            <v>LIABILITIES</v>
          </cell>
          <cell r="E1297" t="str">
            <v>BALANCE SHEET</v>
          </cell>
          <cell r="F1297" t="str">
            <v/>
          </cell>
          <cell r="G1297" t="str">
            <v/>
          </cell>
          <cell r="H1297" t="str">
            <v>CURRENT LIABILITIES AND PROVISIONS</v>
          </cell>
          <cell r="I1297" t="str">
            <v>CURRENT LIABILITIES</v>
          </cell>
          <cell r="J1297" t="str">
            <v>OTHER LIABILITIES</v>
          </cell>
        </row>
        <row r="1298">
          <cell r="A1298" t="str">
            <v>L506002-000-011</v>
          </cell>
          <cell r="B1298" t="str">
            <v>Ifms(Security)- EXECUTIVE HOME</v>
          </cell>
          <cell r="C1298" t="str">
            <v>INR</v>
          </cell>
          <cell r="D1298" t="str">
            <v>LIABILITIES</v>
          </cell>
          <cell r="E1298" t="str">
            <v>BALANCE SHEET</v>
          </cell>
          <cell r="F1298" t="str">
            <v/>
          </cell>
          <cell r="G1298" t="str">
            <v/>
          </cell>
          <cell r="H1298" t="str">
            <v>CURRENT LIABILITIES AND PROVISIONS</v>
          </cell>
          <cell r="I1298" t="str">
            <v>CURRENT LIABILITIES</v>
          </cell>
          <cell r="J1298" t="str">
            <v>OTHER LIABILITIES</v>
          </cell>
        </row>
        <row r="1299">
          <cell r="A1299" t="str">
            <v>L506002-000-014</v>
          </cell>
          <cell r="B1299" t="str">
            <v>Ifms(Security)- NEW TOWN HOUSE</v>
          </cell>
          <cell r="C1299" t="str">
            <v>INR</v>
          </cell>
          <cell r="D1299" t="str">
            <v>LIABILITIES</v>
          </cell>
          <cell r="E1299" t="str">
            <v>BALANCE SHEET</v>
          </cell>
          <cell r="F1299" t="str">
            <v/>
          </cell>
          <cell r="G1299" t="str">
            <v/>
          </cell>
          <cell r="H1299" t="str">
            <v>CURRENT LIABILITIES AND PROVISIONS</v>
          </cell>
          <cell r="I1299" t="str">
            <v>CURRENT LIABILITIES</v>
          </cell>
          <cell r="J1299" t="str">
            <v>OTHER LIABILITIES</v>
          </cell>
        </row>
        <row r="1300">
          <cell r="A1300" t="str">
            <v>L506002-000-015</v>
          </cell>
          <cell r="B1300" t="str">
            <v>Ifms(Security)- OLD TOWN HOUSE</v>
          </cell>
          <cell r="C1300" t="str">
            <v>INR</v>
          </cell>
          <cell r="D1300" t="str">
            <v>LIABILITIES</v>
          </cell>
          <cell r="E1300" t="str">
            <v>BALANCE SHEET</v>
          </cell>
          <cell r="F1300" t="str">
            <v/>
          </cell>
          <cell r="G1300" t="str">
            <v/>
          </cell>
          <cell r="H1300" t="str">
            <v>CURRENT LIABILITIES AND PROVISIONS</v>
          </cell>
          <cell r="I1300" t="str">
            <v>CURRENT LIABILITIES</v>
          </cell>
          <cell r="J1300" t="str">
            <v>OTHER LIABILITIES</v>
          </cell>
        </row>
        <row r="1301">
          <cell r="A1301" t="str">
            <v>L506002-000-016</v>
          </cell>
          <cell r="B1301" t="str">
            <v>Ifms(Security)- PARK-N-SHOP</v>
          </cell>
          <cell r="C1301" t="str">
            <v>INR</v>
          </cell>
          <cell r="D1301" t="str">
            <v>LIABILITIES</v>
          </cell>
          <cell r="E1301" t="str">
            <v>BALANCE SHEET</v>
          </cell>
          <cell r="F1301" t="str">
            <v/>
          </cell>
          <cell r="G1301" t="str">
            <v/>
          </cell>
          <cell r="H1301" t="str">
            <v>CURRENT LIABILITIES AND PROVISIONS</v>
          </cell>
          <cell r="I1301" t="str">
            <v>CURRENT LIABILITIES</v>
          </cell>
          <cell r="J1301" t="str">
            <v>OTHER LIABILITIES</v>
          </cell>
        </row>
        <row r="1302">
          <cell r="A1302" t="str">
            <v>L506002-000-017</v>
          </cell>
          <cell r="B1302" t="str">
            <v>Ifms(Security)- QEC PHASE-IV</v>
          </cell>
          <cell r="C1302" t="str">
            <v>INR</v>
          </cell>
          <cell r="D1302" t="str">
            <v>LIABILITIES</v>
          </cell>
          <cell r="E1302" t="str">
            <v>BALANCE SHEET</v>
          </cell>
          <cell r="F1302" t="str">
            <v/>
          </cell>
          <cell r="G1302" t="str">
            <v/>
          </cell>
          <cell r="H1302" t="str">
            <v>CURRENT LIABILITIES AND PROVISIONS</v>
          </cell>
          <cell r="I1302" t="str">
            <v>CURRENT LIABILITIES</v>
          </cell>
          <cell r="J1302" t="str">
            <v>OTHER LIABILITIES</v>
          </cell>
        </row>
        <row r="1303">
          <cell r="A1303" t="str">
            <v>L506002-000-018</v>
          </cell>
          <cell r="B1303" t="str">
            <v>Ifms(Security)- QEC PHASE-V</v>
          </cell>
          <cell r="C1303" t="str">
            <v>INR</v>
          </cell>
          <cell r="D1303" t="str">
            <v>LIABILITIES</v>
          </cell>
          <cell r="E1303" t="str">
            <v>BALANCE SHEET</v>
          </cell>
          <cell r="F1303" t="str">
            <v/>
          </cell>
          <cell r="G1303" t="str">
            <v/>
          </cell>
          <cell r="H1303" t="str">
            <v>CURRENT LIABILITIES AND PROVISIONS</v>
          </cell>
          <cell r="I1303" t="str">
            <v>CURRENT LIABILITIES</v>
          </cell>
          <cell r="J1303" t="str">
            <v>OTHER LIABILITIES</v>
          </cell>
        </row>
        <row r="1304">
          <cell r="A1304" t="str">
            <v>L506002-000-024</v>
          </cell>
          <cell r="B1304" t="str">
            <v>Ifms(Security)- SHOPPING MALL</v>
          </cell>
          <cell r="C1304" t="str">
            <v>INR</v>
          </cell>
          <cell r="D1304" t="str">
            <v>LIABILITIES</v>
          </cell>
          <cell r="E1304" t="str">
            <v>BALANCE SHEET</v>
          </cell>
          <cell r="F1304" t="str">
            <v/>
          </cell>
          <cell r="G1304" t="str">
            <v/>
          </cell>
          <cell r="H1304" t="str">
            <v>CURRENT LIABILITIES AND PROVISIONS</v>
          </cell>
          <cell r="I1304" t="str">
            <v>CURRENT LIABILITIES</v>
          </cell>
          <cell r="J1304" t="str">
            <v>OTHER LIABILITIES</v>
          </cell>
        </row>
        <row r="1305">
          <cell r="A1305" t="str">
            <v>L506002-000-027</v>
          </cell>
          <cell r="B1305" t="str">
            <v>Ifms(Security)- STOP-N-SHOP</v>
          </cell>
          <cell r="C1305" t="str">
            <v>INR</v>
          </cell>
          <cell r="D1305" t="str">
            <v>LIABILITIES</v>
          </cell>
          <cell r="E1305" t="str">
            <v>BALANCE SHEET</v>
          </cell>
          <cell r="F1305" t="str">
            <v/>
          </cell>
          <cell r="G1305" t="str">
            <v/>
          </cell>
          <cell r="H1305" t="str">
            <v>CURRENT LIABILITIES AND PROVISIONS</v>
          </cell>
          <cell r="I1305" t="str">
            <v>CURRENT LIABILITIES</v>
          </cell>
          <cell r="J1305" t="str">
            <v>OTHER LIABILITIES</v>
          </cell>
        </row>
        <row r="1306">
          <cell r="A1306" t="str">
            <v>L506002-000-028</v>
          </cell>
          <cell r="B1306" t="str">
            <v>Ifms(Security)- SILVER OAKS</v>
          </cell>
          <cell r="C1306" t="str">
            <v>INR</v>
          </cell>
          <cell r="D1306" t="str">
            <v>LIABILITIES</v>
          </cell>
          <cell r="E1306" t="str">
            <v>BALANCE SHEET</v>
          </cell>
          <cell r="F1306" t="str">
            <v/>
          </cell>
          <cell r="G1306" t="str">
            <v/>
          </cell>
          <cell r="H1306" t="str">
            <v>CURRENT LIABILITIES AND PROVISIONS</v>
          </cell>
          <cell r="I1306" t="str">
            <v>CURRENT LIABILITIES</v>
          </cell>
          <cell r="J1306" t="str">
            <v>OTHER LIABILITIES</v>
          </cell>
        </row>
        <row r="1307">
          <cell r="A1307" t="str">
            <v>L506002-000-030</v>
          </cell>
          <cell r="B1307" t="str">
            <v>Ifms(Security)- SPRING FIELD</v>
          </cell>
          <cell r="C1307" t="str">
            <v>INR</v>
          </cell>
          <cell r="D1307" t="str">
            <v>LIABILITIES</v>
          </cell>
          <cell r="E1307" t="str">
            <v>BALANCE SHEET</v>
          </cell>
          <cell r="F1307" t="str">
            <v/>
          </cell>
          <cell r="G1307" t="str">
            <v/>
          </cell>
          <cell r="H1307" t="str">
            <v>CURRENT LIABILITIES AND PROVISIONS</v>
          </cell>
          <cell r="I1307" t="str">
            <v>CURRENT LIABILITIES</v>
          </cell>
          <cell r="J1307" t="str">
            <v>OTHER LIABILITIES</v>
          </cell>
        </row>
        <row r="1308">
          <cell r="A1308" t="str">
            <v>L506002-000-031</v>
          </cell>
          <cell r="B1308" t="str">
            <v>Ifms(Security)- VILLA</v>
          </cell>
          <cell r="C1308" t="str">
            <v>INR</v>
          </cell>
          <cell r="D1308" t="str">
            <v>LIABILITIES</v>
          </cell>
          <cell r="E1308" t="str">
            <v>BALANCE SHEET</v>
          </cell>
          <cell r="F1308" t="str">
            <v/>
          </cell>
          <cell r="G1308" t="str">
            <v/>
          </cell>
          <cell r="H1308" t="str">
            <v>CURRENT LIABILITIES AND PROVISIONS</v>
          </cell>
          <cell r="I1308" t="str">
            <v>CURRENT LIABILITIES</v>
          </cell>
          <cell r="J1308" t="str">
            <v>OTHER LIABILITIES</v>
          </cell>
        </row>
        <row r="1309">
          <cell r="A1309" t="str">
            <v>L506002-000-038</v>
          </cell>
          <cell r="B1309" t="str">
            <v>Ifms(Security)- FARIDABAD PLOTS</v>
          </cell>
          <cell r="C1309" t="str">
            <v>INR</v>
          </cell>
          <cell r="D1309" t="str">
            <v>LIABILITIES</v>
          </cell>
          <cell r="E1309" t="str">
            <v>BALANCE SHEET</v>
          </cell>
          <cell r="F1309" t="str">
            <v/>
          </cell>
          <cell r="G1309" t="str">
            <v/>
          </cell>
          <cell r="H1309" t="str">
            <v>CURRENT LIABILITIES AND PROVISIONS</v>
          </cell>
          <cell r="I1309" t="str">
            <v>CURRENT LIABILITIES</v>
          </cell>
          <cell r="J1309" t="str">
            <v>OTHER LIABILITIES</v>
          </cell>
        </row>
        <row r="1310">
          <cell r="A1310" t="str">
            <v>L506002-000-042</v>
          </cell>
          <cell r="B1310" t="str">
            <v>Ifms(Security)- PLOTS(PHASE-I,II,III)</v>
          </cell>
          <cell r="C1310" t="str">
            <v>INR</v>
          </cell>
          <cell r="D1310" t="str">
            <v>LIABILITIES</v>
          </cell>
          <cell r="E1310" t="str">
            <v>BALANCE SHEET</v>
          </cell>
          <cell r="F1310" t="str">
            <v/>
          </cell>
          <cell r="G1310" t="str">
            <v/>
          </cell>
          <cell r="H1310" t="str">
            <v>CURRENT LIABILITIES AND PROVISIONS</v>
          </cell>
          <cell r="I1310" t="str">
            <v>CURRENT LIABILITIES</v>
          </cell>
          <cell r="J1310" t="str">
            <v>OTHER LIABILITIES</v>
          </cell>
        </row>
        <row r="1311">
          <cell r="A1311" t="str">
            <v>L506002-000-047</v>
          </cell>
          <cell r="B1311" t="str">
            <v>Ifms(Security)- GROUP HOUSING</v>
          </cell>
          <cell r="C1311" t="str">
            <v>INR</v>
          </cell>
          <cell r="D1311" t="str">
            <v>LIABILITIES</v>
          </cell>
          <cell r="E1311" t="str">
            <v>BALANCE SHEET</v>
          </cell>
          <cell r="F1311" t="str">
            <v/>
          </cell>
          <cell r="G1311" t="str">
            <v/>
          </cell>
          <cell r="H1311" t="str">
            <v>CURRENT LIABILITIES AND PROVISIONS</v>
          </cell>
          <cell r="I1311" t="str">
            <v>CURRENT LIABILITIES</v>
          </cell>
          <cell r="J1311" t="str">
            <v>OTHER LIABILITIES</v>
          </cell>
        </row>
        <row r="1312">
          <cell r="A1312" t="str">
            <v>L506002-000-048</v>
          </cell>
          <cell r="B1312" t="str">
            <v>Ifms(Security)- INDEPENDENT HOUSE</v>
          </cell>
          <cell r="C1312" t="str">
            <v>INR</v>
          </cell>
          <cell r="D1312" t="str">
            <v>LIABILITIES</v>
          </cell>
          <cell r="E1312" t="str">
            <v>BALANCE SHEET</v>
          </cell>
          <cell r="F1312" t="str">
            <v/>
          </cell>
          <cell r="G1312" t="str">
            <v/>
          </cell>
          <cell r="H1312" t="str">
            <v>CURRENT LIABILITIES AND PROVISIONS</v>
          </cell>
          <cell r="I1312" t="str">
            <v>CURRENT LIABILITIES</v>
          </cell>
          <cell r="J1312" t="str">
            <v>OTHER LIABILITIES</v>
          </cell>
        </row>
        <row r="1313">
          <cell r="A1313" t="str">
            <v>L506002-000-058</v>
          </cell>
          <cell r="B1313" t="str">
            <v>Ifms(Security)- EXECLUSIVE FLOORS</v>
          </cell>
          <cell r="C1313" t="str">
            <v>INR</v>
          </cell>
          <cell r="D1313" t="str">
            <v>LIABILITIES</v>
          </cell>
          <cell r="E1313" t="str">
            <v>BALANCE SHEET</v>
          </cell>
          <cell r="F1313" t="str">
            <v/>
          </cell>
          <cell r="G1313" t="str">
            <v/>
          </cell>
          <cell r="H1313" t="str">
            <v>CURRENT LIABILITIES AND PROVISIONS</v>
          </cell>
          <cell r="I1313" t="str">
            <v>CURRENT LIABILITIES</v>
          </cell>
          <cell r="J1313" t="str">
            <v>OTHER LIABILITIES</v>
          </cell>
        </row>
        <row r="1314">
          <cell r="A1314" t="str">
            <v>L506002-000-099</v>
          </cell>
          <cell r="B1314" t="str">
            <v>Ifms(Security)- INSTITUTIONAL SITES</v>
          </cell>
          <cell r="C1314" t="str">
            <v>INR</v>
          </cell>
          <cell r="D1314" t="str">
            <v>LIABILITIES</v>
          </cell>
          <cell r="E1314" t="str">
            <v>BALANCE SHEET</v>
          </cell>
          <cell r="F1314" t="str">
            <v/>
          </cell>
          <cell r="G1314" t="str">
            <v/>
          </cell>
          <cell r="H1314" t="str">
            <v>CURRENT LIABILITIES AND PROVISIONS</v>
          </cell>
          <cell r="I1314" t="str">
            <v>CURRENT LIABILITIES</v>
          </cell>
          <cell r="J1314" t="str">
            <v>OTHER LIABILITIES</v>
          </cell>
        </row>
        <row r="1315">
          <cell r="A1315" t="str">
            <v>L506002-000-101</v>
          </cell>
          <cell r="B1315" t="str">
            <v>Ifms(Security)- LIG/EWS</v>
          </cell>
          <cell r="C1315" t="str">
            <v>INR</v>
          </cell>
          <cell r="D1315" t="str">
            <v>LIABILITIES</v>
          </cell>
          <cell r="E1315" t="str">
            <v>BALANCE SHEET</v>
          </cell>
          <cell r="F1315" t="str">
            <v/>
          </cell>
          <cell r="G1315" t="str">
            <v/>
          </cell>
          <cell r="H1315" t="str">
            <v>CURRENT LIABILITIES AND PROVISIONS</v>
          </cell>
          <cell r="I1315" t="str">
            <v>CURRENT LIABILITIES</v>
          </cell>
          <cell r="J1315" t="str">
            <v>OTHER LIABILITIES</v>
          </cell>
        </row>
        <row r="1316">
          <cell r="A1316" t="str">
            <v>L506002-000-106</v>
          </cell>
          <cell r="B1316" t="str">
            <v>Ifms(Security)- MARUTI HOUSING SECURITY</v>
          </cell>
          <cell r="C1316" t="str">
            <v>INR</v>
          </cell>
          <cell r="D1316" t="str">
            <v>LIABILITIES</v>
          </cell>
          <cell r="E1316" t="str">
            <v>BALANCE SHEET</v>
          </cell>
          <cell r="F1316" t="str">
            <v/>
          </cell>
          <cell r="G1316" t="str">
            <v/>
          </cell>
          <cell r="H1316" t="str">
            <v>CURRENT LIABILITIES AND PROVISIONS</v>
          </cell>
          <cell r="I1316" t="str">
            <v>CURRENT LIABILITIES</v>
          </cell>
          <cell r="J1316" t="str">
            <v>OTHER LIABILITIES</v>
          </cell>
        </row>
        <row r="1317">
          <cell r="A1317" t="str">
            <v>L506003-000-000</v>
          </cell>
          <cell r="B1317" t="str">
            <v>IBMS</v>
          </cell>
          <cell r="C1317" t="str">
            <v>INR</v>
          </cell>
          <cell r="D1317" t="str">
            <v>LIABILITIES</v>
          </cell>
          <cell r="E1317" t="str">
            <v>BALANCE SHEET</v>
          </cell>
          <cell r="F1317" t="str">
            <v/>
          </cell>
          <cell r="G1317" t="str">
            <v/>
          </cell>
          <cell r="H1317" t="str">
            <v>CURRENT LIABILITIES AND PROVISIONS</v>
          </cell>
          <cell r="I1317" t="str">
            <v>CURRENT LIABILITIES</v>
          </cell>
          <cell r="J1317" t="str">
            <v>OTHER LIABILITIES</v>
          </cell>
        </row>
        <row r="1318">
          <cell r="A1318" t="str">
            <v>L506003-000-037</v>
          </cell>
          <cell r="B1318" t="str">
            <v>IBMS- CENTRE POINT</v>
          </cell>
          <cell r="C1318" t="str">
            <v>INR</v>
          </cell>
          <cell r="D1318" t="str">
            <v>LIABILITIES</v>
          </cell>
          <cell r="E1318" t="str">
            <v>BALANCE SHEET</v>
          </cell>
          <cell r="F1318" t="str">
            <v/>
          </cell>
          <cell r="G1318" t="str">
            <v/>
          </cell>
          <cell r="H1318" t="str">
            <v>CURRENT LIABILITIES AND PROVISIONS</v>
          </cell>
          <cell r="I1318" t="str">
            <v>CURRENT LIABILITIES</v>
          </cell>
          <cell r="J1318" t="str">
            <v>OTHER LIABILITIES</v>
          </cell>
        </row>
        <row r="1319">
          <cell r="A1319" t="str">
            <v>L506003-000-050</v>
          </cell>
          <cell r="B1319" t="str">
            <v>IBMS- Carlton Estate</v>
          </cell>
          <cell r="C1319" t="str">
            <v>INR</v>
          </cell>
          <cell r="D1319" t="str">
            <v>LIABILITIES</v>
          </cell>
          <cell r="E1319" t="str">
            <v>BALANCE SHEET</v>
          </cell>
          <cell r="F1319" t="str">
            <v/>
          </cell>
          <cell r="G1319" t="str">
            <v/>
          </cell>
          <cell r="H1319" t="str">
            <v>CURRENT LIABILITIES AND PROVISIONS</v>
          </cell>
          <cell r="I1319" t="str">
            <v>CURRENT LIABILITIES</v>
          </cell>
          <cell r="J1319" t="str">
            <v>OTHER LIABILITIES</v>
          </cell>
        </row>
        <row r="1320">
          <cell r="A1320" t="str">
            <v>L506003-000-055</v>
          </cell>
          <cell r="B1320" t="str">
            <v>IBMS- BELVEDERE TOWERS</v>
          </cell>
          <cell r="C1320" t="str">
            <v>INR</v>
          </cell>
          <cell r="D1320" t="str">
            <v>LIABILITIES</v>
          </cell>
          <cell r="E1320" t="str">
            <v>BALANCE SHEET</v>
          </cell>
          <cell r="F1320" t="str">
            <v/>
          </cell>
          <cell r="G1320" t="str">
            <v/>
          </cell>
          <cell r="H1320" t="str">
            <v>CURRENT LIABILITIES AND PROVISIONS</v>
          </cell>
          <cell r="I1320" t="str">
            <v>CURRENT LIABILITIES</v>
          </cell>
          <cell r="J1320" t="str">
            <v>OTHER LIABILITIES</v>
          </cell>
        </row>
        <row r="1321">
          <cell r="A1321" t="str">
            <v>L506003-000-060</v>
          </cell>
          <cell r="B1321" t="str">
            <v>IBMS- TRINITY TOWERS</v>
          </cell>
          <cell r="C1321" t="str">
            <v>INR</v>
          </cell>
          <cell r="D1321" t="str">
            <v>LIABILITIES</v>
          </cell>
          <cell r="E1321" t="str">
            <v>BALANCE SHEET</v>
          </cell>
          <cell r="F1321" t="str">
            <v/>
          </cell>
          <cell r="G1321" t="str">
            <v/>
          </cell>
          <cell r="H1321" t="str">
            <v>CURRENT LIABILITIES AND PROVISIONS</v>
          </cell>
          <cell r="I1321" t="str">
            <v>CURRENT LIABILITIES</v>
          </cell>
          <cell r="J1321" t="str">
            <v>OTHER LIABILITIES</v>
          </cell>
        </row>
        <row r="1322">
          <cell r="A1322" t="str">
            <v>L506004</v>
          </cell>
          <cell r="B1322" t="str">
            <v>Security Deposits</v>
          </cell>
          <cell r="C1322" t="str">
            <v>INR</v>
          </cell>
          <cell r="D1322" t="str">
            <v>LIABILITIES</v>
          </cell>
          <cell r="E1322" t="str">
            <v>BALANCE SHEET</v>
          </cell>
          <cell r="F1322" t="str">
            <v/>
          </cell>
          <cell r="G1322" t="str">
            <v/>
          </cell>
          <cell r="H1322" t="str">
            <v>CURRENT LIABILITIES AND PROVISIONS</v>
          </cell>
          <cell r="I1322" t="str">
            <v>CURRENT LIABILITIES</v>
          </cell>
          <cell r="J1322" t="str">
            <v>OTHER LIABILITIES</v>
          </cell>
        </row>
        <row r="1323">
          <cell r="A1323" t="str">
            <v>L506005</v>
          </cell>
          <cell r="B1323" t="str">
            <v>Security Deposits (Rent)- Int. Bearing</v>
          </cell>
          <cell r="C1323" t="str">
            <v>INR</v>
          </cell>
          <cell r="D1323" t="str">
            <v>LIABILITIES</v>
          </cell>
          <cell r="E1323" t="str">
            <v>BALANCE SHEET</v>
          </cell>
          <cell r="F1323" t="str">
            <v/>
          </cell>
          <cell r="G1323" t="str">
            <v/>
          </cell>
          <cell r="H1323" t="str">
            <v>CURRENT LIABILITIES AND PROVISIONS</v>
          </cell>
          <cell r="I1323" t="str">
            <v>CURRENT LIABILITIES</v>
          </cell>
          <cell r="J1323" t="str">
            <v>OTHER LIABILITIES</v>
          </cell>
        </row>
        <row r="1324">
          <cell r="A1324" t="str">
            <v>L506006</v>
          </cell>
          <cell r="B1324" t="str">
            <v>Security Deposits (Rent)- Interest Free</v>
          </cell>
          <cell r="C1324" t="str">
            <v>INR</v>
          </cell>
          <cell r="D1324" t="str">
            <v>LIABILITIES</v>
          </cell>
          <cell r="E1324" t="str">
            <v>BALANCE SHEET</v>
          </cell>
          <cell r="F1324" t="str">
            <v/>
          </cell>
          <cell r="G1324" t="str">
            <v/>
          </cell>
          <cell r="H1324" t="str">
            <v>CURRENT LIABILITIES AND PROVISIONS</v>
          </cell>
          <cell r="I1324" t="str">
            <v>CURRENT LIABILITIES</v>
          </cell>
          <cell r="J1324" t="str">
            <v>OTHER LIABILITIES</v>
          </cell>
        </row>
        <row r="1325">
          <cell r="A1325" t="str">
            <v>L506007</v>
          </cell>
          <cell r="B1325" t="str">
            <v>Security Deposits (Cust)- Refundable</v>
          </cell>
          <cell r="C1325" t="str">
            <v>INR</v>
          </cell>
          <cell r="D1325" t="str">
            <v>LIABILITIES</v>
          </cell>
          <cell r="E1325" t="str">
            <v>BALANCE SHEET</v>
          </cell>
          <cell r="F1325" t="str">
            <v>CUSTOMER DEPOSIT A/C</v>
          </cell>
          <cell r="G1325" t="str">
            <v/>
          </cell>
          <cell r="H1325" t="str">
            <v>CURRENT LIABILITIES AND PROVISIONS</v>
          </cell>
          <cell r="I1325" t="str">
            <v>CURRENT LIABILITIES</v>
          </cell>
          <cell r="J1325" t="str">
            <v>OTHER LIABILITIES</v>
          </cell>
        </row>
        <row r="1326">
          <cell r="A1326" t="str">
            <v>L506008</v>
          </cell>
          <cell r="B1326" t="str">
            <v>Security Deposits (Cust)- Meter</v>
          </cell>
          <cell r="C1326" t="str">
            <v>INR</v>
          </cell>
          <cell r="D1326" t="str">
            <v>LIABILITIES</v>
          </cell>
          <cell r="E1326" t="str">
            <v>BALANCE SHEET</v>
          </cell>
          <cell r="F1326" t="str">
            <v>CUSTOMER DEPOSIT A/C</v>
          </cell>
          <cell r="G1326" t="str">
            <v/>
          </cell>
          <cell r="H1326" t="str">
            <v>CURRENT LIABILITIES AND PROVISIONS</v>
          </cell>
          <cell r="I1326" t="str">
            <v>CURRENT LIABILITIES</v>
          </cell>
          <cell r="J1326" t="str">
            <v>OTHER LIABILITIES</v>
          </cell>
        </row>
        <row r="1327">
          <cell r="A1327" t="str">
            <v>L506009</v>
          </cell>
          <cell r="B1327" t="str">
            <v>Security Deposits (Cust)- Security Depos</v>
          </cell>
          <cell r="C1327" t="str">
            <v>INR</v>
          </cell>
          <cell r="D1327" t="str">
            <v>LIABILITIES</v>
          </cell>
          <cell r="E1327" t="str">
            <v>BALANCE SHEET</v>
          </cell>
          <cell r="F1327" t="str">
            <v>CUSTOMER DEPOSIT A/C</v>
          </cell>
          <cell r="G1327" t="str">
            <v/>
          </cell>
          <cell r="H1327" t="str">
            <v>CURRENT LIABILITIES AND PROVISIONS</v>
          </cell>
          <cell r="I1327" t="str">
            <v>CURRENT LIABILITIES</v>
          </cell>
          <cell r="J1327" t="str">
            <v>OTHER LIABILITIES</v>
          </cell>
        </row>
        <row r="1328">
          <cell r="A1328" t="str">
            <v>L506010</v>
          </cell>
          <cell r="B1328" t="str">
            <v>Security Deposits (Cust)- Glof Membershp</v>
          </cell>
          <cell r="C1328" t="str">
            <v>INR</v>
          </cell>
          <cell r="D1328" t="str">
            <v>LIABILITIES</v>
          </cell>
          <cell r="E1328" t="str">
            <v>BALANCE SHEET</v>
          </cell>
          <cell r="F1328" t="str">
            <v>CUSTOMER DEPOSIT A/C</v>
          </cell>
          <cell r="G1328" t="str">
            <v/>
          </cell>
          <cell r="H1328" t="str">
            <v>CURRENT LIABILITIES AND PROVISIONS</v>
          </cell>
          <cell r="I1328" t="str">
            <v>CURRENT LIABILITIES</v>
          </cell>
          <cell r="J1328" t="str">
            <v>OTHER LIABILITIES</v>
          </cell>
        </row>
        <row r="1329">
          <cell r="A1329" t="str">
            <v>L506011</v>
          </cell>
          <cell r="B1329" t="str">
            <v>Security Deposits (Cust)- Water</v>
          </cell>
          <cell r="C1329" t="str">
            <v>INR</v>
          </cell>
          <cell r="D1329" t="str">
            <v>LIABILITIES</v>
          </cell>
          <cell r="E1329" t="str">
            <v>BALANCE SHEET</v>
          </cell>
          <cell r="F1329" t="str">
            <v>CUSTOMER DEPOSIT A/C</v>
          </cell>
          <cell r="G1329" t="str">
            <v/>
          </cell>
          <cell r="H1329" t="str">
            <v>CURRENT LIABILITIES AND PROVISIONS</v>
          </cell>
          <cell r="I1329" t="str">
            <v>CURRENT LIABILITIES</v>
          </cell>
          <cell r="J1329" t="str">
            <v>OTHER LIABILITIES</v>
          </cell>
        </row>
        <row r="1330">
          <cell r="A1330" t="str">
            <v>L506012</v>
          </cell>
          <cell r="B1330" t="str">
            <v>Security Deposits (Cust)- Security Sewer</v>
          </cell>
          <cell r="C1330" t="str">
            <v>INR</v>
          </cell>
          <cell r="D1330" t="str">
            <v>LIABILITIES</v>
          </cell>
          <cell r="E1330" t="str">
            <v>BALANCE SHEET</v>
          </cell>
          <cell r="F1330" t="str">
            <v>CUSTOMER DEPOSIT A/C</v>
          </cell>
          <cell r="G1330" t="str">
            <v/>
          </cell>
          <cell r="H1330" t="str">
            <v>CURRENT LIABILITIES AND PROVISIONS</v>
          </cell>
          <cell r="I1330" t="str">
            <v>CURRENT LIABILITIES</v>
          </cell>
          <cell r="J1330" t="str">
            <v>OTHER LIABILITIES</v>
          </cell>
        </row>
        <row r="1331">
          <cell r="A1331" t="str">
            <v>L506013</v>
          </cell>
          <cell r="B1331" t="str">
            <v>Security Deposits (Cust)- Acd Refundable</v>
          </cell>
          <cell r="C1331" t="str">
            <v>INR</v>
          </cell>
          <cell r="D1331" t="str">
            <v>LIABILITIES</v>
          </cell>
          <cell r="E1331" t="str">
            <v>BALANCE SHEET</v>
          </cell>
          <cell r="F1331" t="str">
            <v>CUSTOMER DEPOSIT A/C</v>
          </cell>
          <cell r="G1331" t="str">
            <v/>
          </cell>
          <cell r="H1331" t="str">
            <v>CURRENT LIABILITIES AND PROVISIONS</v>
          </cell>
          <cell r="I1331" t="str">
            <v>CURRENT LIABILITIES</v>
          </cell>
          <cell r="J1331" t="str">
            <v>OTHER LIABILITIES</v>
          </cell>
        </row>
        <row r="1332">
          <cell r="A1332" t="str">
            <v>L506014</v>
          </cell>
          <cell r="B1332" t="str">
            <v>Refundble lng trm sec dep (Golf Course)</v>
          </cell>
          <cell r="C1332" t="str">
            <v>INR</v>
          </cell>
          <cell r="D1332" t="str">
            <v>LIABILITIES</v>
          </cell>
          <cell r="E1332" t="str">
            <v>BALANCE SHEET</v>
          </cell>
          <cell r="F1332" t="str">
            <v/>
          </cell>
          <cell r="G1332" t="str">
            <v/>
          </cell>
          <cell r="H1332" t="str">
            <v>CURRENT LIABILITIES AND PROVISIONS</v>
          </cell>
          <cell r="I1332" t="str">
            <v>CURRENT LIABILITIES</v>
          </cell>
          <cell r="J1332" t="str">
            <v>OTHER LIABILITIES</v>
          </cell>
        </row>
        <row r="1333">
          <cell r="A1333" t="str">
            <v>L506015</v>
          </cell>
          <cell r="B1333" t="str">
            <v>Security Deposits (Others)</v>
          </cell>
          <cell r="C1333" t="str">
            <v>INR</v>
          </cell>
          <cell r="D1333" t="str">
            <v>LIABILITIES</v>
          </cell>
          <cell r="E1333" t="str">
            <v>BALANCE SHEET</v>
          </cell>
          <cell r="F1333" t="str">
            <v/>
          </cell>
          <cell r="G1333" t="str">
            <v/>
          </cell>
          <cell r="H1333" t="str">
            <v>CURRENT LIABILITIES AND PROVISIONS</v>
          </cell>
          <cell r="I1333" t="str">
            <v>CURRENT LIABILITIES</v>
          </cell>
          <cell r="J1333" t="str">
            <v>OTHER LIABILITIES</v>
          </cell>
        </row>
        <row r="1334">
          <cell r="A1334" t="str">
            <v>L506016</v>
          </cell>
          <cell r="B1334" t="str">
            <v>Security From Contractors</v>
          </cell>
          <cell r="C1334" t="str">
            <v>INR</v>
          </cell>
          <cell r="D1334" t="str">
            <v>LIABILITIES</v>
          </cell>
          <cell r="E1334" t="str">
            <v>BALANCE SHEET</v>
          </cell>
          <cell r="F1334" t="str">
            <v/>
          </cell>
          <cell r="G1334" t="str">
            <v/>
          </cell>
          <cell r="H1334" t="str">
            <v>CURRENT LIABILITIES AND PROVISIONS</v>
          </cell>
          <cell r="I1334" t="str">
            <v>CURRENT LIABILITIES</v>
          </cell>
          <cell r="J1334" t="str">
            <v>OTHER LIABILITIES</v>
          </cell>
        </row>
        <row r="1335">
          <cell r="A1335" t="str">
            <v>L506017</v>
          </cell>
          <cell r="B1335" t="str">
            <v>Security - Nitrogen Gas Cylinder</v>
          </cell>
          <cell r="C1335" t="str">
            <v>INR</v>
          </cell>
          <cell r="D1335" t="str">
            <v>LIABILITIES</v>
          </cell>
          <cell r="E1335" t="str">
            <v>BALANCE SHEET</v>
          </cell>
          <cell r="F1335" t="str">
            <v/>
          </cell>
          <cell r="G1335" t="str">
            <v/>
          </cell>
          <cell r="H1335" t="str">
            <v>CURRENT LIABILITIES AND PROVISIONS</v>
          </cell>
          <cell r="I1335" t="str">
            <v>CURRENT LIABILITIES</v>
          </cell>
          <cell r="J1335" t="str">
            <v>OTHER LIABILITIES</v>
          </cell>
        </row>
        <row r="1336">
          <cell r="A1336" t="str">
            <v>L506018</v>
          </cell>
          <cell r="B1336" t="str">
            <v>Security Deposit - A C D</v>
          </cell>
          <cell r="C1336" t="str">
            <v>INR</v>
          </cell>
          <cell r="D1336" t="str">
            <v>LIABILITIES</v>
          </cell>
          <cell r="E1336" t="str">
            <v>BALANCE SHEET</v>
          </cell>
          <cell r="F1336" t="str">
            <v/>
          </cell>
          <cell r="G1336" t="str">
            <v/>
          </cell>
          <cell r="H1336" t="str">
            <v>CURRENT LIABILITIES AND PROVISIONS</v>
          </cell>
          <cell r="I1336" t="str">
            <v>CURRENT LIABILITIES</v>
          </cell>
          <cell r="J1336" t="str">
            <v>OTHER LIABILITIES</v>
          </cell>
        </row>
        <row r="1337">
          <cell r="A1337" t="str">
            <v>L506019-015</v>
          </cell>
          <cell r="B1337" t="str">
            <v>Security-Town House</v>
          </cell>
          <cell r="C1337" t="str">
            <v>INR</v>
          </cell>
          <cell r="D1337" t="str">
            <v>LIABILITIES</v>
          </cell>
          <cell r="E1337" t="str">
            <v>BALANCE SHEET</v>
          </cell>
          <cell r="F1337" t="str">
            <v/>
          </cell>
          <cell r="G1337" t="str">
            <v/>
          </cell>
          <cell r="H1337" t="str">
            <v>CURRENT LIABILITIES AND PROVISIONS</v>
          </cell>
          <cell r="I1337" t="str">
            <v>CURRENT LIABILITIES</v>
          </cell>
          <cell r="J1337" t="str">
            <v>OTHER LIABILITIES</v>
          </cell>
        </row>
        <row r="1338">
          <cell r="A1338" t="str">
            <v>L506019-031</v>
          </cell>
          <cell r="B1338" t="str">
            <v>Security-Villa</v>
          </cell>
          <cell r="C1338" t="str">
            <v>INR</v>
          </cell>
          <cell r="D1338" t="str">
            <v>LIABILITIES</v>
          </cell>
          <cell r="E1338" t="str">
            <v>BALANCE SHEET</v>
          </cell>
          <cell r="F1338" t="str">
            <v/>
          </cell>
          <cell r="G1338" t="str">
            <v/>
          </cell>
          <cell r="H1338" t="str">
            <v>CURRENT LIABILITIES AND PROVISIONS</v>
          </cell>
          <cell r="I1338" t="str">
            <v>CURRENT LIABILITIES</v>
          </cell>
          <cell r="J1338" t="str">
            <v>OTHER LIABILITIES</v>
          </cell>
        </row>
        <row r="1339">
          <cell r="A1339" t="str">
            <v>L506019-102</v>
          </cell>
          <cell r="B1339" t="str">
            <v>Security-QEC 1,2,3</v>
          </cell>
          <cell r="C1339" t="str">
            <v>INR</v>
          </cell>
          <cell r="D1339" t="str">
            <v>LIABILITIES</v>
          </cell>
          <cell r="E1339" t="str">
            <v>BALANCE SHEET</v>
          </cell>
          <cell r="F1339" t="str">
            <v/>
          </cell>
          <cell r="G1339" t="str">
            <v/>
          </cell>
          <cell r="H1339" t="str">
            <v>CURRENT LIABILITIES AND PROVISIONS</v>
          </cell>
          <cell r="I1339" t="str">
            <v>CURRENT LIABILITIES</v>
          </cell>
          <cell r="J1339" t="str">
            <v>OTHER LIABILITIES</v>
          </cell>
        </row>
        <row r="1340">
          <cell r="A1340" t="str">
            <v>L506020</v>
          </cell>
          <cell r="B1340" t="str">
            <v>Security Deposits (DSA)</v>
          </cell>
          <cell r="C1340" t="str">
            <v>INR</v>
          </cell>
          <cell r="D1340" t="str">
            <v>LIABILITIES</v>
          </cell>
          <cell r="E1340" t="str">
            <v>BALANCE SHEET</v>
          </cell>
          <cell r="F1340" t="str">
            <v>CUSTOMER DEPOSIT A/C</v>
          </cell>
          <cell r="G1340" t="str">
            <v/>
          </cell>
          <cell r="H1340" t="str">
            <v>CURRENT LIABILITIES AND PROVISIONS</v>
          </cell>
          <cell r="I1340" t="str">
            <v>CURRENT LIABILITIES</v>
          </cell>
          <cell r="J1340" t="str">
            <v>OTHER LIABILITIES</v>
          </cell>
        </row>
        <row r="1341">
          <cell r="A1341" t="str">
            <v>L506101</v>
          </cell>
          <cell r="B1341" t="str">
            <v>Advance (deposits from members)</v>
          </cell>
          <cell r="C1341" t="str">
            <v>INR</v>
          </cell>
          <cell r="D1341" t="str">
            <v>LIABILITIES</v>
          </cell>
          <cell r="E1341" t="str">
            <v>BALANCE SHEET</v>
          </cell>
          <cell r="F1341" t="str">
            <v/>
          </cell>
          <cell r="G1341" t="str">
            <v/>
          </cell>
          <cell r="H1341" t="str">
            <v>CURRENT LIABILITIES AND PROVISIONS</v>
          </cell>
          <cell r="I1341" t="str">
            <v>CURRENT LIABILITIES</v>
          </cell>
          <cell r="J1341" t="str">
            <v>OTHER LIABILITIES</v>
          </cell>
        </row>
        <row r="1342">
          <cell r="A1342" t="str">
            <v>L506102</v>
          </cell>
          <cell r="B1342" t="str">
            <v>Advance from Customers</v>
          </cell>
          <cell r="C1342" t="str">
            <v>INR</v>
          </cell>
          <cell r="D1342" t="str">
            <v>LIABILITIES</v>
          </cell>
          <cell r="E1342" t="str">
            <v>BALANCE SHEET</v>
          </cell>
          <cell r="F1342" t="str">
            <v>CUSTOMER PREPAYMENT A/C</v>
          </cell>
          <cell r="G1342" t="str">
            <v/>
          </cell>
          <cell r="H1342" t="str">
            <v>CURRENT LIABILITIES AND PROVISIONS</v>
          </cell>
          <cell r="I1342" t="str">
            <v>CURRENT LIABILITIES</v>
          </cell>
          <cell r="J1342" t="str">
            <v>OTHER LIABILITIES</v>
          </cell>
        </row>
        <row r="1343">
          <cell r="A1343" t="str">
            <v>L506103</v>
          </cell>
          <cell r="B1343" t="str">
            <v>Advance Maint Charges Received</v>
          </cell>
          <cell r="C1343" t="str">
            <v>INR</v>
          </cell>
          <cell r="D1343" t="str">
            <v>LIABILITIES</v>
          </cell>
          <cell r="E1343" t="str">
            <v>BALANCE SHEET</v>
          </cell>
          <cell r="F1343" t="str">
            <v>CUSTOMER PREPAYMENT A/C</v>
          </cell>
          <cell r="G1343" t="str">
            <v/>
          </cell>
          <cell r="H1343" t="str">
            <v>CURRENT LIABILITIES AND PROVISIONS</v>
          </cell>
          <cell r="I1343" t="str">
            <v>CURRENT LIABILITIES</v>
          </cell>
          <cell r="J1343" t="str">
            <v>OTHER LIABILITIES</v>
          </cell>
        </row>
        <row r="1344">
          <cell r="A1344" t="str">
            <v>L506104</v>
          </cell>
          <cell r="B1344" t="str">
            <v>Advance From Employees</v>
          </cell>
          <cell r="C1344" t="str">
            <v>INR</v>
          </cell>
          <cell r="D1344" t="str">
            <v>LIABILITIES</v>
          </cell>
          <cell r="E1344" t="str">
            <v>BALANCE SHEET</v>
          </cell>
          <cell r="F1344" t="str">
            <v/>
          </cell>
          <cell r="G1344" t="str">
            <v/>
          </cell>
          <cell r="H1344" t="str">
            <v>CURRENT LIABILITIES AND PROVISIONS</v>
          </cell>
          <cell r="I1344" t="str">
            <v>CURRENT LIABILITIES</v>
          </cell>
          <cell r="J1344" t="str">
            <v>OTHER LIABILITIES</v>
          </cell>
        </row>
        <row r="1345">
          <cell r="A1345" t="str">
            <v>L506105</v>
          </cell>
          <cell r="B1345" t="str">
            <v>Fee Recd For Electric Connection</v>
          </cell>
          <cell r="C1345" t="str">
            <v>INR</v>
          </cell>
          <cell r="D1345" t="str">
            <v>LIABILITIES</v>
          </cell>
          <cell r="E1345" t="str">
            <v>BALANCE SHEET</v>
          </cell>
          <cell r="F1345" t="str">
            <v/>
          </cell>
          <cell r="G1345" t="str">
            <v/>
          </cell>
          <cell r="H1345" t="str">
            <v>CURRENT LIABILITIES AND PROVISIONS</v>
          </cell>
          <cell r="I1345" t="str">
            <v>CURRENT LIABILITIES</v>
          </cell>
          <cell r="J1345" t="str">
            <v>OTHER LIABILITIES</v>
          </cell>
        </row>
        <row r="1346">
          <cell r="A1346" t="str">
            <v>L506106</v>
          </cell>
          <cell r="B1346" t="str">
            <v>Int Payable on Customer's Deposits</v>
          </cell>
          <cell r="C1346" t="str">
            <v>INR</v>
          </cell>
          <cell r="D1346" t="str">
            <v>LIABILITIES</v>
          </cell>
          <cell r="E1346" t="str">
            <v>BALANCE SHEET</v>
          </cell>
          <cell r="F1346" t="str">
            <v/>
          </cell>
          <cell r="G1346" t="str">
            <v/>
          </cell>
          <cell r="H1346" t="str">
            <v>CURRENT LIABILITIES AND PROVISIONS</v>
          </cell>
          <cell r="I1346" t="str">
            <v>CURRENT LIABILITIES</v>
          </cell>
          <cell r="J1346" t="str">
            <v>OTHER LIABILITIES</v>
          </cell>
        </row>
        <row r="1347">
          <cell r="A1347" t="str">
            <v>L506107</v>
          </cell>
          <cell r="B1347" t="str">
            <v>Advance Rent Received (Customers)</v>
          </cell>
          <cell r="C1347" t="str">
            <v>INR</v>
          </cell>
          <cell r="D1347" t="str">
            <v>LIABILITIES</v>
          </cell>
          <cell r="E1347" t="str">
            <v>BALANCE SHEET</v>
          </cell>
          <cell r="F1347" t="str">
            <v>CUSTOMER PREPAYMENT A/C</v>
          </cell>
          <cell r="G1347" t="str">
            <v/>
          </cell>
          <cell r="H1347" t="str">
            <v>CURRENT LIABILITIES AND PROVISIONS</v>
          </cell>
          <cell r="I1347" t="str">
            <v>CURRENT LIABILITIES</v>
          </cell>
          <cell r="J1347" t="str">
            <v>OTHER LIABILITIES</v>
          </cell>
        </row>
        <row r="1348">
          <cell r="A1348" t="str">
            <v>L506108</v>
          </cell>
          <cell r="B1348" t="str">
            <v>Refunded Tickets</v>
          </cell>
          <cell r="C1348" t="str">
            <v>INR</v>
          </cell>
          <cell r="D1348" t="str">
            <v>LIABILITIES</v>
          </cell>
          <cell r="E1348" t="str">
            <v>BALANCE SHEET</v>
          </cell>
          <cell r="F1348" t="str">
            <v/>
          </cell>
          <cell r="G1348" t="str">
            <v/>
          </cell>
          <cell r="H1348" t="str">
            <v>CURRENT LIABILITIES AND PROVISIONS</v>
          </cell>
          <cell r="I1348" t="str">
            <v>CURRENT LIABILITIES</v>
          </cell>
          <cell r="J1348" t="str">
            <v>OTHER LIABILITIES</v>
          </cell>
        </row>
        <row r="1349">
          <cell r="A1349" t="str">
            <v>L506199</v>
          </cell>
          <cell r="B1349" t="str">
            <v>IB-CUSTOMERS</v>
          </cell>
          <cell r="C1349" t="str">
            <v>INR</v>
          </cell>
          <cell r="D1349" t="str">
            <v>LIABILITIES</v>
          </cell>
          <cell r="E1349" t="str">
            <v>BALANCE SHEET</v>
          </cell>
          <cell r="F1349" t="str">
            <v/>
          </cell>
          <cell r="G1349" t="str">
            <v/>
          </cell>
          <cell r="H1349" t="str">
            <v>CURRENT LIABILITIES AND PROVISIONS</v>
          </cell>
          <cell r="I1349" t="str">
            <v>CURRENT LIABILITIES</v>
          </cell>
          <cell r="J1349" t="str">
            <v>OTHER LIABILITIES</v>
          </cell>
        </row>
        <row r="1350">
          <cell r="A1350" t="str">
            <v>L506201</v>
          </cell>
          <cell r="B1350" t="str">
            <v>Interest Payable (Oth)</v>
          </cell>
          <cell r="C1350" t="str">
            <v>INR</v>
          </cell>
          <cell r="D1350" t="str">
            <v>LIABILITIES</v>
          </cell>
          <cell r="E1350" t="str">
            <v>BALANCE SHEET</v>
          </cell>
          <cell r="F1350" t="str">
            <v/>
          </cell>
          <cell r="G1350" t="str">
            <v/>
          </cell>
          <cell r="H1350" t="str">
            <v>CURRENT LIABILITIES AND PROVISIONS</v>
          </cell>
          <cell r="I1350" t="str">
            <v>CURRENT LIABILITIES</v>
          </cell>
          <cell r="J1350" t="str">
            <v>OTHER LIABILITIES</v>
          </cell>
        </row>
        <row r="1351">
          <cell r="A1351" t="str">
            <v>L506202</v>
          </cell>
          <cell r="B1351" t="str">
            <v>Amount Payable (Group Companies)</v>
          </cell>
          <cell r="C1351" t="str">
            <v>INR</v>
          </cell>
          <cell r="D1351" t="str">
            <v>LIABILITIES</v>
          </cell>
          <cell r="E1351" t="str">
            <v>BALANCE SHEET</v>
          </cell>
          <cell r="F1351" t="str">
            <v/>
          </cell>
          <cell r="G1351" t="str">
            <v/>
          </cell>
          <cell r="H1351" t="str">
            <v>CURRENT LIABILITIES AND PROVISIONS</v>
          </cell>
          <cell r="I1351" t="str">
            <v>CURRENT LIABILITIES</v>
          </cell>
          <cell r="J1351" t="str">
            <v>OTHER LIABILITIES</v>
          </cell>
        </row>
        <row r="1352">
          <cell r="A1352" t="str">
            <v>L506203</v>
          </cell>
          <cell r="B1352" t="str">
            <v>Amount Payable (Firms)</v>
          </cell>
          <cell r="C1352" t="str">
            <v>INR</v>
          </cell>
          <cell r="D1352" t="str">
            <v>LIABILITIES</v>
          </cell>
          <cell r="E1352" t="str">
            <v>BALANCE SHEET</v>
          </cell>
          <cell r="F1352" t="str">
            <v/>
          </cell>
          <cell r="G1352" t="str">
            <v/>
          </cell>
          <cell r="H1352" t="str">
            <v>CURRENT LIABILITIES AND PROVISIONS</v>
          </cell>
          <cell r="I1352" t="str">
            <v>CURRENT LIABILITIES</v>
          </cell>
          <cell r="J1352" t="str">
            <v>OTHER LIABILITIES</v>
          </cell>
        </row>
        <row r="1353">
          <cell r="A1353" t="str">
            <v>L506204</v>
          </cell>
          <cell r="B1353" t="str">
            <v>Amount Payable (JVs)</v>
          </cell>
          <cell r="C1353" t="str">
            <v>INR</v>
          </cell>
          <cell r="D1353" t="str">
            <v>LIABILITIES</v>
          </cell>
          <cell r="E1353" t="str">
            <v>BALANCE SHEET</v>
          </cell>
          <cell r="F1353" t="str">
            <v/>
          </cell>
          <cell r="G1353" t="str">
            <v/>
          </cell>
          <cell r="H1353" t="str">
            <v>CURRENT LIABILITIES AND PROVISIONS</v>
          </cell>
          <cell r="I1353" t="str">
            <v>CURRENT LIABILITIES</v>
          </cell>
          <cell r="J1353" t="str">
            <v>OTHER LIABILITIES</v>
          </cell>
        </row>
        <row r="1354">
          <cell r="A1354" t="str">
            <v>L506205</v>
          </cell>
          <cell r="B1354" t="str">
            <v>Sundry Creditors (Emp)- Unpaid Salaries</v>
          </cell>
          <cell r="C1354" t="str">
            <v>INR</v>
          </cell>
          <cell r="D1354" t="str">
            <v>LIABILITIES</v>
          </cell>
          <cell r="E1354" t="str">
            <v>BALANCE SHEET</v>
          </cell>
          <cell r="F1354" t="str">
            <v/>
          </cell>
          <cell r="G1354" t="str">
            <v/>
          </cell>
          <cell r="H1354" t="str">
            <v>CURRENT LIABILITIES AND PROVISIONS</v>
          </cell>
          <cell r="I1354" t="str">
            <v>CURRENT LIABILITIES</v>
          </cell>
          <cell r="J1354" t="str">
            <v>OTHER LIABILITIES</v>
          </cell>
        </row>
        <row r="1355">
          <cell r="A1355" t="str">
            <v>L506206</v>
          </cell>
          <cell r="B1355" t="str">
            <v>Sundry Creditors (Emp)- Unpaid Bonus</v>
          </cell>
          <cell r="C1355" t="str">
            <v>INR</v>
          </cell>
          <cell r="D1355" t="str">
            <v>LIABILITIES</v>
          </cell>
          <cell r="E1355" t="str">
            <v>BALANCE SHEET</v>
          </cell>
          <cell r="F1355" t="str">
            <v/>
          </cell>
          <cell r="G1355" t="str">
            <v/>
          </cell>
          <cell r="H1355" t="str">
            <v>CURRENT LIABILITIES AND PROVISIONS</v>
          </cell>
          <cell r="I1355" t="str">
            <v>CURRENT LIABILITIES</v>
          </cell>
          <cell r="J1355" t="str">
            <v>OTHER LIABILITIES</v>
          </cell>
        </row>
        <row r="1356">
          <cell r="A1356" t="str">
            <v>L506207</v>
          </cell>
          <cell r="B1356" t="str">
            <v>Sundry Creditors (Directors)</v>
          </cell>
          <cell r="C1356" t="str">
            <v>INR</v>
          </cell>
          <cell r="D1356" t="str">
            <v>LIABILITIES</v>
          </cell>
          <cell r="E1356" t="str">
            <v>BALANCE SHEET</v>
          </cell>
          <cell r="F1356" t="str">
            <v/>
          </cell>
          <cell r="G1356" t="str">
            <v/>
          </cell>
          <cell r="H1356" t="str">
            <v>CURRENT LIABILITIES AND PROVISIONS</v>
          </cell>
          <cell r="I1356" t="str">
            <v>CURRENT LIABILITIES</v>
          </cell>
          <cell r="J1356" t="str">
            <v>OTHER LIABILITIES</v>
          </cell>
        </row>
        <row r="1357">
          <cell r="A1357" t="str">
            <v>L506208-010</v>
          </cell>
          <cell r="B1357" t="str">
            <v>Amt Payable (Gr Co)-DLF LTD CNSTR DIV</v>
          </cell>
          <cell r="C1357" t="str">
            <v>INR</v>
          </cell>
          <cell r="D1357" t="str">
            <v>LIABILITIES</v>
          </cell>
          <cell r="E1357" t="str">
            <v>BALANCE SHEET</v>
          </cell>
          <cell r="F1357" t="str">
            <v/>
          </cell>
          <cell r="G1357" t="str">
            <v/>
          </cell>
          <cell r="H1357" t="str">
            <v>CURRENT LIABILITIES AND PROVISIONS</v>
          </cell>
          <cell r="I1357" t="str">
            <v>CURRENT LIABILITIES</v>
          </cell>
          <cell r="J1357" t="str">
            <v>OTHER LIABILITIES</v>
          </cell>
        </row>
        <row r="1358">
          <cell r="A1358" t="str">
            <v>L506208-020</v>
          </cell>
          <cell r="B1358" t="str">
            <v>Amt Payable (Gr Co)-DEDL</v>
          </cell>
          <cell r="C1358" t="str">
            <v>INR</v>
          </cell>
          <cell r="D1358" t="str">
            <v>LIABILITIES</v>
          </cell>
          <cell r="E1358" t="str">
            <v>BALANCE SHEET</v>
          </cell>
          <cell r="F1358" t="str">
            <v/>
          </cell>
          <cell r="G1358" t="str">
            <v/>
          </cell>
          <cell r="H1358" t="str">
            <v>CURRENT LIABILITIES AND PROVISIONS</v>
          </cell>
          <cell r="I1358" t="str">
            <v>CURRENT LIABILITIES</v>
          </cell>
          <cell r="J1358" t="str">
            <v>OTHER LIABILITIES</v>
          </cell>
        </row>
        <row r="1359">
          <cell r="A1359" t="str">
            <v>L506208-025</v>
          </cell>
          <cell r="B1359" t="str">
            <v>Amt Payable (Gr Co)-DSL</v>
          </cell>
          <cell r="C1359" t="str">
            <v>INR</v>
          </cell>
          <cell r="D1359" t="str">
            <v>LIABILITIES</v>
          </cell>
          <cell r="E1359" t="str">
            <v>BALANCE SHEET</v>
          </cell>
          <cell r="F1359" t="str">
            <v/>
          </cell>
          <cell r="G1359" t="str">
            <v/>
          </cell>
          <cell r="H1359" t="str">
            <v>CURRENT LIABILITIES AND PROVISIONS</v>
          </cell>
          <cell r="I1359" t="str">
            <v>CURRENT LIABILITIES</v>
          </cell>
          <cell r="J1359" t="str">
            <v>OTHER LIABILITIES</v>
          </cell>
        </row>
        <row r="1360">
          <cell r="A1360" t="str">
            <v>L506208-055</v>
          </cell>
          <cell r="B1360" t="str">
            <v>Amt Payable (Gr Co)-DLF RECR. FOUNDATION</v>
          </cell>
          <cell r="C1360" t="str">
            <v>INR</v>
          </cell>
          <cell r="D1360" t="str">
            <v>LIABILITIES</v>
          </cell>
          <cell r="E1360" t="str">
            <v>BALANCE SHEET</v>
          </cell>
          <cell r="F1360" t="str">
            <v/>
          </cell>
          <cell r="G1360" t="str">
            <v/>
          </cell>
          <cell r="H1360" t="str">
            <v>CURRENT LIABILITIES AND PROVISIONS</v>
          </cell>
          <cell r="I1360" t="str">
            <v>CURRENT LIABILITIES</v>
          </cell>
          <cell r="J1360" t="str">
            <v>OTHER LIABILITIES</v>
          </cell>
        </row>
        <row r="1361">
          <cell r="A1361" t="str">
            <v>L506208-101</v>
          </cell>
          <cell r="B1361" t="str">
            <v>Amt Payable (Gr Co)-DLF LTD</v>
          </cell>
          <cell r="C1361" t="str">
            <v>INR</v>
          </cell>
          <cell r="D1361" t="str">
            <v>LIABILITIES</v>
          </cell>
          <cell r="E1361" t="str">
            <v>BALANCE SHEET</v>
          </cell>
          <cell r="F1361" t="str">
            <v/>
          </cell>
          <cell r="G1361" t="str">
            <v/>
          </cell>
          <cell r="H1361" t="str">
            <v>CURRENT LIABILITIES AND PROVISIONS</v>
          </cell>
          <cell r="I1361" t="str">
            <v>CURRENT LIABILITIES</v>
          </cell>
          <cell r="J1361" t="str">
            <v>OTHER LIABILITIES</v>
          </cell>
        </row>
        <row r="1362">
          <cell r="A1362" t="str">
            <v>L506208-550</v>
          </cell>
          <cell r="B1362" t="str">
            <v>Amt Payable (Gr Co)-Delanco Real Est P L</v>
          </cell>
          <cell r="C1362" t="str">
            <v>INR</v>
          </cell>
          <cell r="D1362" t="str">
            <v>ASSET</v>
          </cell>
          <cell r="E1362" t="str">
            <v>BALANCE SHEET</v>
          </cell>
          <cell r="F1362" t="str">
            <v/>
          </cell>
          <cell r="G1362" t="str">
            <v/>
          </cell>
          <cell r="H1362" t="str">
            <v>CURRENT LIABILITIES AND PROVISIONS</v>
          </cell>
          <cell r="I1362" t="str">
            <v>CURRENT LIABILITIES</v>
          </cell>
          <cell r="J1362" t="str">
            <v>OTHER LIABILITIES</v>
          </cell>
        </row>
        <row r="1363">
          <cell r="A1363" t="str">
            <v>L506209</v>
          </cell>
          <cell r="B1363" t="str">
            <v>Amt Payable-Late Cnstr Chrgs</v>
          </cell>
          <cell r="C1363" t="str">
            <v>INR</v>
          </cell>
          <cell r="D1363" t="str">
            <v>LIABILITIES</v>
          </cell>
          <cell r="E1363" t="str">
            <v>BALANCE SHEET</v>
          </cell>
          <cell r="F1363" t="str">
            <v/>
          </cell>
          <cell r="G1363" t="str">
            <v/>
          </cell>
          <cell r="H1363" t="str">
            <v>CURRENT LIABILITIES AND PROVISIONS</v>
          </cell>
          <cell r="I1363" t="str">
            <v>CURRENT LIABILITIES</v>
          </cell>
          <cell r="J1363" t="str">
            <v>OTHER LIABILITIES</v>
          </cell>
        </row>
        <row r="1364">
          <cell r="A1364" t="str">
            <v>L506210-245</v>
          </cell>
          <cell r="B1364" t="str">
            <v>Due to Partnership Firm-DLF Comm Pjts</v>
          </cell>
          <cell r="C1364" t="str">
            <v>INR</v>
          </cell>
          <cell r="D1364" t="str">
            <v>LIABILITIES</v>
          </cell>
          <cell r="E1364" t="str">
            <v>BALANCE SHEET</v>
          </cell>
          <cell r="F1364" t="str">
            <v/>
          </cell>
          <cell r="G1364" t="str">
            <v/>
          </cell>
          <cell r="H1364" t="str">
            <v>CURRENT LIABILITIES AND PROVISIONS</v>
          </cell>
          <cell r="I1364" t="str">
            <v>CURRENT LIABILITIES</v>
          </cell>
          <cell r="J1364" t="str">
            <v>OTHER LIABILITIES</v>
          </cell>
        </row>
        <row r="1365">
          <cell r="A1365" t="str">
            <v>L506210-267</v>
          </cell>
          <cell r="B1365" t="str">
            <v>Due to Partnership Firm-DLF Resi Prtnr</v>
          </cell>
          <cell r="C1365" t="str">
            <v>INR</v>
          </cell>
          <cell r="D1365" t="str">
            <v>LIABILITIES</v>
          </cell>
          <cell r="E1365" t="str">
            <v>BALANCE SHEET</v>
          </cell>
          <cell r="F1365" t="str">
            <v/>
          </cell>
          <cell r="G1365" t="str">
            <v/>
          </cell>
          <cell r="H1365" t="str">
            <v>CURRENT LIABILITIES AND PROVISIONS</v>
          </cell>
          <cell r="I1365" t="str">
            <v>CURRENT LIABILITIES</v>
          </cell>
          <cell r="J1365" t="str">
            <v>OTHER LIABILITIES</v>
          </cell>
        </row>
        <row r="1366">
          <cell r="A1366" t="str">
            <v>L506210-278</v>
          </cell>
          <cell r="B1366" t="str">
            <v>Due to Partnership Firm-DLF Home Dev</v>
          </cell>
          <cell r="C1366" t="str">
            <v>INR</v>
          </cell>
          <cell r="D1366" t="str">
            <v>LIABILITIES</v>
          </cell>
          <cell r="E1366" t="str">
            <v>BALANCE SHEET</v>
          </cell>
          <cell r="F1366" t="str">
            <v/>
          </cell>
          <cell r="G1366" t="str">
            <v/>
          </cell>
          <cell r="H1366" t="str">
            <v>CURRENT LIABILITIES AND PROVISIONS</v>
          </cell>
          <cell r="I1366" t="str">
            <v>CURRENT LIABILITIES</v>
          </cell>
          <cell r="J1366" t="str">
            <v>OTHER LIABILITIES</v>
          </cell>
        </row>
        <row r="1367">
          <cell r="A1367" t="str">
            <v>L506210-536</v>
          </cell>
          <cell r="B1367" t="str">
            <v>Due to Partnership Firm-Heimo</v>
          </cell>
          <cell r="C1367" t="str">
            <v>INR</v>
          </cell>
          <cell r="D1367" t="str">
            <v>LIABILITIES</v>
          </cell>
          <cell r="E1367" t="str">
            <v>BALANCE SHEET</v>
          </cell>
          <cell r="F1367" t="str">
            <v/>
          </cell>
          <cell r="G1367" t="str">
            <v/>
          </cell>
          <cell r="H1367" t="str">
            <v>CURRENT LIABILITIES AND PROVISIONS</v>
          </cell>
          <cell r="I1367" t="str">
            <v>CURRENT LIABILITIES</v>
          </cell>
          <cell r="J1367" t="str">
            <v>OTHER LIABILITIES</v>
          </cell>
        </row>
        <row r="1368">
          <cell r="A1368" t="str">
            <v>L506210-537</v>
          </cell>
          <cell r="B1368" t="str">
            <v>Due to Partnership Firm-Khem</v>
          </cell>
          <cell r="C1368" t="str">
            <v>INR</v>
          </cell>
          <cell r="D1368" t="str">
            <v>LIABILITIES</v>
          </cell>
          <cell r="E1368" t="str">
            <v>BALANCE SHEET</v>
          </cell>
          <cell r="F1368" t="str">
            <v/>
          </cell>
          <cell r="G1368" t="str">
            <v/>
          </cell>
          <cell r="H1368" t="str">
            <v>CURRENT LIABILITIES AND PROVISIONS</v>
          </cell>
          <cell r="I1368" t="str">
            <v>CURRENT LIABILITIES</v>
          </cell>
          <cell r="J1368" t="str">
            <v>OTHER LIABILITIES</v>
          </cell>
        </row>
        <row r="1369">
          <cell r="A1369" t="str">
            <v>L506211</v>
          </cell>
          <cell r="B1369" t="str">
            <v>Interest Payable on Debentures</v>
          </cell>
          <cell r="C1369" t="str">
            <v>INR</v>
          </cell>
          <cell r="D1369" t="str">
            <v>LIABILITIES</v>
          </cell>
          <cell r="E1369" t="str">
            <v>BALANCE SHEET</v>
          </cell>
          <cell r="F1369" t="str">
            <v/>
          </cell>
          <cell r="G1369" t="str">
            <v/>
          </cell>
          <cell r="H1369" t="str">
            <v>CURRENT LIABILITIES AND PROVISIONS</v>
          </cell>
          <cell r="I1369" t="str">
            <v>CURRENT LIABILITIES</v>
          </cell>
          <cell r="J1369" t="str">
            <v>OTHER LIABILITIES</v>
          </cell>
        </row>
        <row r="1370">
          <cell r="A1370" t="str">
            <v>L506212</v>
          </cell>
          <cell r="B1370" t="str">
            <v>Amount Payable (Third Party)</v>
          </cell>
          <cell r="C1370" t="str">
            <v>INR</v>
          </cell>
          <cell r="D1370" t="str">
            <v>LIABILITIES</v>
          </cell>
          <cell r="E1370" t="str">
            <v>BALANCE SHEET</v>
          </cell>
          <cell r="F1370" t="str">
            <v/>
          </cell>
          <cell r="G1370" t="str">
            <v/>
          </cell>
          <cell r="H1370" t="str">
            <v>CURRENT LIABILITIES AND PROVISIONS</v>
          </cell>
          <cell r="I1370" t="str">
            <v>CURRENT LIABILITIES</v>
          </cell>
          <cell r="J1370" t="str">
            <v>OTHER LIABILITIES</v>
          </cell>
        </row>
        <row r="1371">
          <cell r="A1371" t="str">
            <v>L506213</v>
          </cell>
          <cell r="B1371" t="str">
            <v>Amount Payable to HUDA</v>
          </cell>
          <cell r="C1371" t="str">
            <v>INR</v>
          </cell>
          <cell r="D1371" t="str">
            <v>LIABILITIES</v>
          </cell>
          <cell r="E1371" t="str">
            <v>BALANCE SHEET</v>
          </cell>
          <cell r="F1371" t="str">
            <v/>
          </cell>
          <cell r="G1371" t="str">
            <v/>
          </cell>
          <cell r="H1371" t="str">
            <v>CURRENT LIABILITIES AND PROVISIONS</v>
          </cell>
          <cell r="I1371" t="str">
            <v>CURRENT LIABILITIES</v>
          </cell>
          <cell r="J1371" t="str">
            <v>OTHER LIABILITIES</v>
          </cell>
        </row>
        <row r="1372">
          <cell r="A1372" t="str">
            <v>L506214</v>
          </cell>
          <cell r="B1372" t="str">
            <v>Adv from DLF Comm Pjt Corp</v>
          </cell>
          <cell r="C1372" t="str">
            <v>INR</v>
          </cell>
          <cell r="D1372" t="str">
            <v>LIABILITIES</v>
          </cell>
          <cell r="E1372" t="str">
            <v>BALANCE SHEET</v>
          </cell>
          <cell r="F1372" t="str">
            <v/>
          </cell>
          <cell r="G1372" t="str">
            <v/>
          </cell>
          <cell r="H1372" t="str">
            <v>CURRENT LIABILITIES AND PROVISIONS</v>
          </cell>
          <cell r="I1372" t="str">
            <v>CURRENT LIABILITIES</v>
          </cell>
          <cell r="J1372" t="str">
            <v>OTHER LIABILITIES</v>
          </cell>
        </row>
        <row r="1373">
          <cell r="A1373" t="str">
            <v>L506301</v>
          </cell>
          <cell r="B1373" t="str">
            <v>TDS- Salary</v>
          </cell>
          <cell r="C1373" t="str">
            <v>INR</v>
          </cell>
          <cell r="D1373" t="str">
            <v>LIABILITIES</v>
          </cell>
          <cell r="E1373" t="str">
            <v>BALANCE SHEET</v>
          </cell>
          <cell r="F1373" t="str">
            <v/>
          </cell>
          <cell r="G1373" t="str">
            <v/>
          </cell>
          <cell r="H1373" t="str">
            <v>CURRENT LIABILITIES AND PROVISIONS</v>
          </cell>
          <cell r="I1373" t="str">
            <v>CURRENT LIABILITIES</v>
          </cell>
          <cell r="J1373" t="str">
            <v>OTHER LIABILITIES</v>
          </cell>
        </row>
        <row r="1374">
          <cell r="A1374" t="str">
            <v>L506302</v>
          </cell>
          <cell r="B1374" t="str">
            <v>TDS- Contractor</v>
          </cell>
          <cell r="C1374" t="str">
            <v>INR</v>
          </cell>
          <cell r="D1374" t="str">
            <v>LIABILITIES</v>
          </cell>
          <cell r="E1374" t="str">
            <v>BALANCE SHEET</v>
          </cell>
          <cell r="F1374" t="str">
            <v>TDSPAYABLE</v>
          </cell>
          <cell r="G1374" t="str">
            <v/>
          </cell>
          <cell r="H1374" t="str">
            <v>CURRENT LIABILITIES AND PROVISIONS</v>
          </cell>
          <cell r="I1374" t="str">
            <v>CURRENT LIABILITIES</v>
          </cell>
          <cell r="J1374" t="str">
            <v>OTHER LIABILITIES</v>
          </cell>
        </row>
        <row r="1375">
          <cell r="A1375" t="str">
            <v>L506303</v>
          </cell>
          <cell r="B1375" t="str">
            <v>TDS- Retainer</v>
          </cell>
          <cell r="C1375" t="str">
            <v>INR</v>
          </cell>
          <cell r="D1375" t="str">
            <v>LIABILITIES</v>
          </cell>
          <cell r="E1375" t="str">
            <v>BALANCE SHEET</v>
          </cell>
          <cell r="F1375" t="str">
            <v>TDSPAYABLE</v>
          </cell>
          <cell r="G1375" t="str">
            <v/>
          </cell>
          <cell r="H1375" t="str">
            <v>CURRENT LIABILITIES AND PROVISIONS</v>
          </cell>
          <cell r="I1375" t="str">
            <v>CURRENT LIABILITIES</v>
          </cell>
          <cell r="J1375" t="str">
            <v>OTHER LIABILITIES</v>
          </cell>
        </row>
        <row r="1376">
          <cell r="A1376" t="str">
            <v>L506304</v>
          </cell>
          <cell r="B1376" t="str">
            <v>TDS- Broker</v>
          </cell>
          <cell r="C1376" t="str">
            <v>INR</v>
          </cell>
          <cell r="D1376" t="str">
            <v>LIABILITIES</v>
          </cell>
          <cell r="E1376" t="str">
            <v>BALANCE SHEET</v>
          </cell>
          <cell r="F1376" t="str">
            <v>TDSPAYABLE</v>
          </cell>
          <cell r="G1376" t="str">
            <v/>
          </cell>
          <cell r="H1376" t="str">
            <v>CURRENT LIABILITIES AND PROVISIONS</v>
          </cell>
          <cell r="I1376" t="str">
            <v>CURRENT LIABILITIES</v>
          </cell>
          <cell r="J1376" t="str">
            <v>OTHER LIABILITIES</v>
          </cell>
        </row>
        <row r="1377">
          <cell r="A1377" t="str">
            <v>L506305</v>
          </cell>
          <cell r="B1377" t="str">
            <v>TDS- Rent</v>
          </cell>
          <cell r="C1377" t="str">
            <v>INR</v>
          </cell>
          <cell r="D1377" t="str">
            <v>LIABILITIES</v>
          </cell>
          <cell r="E1377" t="str">
            <v>BALANCE SHEET</v>
          </cell>
          <cell r="F1377" t="str">
            <v>TDSPAYABLE</v>
          </cell>
          <cell r="G1377" t="str">
            <v/>
          </cell>
          <cell r="H1377" t="str">
            <v>CURRENT LIABILITIES AND PROVISIONS</v>
          </cell>
          <cell r="I1377" t="str">
            <v>CURRENT LIABILITIES</v>
          </cell>
          <cell r="J1377" t="str">
            <v>OTHER LIABILITIES</v>
          </cell>
        </row>
        <row r="1378">
          <cell r="A1378" t="str">
            <v>L506306</v>
          </cell>
          <cell r="B1378" t="str">
            <v>TDS- Interest</v>
          </cell>
          <cell r="C1378" t="str">
            <v>INR</v>
          </cell>
          <cell r="D1378" t="str">
            <v>LIABILITIES</v>
          </cell>
          <cell r="E1378" t="str">
            <v>BALANCE SHEET</v>
          </cell>
          <cell r="F1378" t="str">
            <v>TDSPAYABLE</v>
          </cell>
          <cell r="G1378" t="str">
            <v/>
          </cell>
          <cell r="H1378" t="str">
            <v>CURRENT LIABILITIES AND PROVISIONS</v>
          </cell>
          <cell r="I1378" t="str">
            <v>CURRENT LIABILITIES</v>
          </cell>
          <cell r="J1378" t="str">
            <v>OTHER LIABILITIES</v>
          </cell>
        </row>
        <row r="1379">
          <cell r="A1379" t="str">
            <v>L506307</v>
          </cell>
          <cell r="B1379" t="str">
            <v>TDS- Others</v>
          </cell>
          <cell r="C1379" t="str">
            <v>INR</v>
          </cell>
          <cell r="D1379" t="str">
            <v>LIABILITIES</v>
          </cell>
          <cell r="E1379" t="str">
            <v>BALANCE SHEET</v>
          </cell>
          <cell r="F1379" t="str">
            <v>TDSPAYABLE</v>
          </cell>
          <cell r="G1379" t="str">
            <v/>
          </cell>
          <cell r="H1379" t="str">
            <v>CURRENT LIABILITIES AND PROVISIONS</v>
          </cell>
          <cell r="I1379" t="str">
            <v>CURRENT LIABILITIES</v>
          </cell>
          <cell r="J1379" t="str">
            <v>OTHER LIABILITIES</v>
          </cell>
        </row>
        <row r="1380">
          <cell r="A1380" t="str">
            <v>L506308</v>
          </cell>
          <cell r="B1380" t="str">
            <v>TDS-PROFESSIONAL</v>
          </cell>
          <cell r="C1380" t="str">
            <v>INR</v>
          </cell>
          <cell r="D1380" t="str">
            <v>LIABILITIES</v>
          </cell>
          <cell r="E1380" t="str">
            <v>BALANCE SHEET</v>
          </cell>
          <cell r="F1380" t="str">
            <v>TDSPAYABLE</v>
          </cell>
          <cell r="G1380" t="str">
            <v/>
          </cell>
          <cell r="H1380" t="str">
            <v>CURRENT LIABILITIES AND PROVISIONS</v>
          </cell>
          <cell r="I1380" t="str">
            <v>CURRENT LIABILITIES</v>
          </cell>
          <cell r="J1380" t="str">
            <v>OTHER LIABILITIES</v>
          </cell>
        </row>
        <row r="1381">
          <cell r="A1381" t="str">
            <v>L506309</v>
          </cell>
          <cell r="B1381" t="str">
            <v>Surchage- TDS Salary</v>
          </cell>
          <cell r="C1381" t="str">
            <v>INR</v>
          </cell>
          <cell r="D1381" t="str">
            <v>LIABILITIES</v>
          </cell>
          <cell r="E1381" t="str">
            <v>BALANCE SHEET</v>
          </cell>
          <cell r="F1381" t="str">
            <v/>
          </cell>
          <cell r="G1381" t="str">
            <v/>
          </cell>
          <cell r="H1381" t="str">
            <v>CURRENT LIABILITIES AND PROVISIONS</v>
          </cell>
          <cell r="I1381" t="str">
            <v>CURRENT LIABILITIES</v>
          </cell>
          <cell r="J1381" t="str">
            <v>OTHER LIABILITIES</v>
          </cell>
        </row>
        <row r="1382">
          <cell r="A1382" t="str">
            <v>L506310</v>
          </cell>
          <cell r="B1382" t="str">
            <v>Surchage- TDS Others</v>
          </cell>
          <cell r="C1382" t="str">
            <v>INR</v>
          </cell>
          <cell r="D1382" t="str">
            <v>LIABILITIES</v>
          </cell>
          <cell r="E1382" t="str">
            <v>BALANCE SHEET</v>
          </cell>
          <cell r="F1382" t="str">
            <v>TDSPAYABLE</v>
          </cell>
          <cell r="G1382" t="str">
            <v/>
          </cell>
          <cell r="H1382" t="str">
            <v>CURRENT LIABILITIES AND PROVISIONS</v>
          </cell>
          <cell r="I1382" t="str">
            <v>CURRENT LIABILITIES</v>
          </cell>
          <cell r="J1382" t="str">
            <v>OTHER LIABILITIES</v>
          </cell>
        </row>
        <row r="1383">
          <cell r="A1383" t="str">
            <v>L506311</v>
          </cell>
          <cell r="B1383" t="str">
            <v>Cess- TDS Salary</v>
          </cell>
          <cell r="C1383" t="str">
            <v>INR</v>
          </cell>
          <cell r="D1383" t="str">
            <v>LIABILITIES</v>
          </cell>
          <cell r="E1383" t="str">
            <v>BALANCE SHEET</v>
          </cell>
          <cell r="F1383" t="str">
            <v/>
          </cell>
          <cell r="G1383" t="str">
            <v/>
          </cell>
          <cell r="H1383" t="str">
            <v>CURRENT LIABILITIES AND PROVISIONS</v>
          </cell>
          <cell r="I1383" t="str">
            <v>CURRENT LIABILITIES</v>
          </cell>
          <cell r="J1383" t="str">
            <v>OTHER LIABILITIES</v>
          </cell>
        </row>
        <row r="1384">
          <cell r="A1384" t="str">
            <v>L506312</v>
          </cell>
          <cell r="B1384" t="str">
            <v>Cess- TDS Others</v>
          </cell>
          <cell r="C1384" t="str">
            <v>INR</v>
          </cell>
          <cell r="D1384" t="str">
            <v>LIABILITIES</v>
          </cell>
          <cell r="E1384" t="str">
            <v>BALANCE SHEET</v>
          </cell>
          <cell r="F1384" t="str">
            <v>TDSPAYABLE</v>
          </cell>
          <cell r="G1384" t="str">
            <v/>
          </cell>
          <cell r="H1384" t="str">
            <v>CURRENT LIABILITIES AND PROVISIONS</v>
          </cell>
          <cell r="I1384" t="str">
            <v>CURRENT LIABILITIES</v>
          </cell>
          <cell r="J1384" t="str">
            <v>OTHER LIABILITIES</v>
          </cell>
        </row>
        <row r="1385">
          <cell r="A1385" t="str">
            <v>L506313</v>
          </cell>
          <cell r="B1385" t="str">
            <v>Sundry Creditors (Emp)</v>
          </cell>
          <cell r="C1385" t="str">
            <v>INR</v>
          </cell>
          <cell r="D1385" t="str">
            <v>LIABILITIES</v>
          </cell>
          <cell r="E1385" t="str">
            <v>BALANCE SHEET</v>
          </cell>
          <cell r="F1385" t="str">
            <v>SUPPLIER PAYABLE A/C</v>
          </cell>
          <cell r="G1385" t="str">
            <v/>
          </cell>
          <cell r="H1385" t="str">
            <v>CURRENT LIABILITIES AND PROVISIONS</v>
          </cell>
          <cell r="I1385" t="str">
            <v>CURRENT LIABILITIES</v>
          </cell>
          <cell r="J1385" t="str">
            <v>OTHER LIABILITIES</v>
          </cell>
        </row>
        <row r="1386">
          <cell r="A1386" t="str">
            <v>L506314</v>
          </cell>
          <cell r="B1386" t="str">
            <v>TDS - Advertisement</v>
          </cell>
          <cell r="C1386" t="str">
            <v>INR</v>
          </cell>
          <cell r="D1386" t="str">
            <v>LIABILITIES</v>
          </cell>
          <cell r="E1386" t="str">
            <v>BALANCE SHEET</v>
          </cell>
          <cell r="F1386" t="str">
            <v>TDSPAYABLE</v>
          </cell>
          <cell r="G1386" t="str">
            <v/>
          </cell>
          <cell r="H1386" t="str">
            <v>CURRENT LIABILITIES AND PROVISIONS</v>
          </cell>
          <cell r="I1386" t="str">
            <v>CURRENT LIABILITIES</v>
          </cell>
          <cell r="J1386" t="str">
            <v>OTHER LIABILITIES</v>
          </cell>
        </row>
        <row r="1387">
          <cell r="A1387" t="str">
            <v>L506401</v>
          </cell>
          <cell r="B1387" t="str">
            <v>Service Tax Payable</v>
          </cell>
          <cell r="C1387" t="str">
            <v>INR</v>
          </cell>
          <cell r="D1387" t="str">
            <v>LIABILITIES</v>
          </cell>
          <cell r="E1387" t="str">
            <v>BALANCE SHEET</v>
          </cell>
          <cell r="F1387" t="str">
            <v/>
          </cell>
          <cell r="G1387" t="str">
            <v/>
          </cell>
          <cell r="H1387" t="str">
            <v>CURRENT LIABILITIES AND PROVISIONS</v>
          </cell>
          <cell r="I1387" t="str">
            <v>CURRENT LIABILITIES</v>
          </cell>
          <cell r="J1387" t="str">
            <v>OTHER LIABILITIES</v>
          </cell>
        </row>
        <row r="1388">
          <cell r="A1388" t="str">
            <v>L506402</v>
          </cell>
          <cell r="B1388" t="str">
            <v>Sales Tax / Vat Payable</v>
          </cell>
          <cell r="C1388" t="str">
            <v>INR</v>
          </cell>
          <cell r="D1388" t="str">
            <v>LIABILITIES</v>
          </cell>
          <cell r="E1388" t="str">
            <v>BALANCE SHEET</v>
          </cell>
          <cell r="F1388" t="str">
            <v/>
          </cell>
          <cell r="G1388" t="str">
            <v/>
          </cell>
          <cell r="H1388" t="str">
            <v>CURRENT LIABILITIES AND PROVISIONS</v>
          </cell>
          <cell r="I1388" t="str">
            <v>CURRENT LIABILITIES</v>
          </cell>
          <cell r="J1388" t="str">
            <v>OTHER LIABILITIES</v>
          </cell>
        </row>
        <row r="1389">
          <cell r="A1389" t="str">
            <v>L506403</v>
          </cell>
          <cell r="B1389" t="str">
            <v>Sales Tax/Vat Payable- Haryana (Hst)</v>
          </cell>
          <cell r="C1389" t="str">
            <v>INR</v>
          </cell>
          <cell r="D1389" t="str">
            <v>LIABILITIES</v>
          </cell>
          <cell r="E1389" t="str">
            <v>BALANCE SHEET</v>
          </cell>
          <cell r="F1389" t="str">
            <v>OUTPUTTAX</v>
          </cell>
          <cell r="G1389" t="str">
            <v/>
          </cell>
          <cell r="H1389" t="str">
            <v>CURRENT LIABILITIES AND PROVISIONS</v>
          </cell>
          <cell r="I1389" t="str">
            <v>CURRENT LIABILITIES</v>
          </cell>
          <cell r="J1389" t="str">
            <v>OTHER LIABILITIES</v>
          </cell>
        </row>
        <row r="1390">
          <cell r="A1390" t="str">
            <v>L506404</v>
          </cell>
          <cell r="B1390" t="str">
            <v>Sales Tax/Vat Payable- Tamil Nadu</v>
          </cell>
          <cell r="C1390" t="str">
            <v>INR</v>
          </cell>
          <cell r="D1390" t="str">
            <v>LIABILITIES</v>
          </cell>
          <cell r="E1390" t="str">
            <v>BALANCE SHEET</v>
          </cell>
          <cell r="F1390" t="str">
            <v/>
          </cell>
          <cell r="G1390" t="str">
            <v/>
          </cell>
          <cell r="H1390" t="str">
            <v>CURRENT LIABILITIES AND PROVISIONS</v>
          </cell>
          <cell r="I1390" t="str">
            <v>CURRENT LIABILITIES</v>
          </cell>
          <cell r="J1390" t="str">
            <v>OTHER LIABILITIES</v>
          </cell>
        </row>
        <row r="1391">
          <cell r="A1391" t="str">
            <v>L506405</v>
          </cell>
          <cell r="B1391" t="str">
            <v>Sales Tax/Vat Payable- Punjab</v>
          </cell>
          <cell r="C1391" t="str">
            <v>INR</v>
          </cell>
          <cell r="D1391" t="str">
            <v>LIABILITIES</v>
          </cell>
          <cell r="E1391" t="str">
            <v>BALANCE SHEET</v>
          </cell>
          <cell r="F1391" t="str">
            <v/>
          </cell>
          <cell r="G1391" t="str">
            <v/>
          </cell>
          <cell r="H1391" t="str">
            <v>CURRENT LIABILITIES AND PROVISIONS</v>
          </cell>
          <cell r="I1391" t="str">
            <v>CURRENT LIABILITIES</v>
          </cell>
          <cell r="J1391" t="str">
            <v>OTHER LIABILITIES</v>
          </cell>
        </row>
        <row r="1392">
          <cell r="A1392" t="str">
            <v>L506406</v>
          </cell>
          <cell r="B1392" t="str">
            <v>Sales Tax/Vat Payable- West Bengal(WBST)</v>
          </cell>
          <cell r="C1392" t="str">
            <v>INR</v>
          </cell>
          <cell r="D1392" t="str">
            <v>LIABILITIES</v>
          </cell>
          <cell r="E1392" t="str">
            <v>BALANCE SHEET</v>
          </cell>
          <cell r="F1392" t="str">
            <v/>
          </cell>
          <cell r="G1392" t="str">
            <v/>
          </cell>
          <cell r="H1392" t="str">
            <v>CURRENT LIABILITIES AND PROVISIONS</v>
          </cell>
          <cell r="I1392" t="str">
            <v>CURRENT LIABILITIES</v>
          </cell>
          <cell r="J1392" t="str">
            <v>OTHER LIABILITIES</v>
          </cell>
        </row>
        <row r="1393">
          <cell r="A1393" t="str">
            <v>L506407</v>
          </cell>
          <cell r="B1393" t="str">
            <v>Sales Tax/Vat Payable- Delhi</v>
          </cell>
          <cell r="C1393" t="str">
            <v>INR</v>
          </cell>
          <cell r="D1393" t="str">
            <v>LIABILITIES</v>
          </cell>
          <cell r="E1393" t="str">
            <v>BALANCE SHEET</v>
          </cell>
          <cell r="F1393" t="str">
            <v>OUTPUTTAX</v>
          </cell>
          <cell r="G1393" t="str">
            <v/>
          </cell>
          <cell r="H1393" t="str">
            <v>CURRENT LIABILITIES AND PROVISIONS</v>
          </cell>
          <cell r="I1393" t="str">
            <v>CURRENT LIABILITIES</v>
          </cell>
          <cell r="J1393" t="str">
            <v>OTHER LIABILITIES</v>
          </cell>
        </row>
        <row r="1394">
          <cell r="A1394" t="str">
            <v>L506408</v>
          </cell>
          <cell r="B1394" t="str">
            <v>UPST Payable</v>
          </cell>
          <cell r="C1394" t="str">
            <v>INR</v>
          </cell>
          <cell r="D1394" t="str">
            <v>LIABILITIES</v>
          </cell>
          <cell r="E1394" t="str">
            <v>BALANCE SHEET</v>
          </cell>
          <cell r="F1394" t="str">
            <v/>
          </cell>
          <cell r="G1394" t="str">
            <v/>
          </cell>
          <cell r="H1394" t="str">
            <v>CURRENT LIABILITIES AND PROVISIONS</v>
          </cell>
          <cell r="I1394" t="str">
            <v>CURRENT LIABILITIES</v>
          </cell>
          <cell r="J1394" t="str">
            <v>OTHER LIABILITIES</v>
          </cell>
        </row>
        <row r="1395">
          <cell r="A1395" t="str">
            <v>L506409</v>
          </cell>
          <cell r="B1395" t="str">
            <v>CST Payable</v>
          </cell>
          <cell r="C1395" t="str">
            <v>INR</v>
          </cell>
          <cell r="D1395" t="str">
            <v>LIABILITIES</v>
          </cell>
          <cell r="E1395" t="str">
            <v>BALANCE SHEET</v>
          </cell>
          <cell r="F1395" t="str">
            <v/>
          </cell>
          <cell r="G1395" t="str">
            <v/>
          </cell>
          <cell r="H1395" t="str">
            <v>CURRENT LIABILITIES AND PROVISIONS</v>
          </cell>
          <cell r="I1395" t="str">
            <v>CURRENT LIABILITIES</v>
          </cell>
          <cell r="J1395" t="str">
            <v>OTHER LIABILITIES</v>
          </cell>
        </row>
        <row r="1396">
          <cell r="A1396" t="str">
            <v>L506410</v>
          </cell>
          <cell r="B1396" t="str">
            <v>HLADT Payable</v>
          </cell>
          <cell r="C1396" t="str">
            <v>INR</v>
          </cell>
          <cell r="D1396" t="str">
            <v>LIABILITIES</v>
          </cell>
          <cell r="E1396" t="str">
            <v>BALANCE SHEET</v>
          </cell>
          <cell r="F1396" t="str">
            <v/>
          </cell>
          <cell r="G1396" t="str">
            <v/>
          </cell>
          <cell r="H1396" t="str">
            <v>CURRENT LIABILITIES AND PROVISIONS</v>
          </cell>
          <cell r="I1396" t="str">
            <v>CURRENT LIABILITIES</v>
          </cell>
          <cell r="J1396" t="str">
            <v>OTHER LIABILITIES</v>
          </cell>
        </row>
        <row r="1397">
          <cell r="A1397" t="str">
            <v>L506411</v>
          </cell>
          <cell r="B1397" t="str">
            <v>Work Contract Tax Payable</v>
          </cell>
          <cell r="C1397" t="str">
            <v>INR</v>
          </cell>
          <cell r="D1397" t="str">
            <v>LIABILITIES</v>
          </cell>
          <cell r="E1397" t="str">
            <v>BALANCE SHEET</v>
          </cell>
          <cell r="F1397" t="str">
            <v/>
          </cell>
          <cell r="G1397" t="str">
            <v/>
          </cell>
          <cell r="H1397" t="str">
            <v>CURRENT LIABILITIES AND PROVISIONS</v>
          </cell>
          <cell r="I1397" t="str">
            <v>CURRENT LIABILITIES</v>
          </cell>
          <cell r="J1397" t="str">
            <v>OTHER LIABILITIES</v>
          </cell>
        </row>
        <row r="1398">
          <cell r="A1398" t="str">
            <v>L506412</v>
          </cell>
          <cell r="B1398" t="str">
            <v>TDS PAYABLE</v>
          </cell>
          <cell r="C1398" t="str">
            <v>INR</v>
          </cell>
          <cell r="D1398" t="str">
            <v>LIABILITIES</v>
          </cell>
          <cell r="E1398" t="str">
            <v>BALANCE SHEET</v>
          </cell>
          <cell r="F1398" t="str">
            <v/>
          </cell>
          <cell r="G1398" t="str">
            <v/>
          </cell>
          <cell r="H1398" t="str">
            <v>CURRENT LIABILITIES AND PROVISIONS</v>
          </cell>
          <cell r="I1398" t="str">
            <v>CURRENT LIABILITIES</v>
          </cell>
          <cell r="J1398" t="str">
            <v>OTHER LIABILITIES</v>
          </cell>
        </row>
        <row r="1399">
          <cell r="A1399" t="str">
            <v>L506413</v>
          </cell>
          <cell r="B1399" t="str">
            <v>SERVICE TAX CUSTOMERS (PROV. RECEIVABLE)</v>
          </cell>
          <cell r="C1399" t="str">
            <v>INR</v>
          </cell>
          <cell r="D1399" t="str">
            <v>LIABILITIES</v>
          </cell>
          <cell r="E1399" t="str">
            <v>BALANCE SHEET</v>
          </cell>
          <cell r="F1399" t="str">
            <v>OUTPUTTAX</v>
          </cell>
          <cell r="G1399" t="str">
            <v/>
          </cell>
          <cell r="H1399" t="str">
            <v>CURRENT LIABILITIES AND PROVISIONS</v>
          </cell>
          <cell r="I1399" t="str">
            <v>CURRENT LIABILITIES</v>
          </cell>
          <cell r="J1399" t="str">
            <v>OTHER LIABILITIES</v>
          </cell>
        </row>
        <row r="1400">
          <cell r="A1400" t="str">
            <v>L506414</v>
          </cell>
          <cell r="B1400" t="str">
            <v>SERVICE TAX CUSTOMERS (ACTU. RECEIVABLE)</v>
          </cell>
          <cell r="C1400" t="str">
            <v>INR</v>
          </cell>
          <cell r="D1400" t="str">
            <v>LIABILITIES</v>
          </cell>
          <cell r="E1400" t="str">
            <v>BALANCE SHEET</v>
          </cell>
          <cell r="F1400" t="str">
            <v>OUTPUTTAX</v>
          </cell>
          <cell r="G1400" t="str">
            <v/>
          </cell>
          <cell r="H1400" t="str">
            <v>CURRENT LIABILITIES AND PROVISIONS</v>
          </cell>
          <cell r="I1400" t="str">
            <v>CURRENT LIABILITIES</v>
          </cell>
          <cell r="J1400" t="str">
            <v>OTHER LIABILITIES</v>
          </cell>
        </row>
        <row r="1401">
          <cell r="A1401" t="str">
            <v>L506415</v>
          </cell>
          <cell r="B1401" t="str">
            <v>L&amp;D.O.Charges Payable</v>
          </cell>
          <cell r="C1401" t="str">
            <v>INR</v>
          </cell>
          <cell r="D1401" t="str">
            <v>LIABILITIES</v>
          </cell>
          <cell r="E1401" t="str">
            <v>BALANCE SHEET</v>
          </cell>
          <cell r="F1401" t="str">
            <v/>
          </cell>
          <cell r="G1401" t="str">
            <v/>
          </cell>
          <cell r="H1401" t="str">
            <v>CURRENT LIABILITIES AND PROVISIONS</v>
          </cell>
          <cell r="I1401" t="str">
            <v>CURRENT LIABILITIES</v>
          </cell>
          <cell r="J1401" t="str">
            <v>OTHER LIABILITIES</v>
          </cell>
        </row>
        <row r="1402">
          <cell r="A1402" t="str">
            <v>L506416</v>
          </cell>
          <cell r="B1402" t="str">
            <v>Edu. Cess on Service Tax Payable</v>
          </cell>
          <cell r="C1402" t="str">
            <v>INR</v>
          </cell>
          <cell r="D1402" t="str">
            <v>LIABILITIES</v>
          </cell>
          <cell r="E1402" t="str">
            <v>BALANCE SHEET</v>
          </cell>
          <cell r="F1402" t="str">
            <v/>
          </cell>
          <cell r="G1402" t="str">
            <v/>
          </cell>
          <cell r="H1402" t="str">
            <v>CURRENT LIABILITIES AND PROVISIONS</v>
          </cell>
          <cell r="I1402" t="str">
            <v>CURRENT LIABILITIES</v>
          </cell>
          <cell r="J1402" t="str">
            <v>OTHER LIABILITIES</v>
          </cell>
        </row>
        <row r="1403">
          <cell r="A1403" t="str">
            <v>L506417</v>
          </cell>
          <cell r="B1403" t="str">
            <v>S &amp; HE Cess on Service Tax Payable</v>
          </cell>
          <cell r="C1403" t="str">
            <v>INR</v>
          </cell>
          <cell r="D1403" t="str">
            <v>LIABILITIES</v>
          </cell>
          <cell r="E1403" t="str">
            <v>BALANCE SHEET</v>
          </cell>
          <cell r="F1403" t="str">
            <v/>
          </cell>
          <cell r="G1403" t="str">
            <v/>
          </cell>
          <cell r="H1403" t="str">
            <v>CURRENT LIABILITIES AND PROVISIONS</v>
          </cell>
          <cell r="I1403" t="str">
            <v>CURRENT LIABILITIES</v>
          </cell>
          <cell r="J1403" t="str">
            <v>OTHER LIABILITIES</v>
          </cell>
        </row>
        <row r="1404">
          <cell r="A1404" t="str">
            <v>L506418</v>
          </cell>
          <cell r="B1404" t="str">
            <v>Consolidated Output Tax (Service Tax)</v>
          </cell>
          <cell r="C1404" t="str">
            <v>INR</v>
          </cell>
          <cell r="D1404" t="str">
            <v>LIABILITIES</v>
          </cell>
          <cell r="E1404" t="str">
            <v>BALANCE SHEET</v>
          </cell>
          <cell r="F1404" t="str">
            <v/>
          </cell>
          <cell r="G1404" t="str">
            <v/>
          </cell>
          <cell r="H1404" t="str">
            <v>CURRENT LIABILITIES AND PROVISIONS</v>
          </cell>
          <cell r="I1404" t="str">
            <v>CURRENT LIABILITIES</v>
          </cell>
          <cell r="J1404" t="str">
            <v>OTHER LIABILITIES</v>
          </cell>
        </row>
        <row r="1405">
          <cell r="A1405" t="str">
            <v>L506419</v>
          </cell>
          <cell r="B1405" t="str">
            <v>E.Tax Payable</v>
          </cell>
          <cell r="C1405" t="str">
            <v>INR</v>
          </cell>
          <cell r="D1405" t="str">
            <v>LIABILITIES</v>
          </cell>
          <cell r="E1405" t="str">
            <v>BALANCE SHEET</v>
          </cell>
          <cell r="F1405" t="str">
            <v/>
          </cell>
          <cell r="G1405" t="str">
            <v/>
          </cell>
          <cell r="H1405" t="str">
            <v>CURRENT LIABILITIES AND PROVISIONS</v>
          </cell>
          <cell r="I1405" t="str">
            <v>CURRENT LIABILITIES</v>
          </cell>
          <cell r="J1405" t="str">
            <v>OTHER LIABILITIES</v>
          </cell>
        </row>
        <row r="1406">
          <cell r="A1406" t="str">
            <v>L506420</v>
          </cell>
          <cell r="B1406" t="str">
            <v>Sales Tax/Vat Payable- Kerala</v>
          </cell>
          <cell r="C1406" t="str">
            <v>INR</v>
          </cell>
          <cell r="D1406" t="str">
            <v>LIABILITIES</v>
          </cell>
          <cell r="E1406" t="str">
            <v>BALANCE SHEET</v>
          </cell>
          <cell r="F1406" t="str">
            <v>OUTPUTTAX</v>
          </cell>
          <cell r="G1406" t="str">
            <v/>
          </cell>
          <cell r="H1406" t="str">
            <v>CURRENT LIABILITIES AND PROVISIONS</v>
          </cell>
          <cell r="I1406" t="str">
            <v>CURRENT LIABILITIES</v>
          </cell>
          <cell r="J1406" t="str">
            <v>OTHER LIABILITIES</v>
          </cell>
        </row>
        <row r="1407">
          <cell r="A1407" t="str">
            <v>L506421</v>
          </cell>
          <cell r="B1407" t="str">
            <v>ENTRY TAX</v>
          </cell>
          <cell r="C1407" t="str">
            <v>INR</v>
          </cell>
          <cell r="D1407" t="str">
            <v>LIABILITIES</v>
          </cell>
          <cell r="E1407" t="str">
            <v>BALANCE SHEET</v>
          </cell>
          <cell r="F1407" t="str">
            <v/>
          </cell>
          <cell r="G1407" t="str">
            <v/>
          </cell>
          <cell r="H1407" t="str">
            <v>CURRENT LIABILITIES AND PROVISIONS</v>
          </cell>
          <cell r="I1407" t="str">
            <v>CURRENT LIABILITIES</v>
          </cell>
          <cell r="J1407" t="str">
            <v>OTHER LIABILITIES</v>
          </cell>
        </row>
        <row r="1408">
          <cell r="A1408" t="str">
            <v>L506422</v>
          </cell>
          <cell r="B1408" t="str">
            <v>CHANDIGARH VAT PAYABLE</v>
          </cell>
          <cell r="C1408" t="str">
            <v>INR</v>
          </cell>
          <cell r="D1408" t="str">
            <v>LIABILITIES</v>
          </cell>
          <cell r="E1408" t="str">
            <v>BALANCE SHEET</v>
          </cell>
          <cell r="F1408" t="str">
            <v>OUTPUTTAX</v>
          </cell>
          <cell r="G1408" t="str">
            <v/>
          </cell>
          <cell r="H1408" t="str">
            <v>CURRENT LIABILITIES AND PROVISIONS</v>
          </cell>
          <cell r="I1408" t="str">
            <v>CURRENT LIABILITIES</v>
          </cell>
          <cell r="J1408" t="str">
            <v>OTHER LIABILITIES</v>
          </cell>
        </row>
        <row r="1409">
          <cell r="A1409" t="str">
            <v>L506423</v>
          </cell>
          <cell r="B1409" t="str">
            <v>CHENNAI VAT PAYABLE</v>
          </cell>
          <cell r="C1409" t="str">
            <v>INR</v>
          </cell>
          <cell r="D1409" t="str">
            <v>LIABILITIES</v>
          </cell>
          <cell r="E1409" t="str">
            <v>BALANCE SHEET</v>
          </cell>
          <cell r="F1409" t="str">
            <v>OUTPUTTAX</v>
          </cell>
          <cell r="G1409" t="str">
            <v/>
          </cell>
          <cell r="H1409" t="str">
            <v>CURRENT LIABILITIES AND PROVISIONS</v>
          </cell>
          <cell r="I1409" t="str">
            <v>CURRENT LIABILITIES</v>
          </cell>
          <cell r="J1409" t="str">
            <v>OTHER LIABILITIES</v>
          </cell>
        </row>
        <row r="1410">
          <cell r="A1410" t="str">
            <v>L506424</v>
          </cell>
          <cell r="B1410" t="str">
            <v>ANDHRA PRADESH VAT PAYABLE</v>
          </cell>
          <cell r="C1410" t="str">
            <v>INR</v>
          </cell>
          <cell r="D1410" t="str">
            <v>LIABILITIES</v>
          </cell>
          <cell r="E1410" t="str">
            <v>BALANCE SHEET</v>
          </cell>
          <cell r="F1410" t="str">
            <v>OUTPUTTAX</v>
          </cell>
          <cell r="G1410" t="str">
            <v/>
          </cell>
          <cell r="H1410" t="str">
            <v>CURRENT LIABILITIES AND PROVISIONS</v>
          </cell>
          <cell r="I1410" t="str">
            <v>CURRENT LIABILITIES</v>
          </cell>
          <cell r="J1410" t="str">
            <v>OTHER LIABILITIES</v>
          </cell>
        </row>
        <row r="1411">
          <cell r="A1411" t="str">
            <v>L506425</v>
          </cell>
          <cell r="B1411" t="str">
            <v>MAHARSHTRA VALUE ADDED TAX</v>
          </cell>
          <cell r="C1411" t="str">
            <v>INR</v>
          </cell>
          <cell r="D1411" t="str">
            <v>LIABILITIES</v>
          </cell>
          <cell r="E1411" t="str">
            <v>BALANCE SHEET</v>
          </cell>
          <cell r="F1411" t="str">
            <v>OUTPUTTAX</v>
          </cell>
          <cell r="G1411" t="str">
            <v/>
          </cell>
          <cell r="H1411" t="str">
            <v>CURRENT LIABILITIES AND PROVISIONS</v>
          </cell>
          <cell r="I1411" t="str">
            <v>CURRENT LIABILITIES</v>
          </cell>
          <cell r="J1411" t="str">
            <v>OTHER LIABILITIES</v>
          </cell>
        </row>
        <row r="1412">
          <cell r="A1412" t="str">
            <v>L506426</v>
          </cell>
          <cell r="B1412" t="str">
            <v>UP ENTRY TAX</v>
          </cell>
          <cell r="C1412" t="str">
            <v>INR</v>
          </cell>
          <cell r="D1412" t="str">
            <v>LIABILITIES</v>
          </cell>
          <cell r="E1412" t="str">
            <v>BALANCE SHEET</v>
          </cell>
          <cell r="F1412" t="str">
            <v/>
          </cell>
          <cell r="G1412" t="str">
            <v/>
          </cell>
          <cell r="H1412" t="str">
            <v>CURRENT LIABILITIES AND PROVISIONS</v>
          </cell>
          <cell r="I1412" t="str">
            <v>CURRENT LIABILITIES</v>
          </cell>
          <cell r="J1412" t="str">
            <v>OTHER LIABILITIES</v>
          </cell>
        </row>
        <row r="1413">
          <cell r="A1413" t="str">
            <v>L506427</v>
          </cell>
          <cell r="B1413" t="str">
            <v>AP ENTRY TAX PAYABLE</v>
          </cell>
          <cell r="C1413" t="str">
            <v>INR</v>
          </cell>
          <cell r="D1413" t="str">
            <v>LIABILITIES</v>
          </cell>
          <cell r="E1413" t="str">
            <v>BALANCE SHEET</v>
          </cell>
          <cell r="F1413" t="str">
            <v/>
          </cell>
          <cell r="G1413" t="str">
            <v/>
          </cell>
          <cell r="H1413" t="str">
            <v>CURRENT LIABILITIES AND PROVISIONS</v>
          </cell>
          <cell r="I1413" t="str">
            <v>CURRENT LIABILITIES</v>
          </cell>
          <cell r="J1413" t="str">
            <v>OTHER LIABILITIES</v>
          </cell>
        </row>
        <row r="1414">
          <cell r="A1414" t="str">
            <v>L506428</v>
          </cell>
          <cell r="B1414" t="str">
            <v>KARNATAKA VAT PAYBLE</v>
          </cell>
          <cell r="C1414" t="str">
            <v>INR</v>
          </cell>
          <cell r="D1414" t="str">
            <v>LIABILITIES</v>
          </cell>
          <cell r="E1414" t="str">
            <v>BALANCE SHEET</v>
          </cell>
          <cell r="F1414" t="str">
            <v>OUTPUTTAX</v>
          </cell>
          <cell r="G1414" t="str">
            <v/>
          </cell>
          <cell r="H1414" t="str">
            <v>CURRENT LIABILITIES AND PROVISIONS</v>
          </cell>
          <cell r="I1414" t="str">
            <v>CURRENT LIABILITIES</v>
          </cell>
          <cell r="J1414" t="str">
            <v>OTHER LIABILITIES</v>
          </cell>
        </row>
        <row r="1415">
          <cell r="A1415" t="str">
            <v>L506429</v>
          </cell>
          <cell r="B1415" t="str">
            <v>KERALA VAT PAYABLE</v>
          </cell>
          <cell r="C1415" t="str">
            <v>INR</v>
          </cell>
          <cell r="D1415" t="str">
            <v>LIABILITIES</v>
          </cell>
          <cell r="E1415" t="str">
            <v>BALANCE SHEET</v>
          </cell>
          <cell r="F1415" t="str">
            <v>OUTPUTTAX</v>
          </cell>
          <cell r="G1415" t="str">
            <v/>
          </cell>
          <cell r="H1415" t="str">
            <v>CURRENT LIABILITIES AND PROVISIONS</v>
          </cell>
          <cell r="I1415" t="str">
            <v>CURRENT LIABILITIES</v>
          </cell>
          <cell r="J1415" t="str">
            <v>OTHER LIABILITIES</v>
          </cell>
        </row>
        <row r="1416">
          <cell r="A1416" t="str">
            <v>L506430</v>
          </cell>
          <cell r="B1416" t="str">
            <v>TCS PAYABLE</v>
          </cell>
          <cell r="C1416" t="str">
            <v>INR</v>
          </cell>
          <cell r="D1416" t="str">
            <v>LIABILITIES</v>
          </cell>
          <cell r="E1416" t="str">
            <v>BALANCE SHEET</v>
          </cell>
          <cell r="F1416" t="str">
            <v>OUTPUTTAX</v>
          </cell>
          <cell r="G1416" t="str">
            <v/>
          </cell>
          <cell r="H1416" t="str">
            <v>CURRENT LIABILITIES AND PROVISIONS</v>
          </cell>
          <cell r="I1416" t="str">
            <v>CURRENT LIABILITIES</v>
          </cell>
          <cell r="J1416" t="str">
            <v>OTHER LIABILITIES</v>
          </cell>
        </row>
        <row r="1417">
          <cell r="A1417" t="str">
            <v>L506431</v>
          </cell>
          <cell r="B1417" t="str">
            <v>SRG ON TCS PAYABLE</v>
          </cell>
          <cell r="C1417" t="str">
            <v>INR</v>
          </cell>
          <cell r="D1417" t="str">
            <v>LIABILITIES</v>
          </cell>
          <cell r="E1417" t="str">
            <v>BALANCE SHEET</v>
          </cell>
          <cell r="F1417" t="str">
            <v>OUTPUTTAX</v>
          </cell>
          <cell r="G1417" t="str">
            <v/>
          </cell>
          <cell r="H1417" t="str">
            <v>CURRENT LIABILITIES AND PROVISIONS</v>
          </cell>
          <cell r="I1417" t="str">
            <v>CURRENT LIABILITIES</v>
          </cell>
          <cell r="J1417" t="str">
            <v>OTHER LIABILITIES</v>
          </cell>
        </row>
        <row r="1418">
          <cell r="A1418" t="str">
            <v>L506432</v>
          </cell>
          <cell r="B1418" t="str">
            <v>CESS PAYABLE - TCS</v>
          </cell>
          <cell r="C1418" t="str">
            <v>INR</v>
          </cell>
          <cell r="D1418" t="str">
            <v>LIABILITIES</v>
          </cell>
          <cell r="E1418" t="str">
            <v>BALANCE SHEET</v>
          </cell>
          <cell r="F1418" t="str">
            <v>OUTPUTTAX</v>
          </cell>
          <cell r="G1418" t="str">
            <v/>
          </cell>
          <cell r="H1418" t="str">
            <v>CURRENT LIABILITIES AND PROVISIONS</v>
          </cell>
          <cell r="I1418" t="str">
            <v>CURRENT LIABILITIES</v>
          </cell>
          <cell r="J1418" t="str">
            <v>OTHER LIABILITIES</v>
          </cell>
        </row>
        <row r="1419">
          <cell r="A1419" t="str">
            <v>L506501</v>
          </cell>
          <cell r="B1419" t="str">
            <v>Compensation Charges</v>
          </cell>
          <cell r="C1419" t="str">
            <v>INR</v>
          </cell>
          <cell r="D1419" t="str">
            <v>LIABILITIES</v>
          </cell>
          <cell r="E1419" t="str">
            <v>BALANCE SHEET</v>
          </cell>
          <cell r="F1419" t="str">
            <v/>
          </cell>
          <cell r="G1419" t="str">
            <v/>
          </cell>
          <cell r="H1419" t="str">
            <v>CURRENT LIABILITIES AND PROVISIONS</v>
          </cell>
          <cell r="I1419" t="str">
            <v>CURRENT LIABILITIES</v>
          </cell>
          <cell r="J1419" t="str">
            <v>OTHER LIABILITIES</v>
          </cell>
        </row>
        <row r="1420">
          <cell r="A1420" t="str">
            <v>L506601</v>
          </cell>
          <cell r="B1420" t="str">
            <v>EPF Payable</v>
          </cell>
          <cell r="C1420" t="str">
            <v>INR</v>
          </cell>
          <cell r="D1420" t="str">
            <v>LIABILITIES</v>
          </cell>
          <cell r="E1420" t="str">
            <v>BALANCE SHEET</v>
          </cell>
          <cell r="F1420" t="str">
            <v/>
          </cell>
          <cell r="G1420" t="str">
            <v/>
          </cell>
          <cell r="H1420" t="str">
            <v>CURRENT LIABILITIES AND PROVISIONS</v>
          </cell>
          <cell r="I1420" t="str">
            <v>CURRENT LIABILITIES</v>
          </cell>
          <cell r="J1420" t="str">
            <v>OTHER LIABILITIES</v>
          </cell>
        </row>
        <row r="1421">
          <cell r="A1421" t="str">
            <v>L506602</v>
          </cell>
          <cell r="B1421" t="str">
            <v>FPF Payable</v>
          </cell>
          <cell r="C1421" t="str">
            <v>INR</v>
          </cell>
          <cell r="D1421" t="str">
            <v>LIABILITIES</v>
          </cell>
          <cell r="E1421" t="str">
            <v>BALANCE SHEET</v>
          </cell>
          <cell r="F1421" t="str">
            <v/>
          </cell>
          <cell r="G1421" t="str">
            <v/>
          </cell>
          <cell r="H1421" t="str">
            <v>CURRENT LIABILITIES AND PROVISIONS</v>
          </cell>
          <cell r="I1421" t="str">
            <v>CURRENT LIABILITIES</v>
          </cell>
          <cell r="J1421" t="str">
            <v>OTHER LIABILITIES</v>
          </cell>
        </row>
        <row r="1422">
          <cell r="A1422" t="str">
            <v>L506603</v>
          </cell>
          <cell r="B1422" t="str">
            <v>Additional/Voluntary PF Contribution</v>
          </cell>
          <cell r="C1422" t="str">
            <v>INR</v>
          </cell>
          <cell r="D1422" t="str">
            <v>LIABILITIES</v>
          </cell>
          <cell r="E1422" t="str">
            <v>BALANCE SHEET</v>
          </cell>
          <cell r="F1422" t="str">
            <v/>
          </cell>
          <cell r="G1422" t="str">
            <v/>
          </cell>
          <cell r="H1422" t="str">
            <v>CURRENT LIABILITIES AND PROVISIONS</v>
          </cell>
          <cell r="I1422" t="str">
            <v>CURRENT LIABILITIES</v>
          </cell>
          <cell r="J1422" t="str">
            <v>OTHER LIABILITIES</v>
          </cell>
        </row>
        <row r="1423">
          <cell r="A1423" t="str">
            <v>L506604</v>
          </cell>
          <cell r="B1423" t="str">
            <v>E S I C Payable</v>
          </cell>
          <cell r="C1423" t="str">
            <v>INR</v>
          </cell>
          <cell r="D1423" t="str">
            <v>LIABILITIES</v>
          </cell>
          <cell r="E1423" t="str">
            <v>BALANCE SHEET</v>
          </cell>
          <cell r="F1423" t="str">
            <v/>
          </cell>
          <cell r="G1423" t="str">
            <v/>
          </cell>
          <cell r="H1423" t="str">
            <v>CURRENT LIABILITIES AND PROVISIONS</v>
          </cell>
          <cell r="I1423" t="str">
            <v>CURRENT LIABILITIES</v>
          </cell>
          <cell r="J1423" t="str">
            <v>OTHER LIABILITIES</v>
          </cell>
        </row>
        <row r="1424">
          <cell r="A1424" t="str">
            <v>L506605</v>
          </cell>
          <cell r="B1424" t="str">
            <v>EDLI Payable</v>
          </cell>
          <cell r="C1424" t="str">
            <v>INR</v>
          </cell>
          <cell r="D1424" t="str">
            <v>LIABILITIES</v>
          </cell>
          <cell r="E1424" t="str">
            <v>BALANCE SHEET</v>
          </cell>
          <cell r="F1424" t="str">
            <v/>
          </cell>
          <cell r="G1424" t="str">
            <v/>
          </cell>
          <cell r="H1424" t="str">
            <v>CURRENT LIABILITIES AND PROVISIONS</v>
          </cell>
          <cell r="I1424" t="str">
            <v>CURRENT LIABILITIES</v>
          </cell>
          <cell r="J1424" t="str">
            <v>OTHER LIABILITIES</v>
          </cell>
        </row>
        <row r="1425">
          <cell r="A1425" t="str">
            <v>L506606</v>
          </cell>
          <cell r="B1425" t="str">
            <v>Adm. On EDLI Payable</v>
          </cell>
          <cell r="C1425" t="str">
            <v>INR</v>
          </cell>
          <cell r="D1425" t="str">
            <v>LIABILITIES</v>
          </cell>
          <cell r="E1425" t="str">
            <v>BALANCE SHEET</v>
          </cell>
          <cell r="F1425" t="str">
            <v/>
          </cell>
          <cell r="G1425" t="str">
            <v/>
          </cell>
          <cell r="H1425" t="str">
            <v>CURRENT LIABILITIES AND PROVISIONS</v>
          </cell>
          <cell r="I1425" t="str">
            <v>CURRENT LIABILITIES</v>
          </cell>
          <cell r="J1425" t="str">
            <v>OTHER LIABILITIES</v>
          </cell>
        </row>
        <row r="1426">
          <cell r="A1426" t="str">
            <v>L506607</v>
          </cell>
          <cell r="B1426" t="str">
            <v>Superannuation Contri. Payable</v>
          </cell>
          <cell r="C1426" t="str">
            <v>INR</v>
          </cell>
          <cell r="D1426" t="str">
            <v>LIABILITIES</v>
          </cell>
          <cell r="E1426" t="str">
            <v>BALANCE SHEET</v>
          </cell>
          <cell r="F1426" t="str">
            <v/>
          </cell>
          <cell r="G1426" t="str">
            <v/>
          </cell>
          <cell r="H1426" t="str">
            <v>CURRENT LIABILITIES AND PROVISIONS</v>
          </cell>
          <cell r="I1426" t="str">
            <v>CURRENT LIABILITIES</v>
          </cell>
          <cell r="J1426" t="str">
            <v>OTHER LIABILITIES</v>
          </cell>
        </row>
        <row r="1427">
          <cell r="A1427" t="str">
            <v>L506608</v>
          </cell>
          <cell r="B1427" t="str">
            <v>Salary And Wages Payable</v>
          </cell>
          <cell r="C1427" t="str">
            <v>INR</v>
          </cell>
          <cell r="D1427" t="str">
            <v>LIABILITIES</v>
          </cell>
          <cell r="E1427" t="str">
            <v>BALANCE SHEET</v>
          </cell>
          <cell r="F1427" t="str">
            <v/>
          </cell>
          <cell r="G1427" t="str">
            <v/>
          </cell>
          <cell r="H1427" t="str">
            <v>CURRENT LIABILITIES AND PROVISIONS</v>
          </cell>
          <cell r="I1427" t="str">
            <v>CURRENT LIABILITIES</v>
          </cell>
          <cell r="J1427" t="str">
            <v>OTHER LIABILITIES</v>
          </cell>
        </row>
        <row r="1428">
          <cell r="A1428" t="str">
            <v>L506609</v>
          </cell>
          <cell r="B1428" t="str">
            <v>Bonus Payable</v>
          </cell>
          <cell r="C1428" t="str">
            <v>INR</v>
          </cell>
          <cell r="D1428" t="str">
            <v>LIABILITIES</v>
          </cell>
          <cell r="E1428" t="str">
            <v>BALANCE SHEET</v>
          </cell>
          <cell r="F1428" t="str">
            <v/>
          </cell>
          <cell r="G1428" t="str">
            <v/>
          </cell>
          <cell r="H1428" t="str">
            <v>CURRENT LIABILITIES AND PROVISIONS</v>
          </cell>
          <cell r="I1428" t="str">
            <v>CURRENT LIABILITIES</v>
          </cell>
          <cell r="J1428" t="str">
            <v>OTHER LIABILITIES</v>
          </cell>
        </row>
        <row r="1429">
          <cell r="A1429" t="str">
            <v>L506610</v>
          </cell>
          <cell r="B1429" t="str">
            <v>Amt. Payable to Thrift Society</v>
          </cell>
          <cell r="C1429" t="str">
            <v>INR</v>
          </cell>
          <cell r="D1429" t="str">
            <v>LIABILITIES</v>
          </cell>
          <cell r="E1429" t="str">
            <v>BALANCE SHEET</v>
          </cell>
          <cell r="F1429" t="str">
            <v/>
          </cell>
          <cell r="G1429" t="str">
            <v/>
          </cell>
          <cell r="H1429" t="str">
            <v>CURRENT LIABILITIES AND PROVISIONS</v>
          </cell>
          <cell r="I1429" t="str">
            <v>CURRENT LIABILITIES</v>
          </cell>
          <cell r="J1429" t="str">
            <v>OTHER LIABILITIES</v>
          </cell>
        </row>
        <row r="1430">
          <cell r="A1430" t="str">
            <v>L506611</v>
          </cell>
          <cell r="B1430" t="str">
            <v>Lease Rent Payable (Emp)</v>
          </cell>
          <cell r="C1430" t="str">
            <v>INR</v>
          </cell>
          <cell r="D1430" t="str">
            <v>LIABILITIES</v>
          </cell>
          <cell r="E1430" t="str">
            <v>BALANCE SHEET</v>
          </cell>
          <cell r="F1430" t="str">
            <v/>
          </cell>
          <cell r="G1430" t="str">
            <v/>
          </cell>
          <cell r="H1430" t="str">
            <v>CURRENT LIABILITIES AND PROVISIONS</v>
          </cell>
          <cell r="I1430" t="str">
            <v>CURRENT LIABILITIES</v>
          </cell>
          <cell r="J1430" t="str">
            <v>OTHER LIABILITIES</v>
          </cell>
        </row>
        <row r="1431">
          <cell r="A1431" t="str">
            <v>L506612</v>
          </cell>
          <cell r="B1431" t="str">
            <v>PF Loan Account</v>
          </cell>
          <cell r="C1431" t="str">
            <v>INR</v>
          </cell>
          <cell r="D1431" t="str">
            <v>LIABILITIES</v>
          </cell>
          <cell r="E1431" t="str">
            <v>BALANCE SHEET</v>
          </cell>
          <cell r="F1431" t="str">
            <v>SUPPLIER PAYABLE A/C</v>
          </cell>
          <cell r="G1431" t="str">
            <v/>
          </cell>
          <cell r="H1431" t="str">
            <v>CURRENT LIABILITIES AND PROVISIONS</v>
          </cell>
          <cell r="I1431" t="str">
            <v>CURRENT LIABILITIES</v>
          </cell>
          <cell r="J1431" t="str">
            <v>OTHER LIABILITIES</v>
          </cell>
        </row>
        <row r="1432">
          <cell r="A1432" t="str">
            <v>L506701</v>
          </cell>
          <cell r="B1432" t="str">
            <v>Commission Payable</v>
          </cell>
          <cell r="C1432" t="str">
            <v>INR</v>
          </cell>
          <cell r="D1432" t="str">
            <v>LIABILITIES</v>
          </cell>
          <cell r="E1432" t="str">
            <v>BALANCE SHEET</v>
          </cell>
          <cell r="F1432" t="str">
            <v/>
          </cell>
          <cell r="G1432" t="str">
            <v/>
          </cell>
          <cell r="H1432" t="str">
            <v>CURRENT LIABILITIES AND PROVISIONS</v>
          </cell>
          <cell r="I1432" t="str">
            <v>CURRENT LIABILITIES</v>
          </cell>
          <cell r="J1432" t="str">
            <v>OTHER LIABILITIES</v>
          </cell>
        </row>
        <row r="1433">
          <cell r="A1433" t="str">
            <v>L506702</v>
          </cell>
          <cell r="B1433" t="str">
            <v>Welfare Fund- Payable</v>
          </cell>
          <cell r="C1433" t="str">
            <v>INR</v>
          </cell>
          <cell r="D1433" t="str">
            <v>LIABILITIES</v>
          </cell>
          <cell r="E1433" t="str">
            <v>BALANCE SHEET</v>
          </cell>
          <cell r="F1433" t="str">
            <v/>
          </cell>
          <cell r="G1433" t="str">
            <v/>
          </cell>
          <cell r="H1433" t="str">
            <v>CURRENT LIABILITIES AND PROVISIONS</v>
          </cell>
          <cell r="I1433" t="str">
            <v>CURRENT LIABILITIES</v>
          </cell>
          <cell r="J1433" t="str">
            <v>OTHER LIABILITIES</v>
          </cell>
        </row>
        <row r="1434">
          <cell r="A1434" t="str">
            <v>L506703</v>
          </cell>
          <cell r="B1434" t="str">
            <v>Punjab Labour Welfare Fund Payable</v>
          </cell>
          <cell r="C1434" t="str">
            <v>INR</v>
          </cell>
          <cell r="D1434" t="str">
            <v>LIABILITIES</v>
          </cell>
          <cell r="E1434" t="str">
            <v>BALANCE SHEET</v>
          </cell>
          <cell r="F1434" t="str">
            <v/>
          </cell>
          <cell r="G1434" t="str">
            <v/>
          </cell>
          <cell r="H1434" t="str">
            <v>CURRENT LIABILITIES AND PROVISIONS</v>
          </cell>
          <cell r="I1434" t="str">
            <v>CURRENT LIABILITIES</v>
          </cell>
          <cell r="J1434" t="str">
            <v>OTHER LIABILITIES</v>
          </cell>
        </row>
        <row r="1435">
          <cell r="A1435" t="str">
            <v>L506704</v>
          </cell>
          <cell r="B1435" t="str">
            <v>Interest Payable (Misc.)</v>
          </cell>
          <cell r="C1435" t="str">
            <v>INR</v>
          </cell>
          <cell r="D1435" t="str">
            <v>LIABILITIES</v>
          </cell>
          <cell r="E1435" t="str">
            <v>BALANCE SHEET</v>
          </cell>
          <cell r="F1435" t="str">
            <v/>
          </cell>
          <cell r="G1435" t="str">
            <v/>
          </cell>
          <cell r="H1435" t="str">
            <v>CURRENT LIABILITIES AND PROVISIONS</v>
          </cell>
          <cell r="I1435" t="str">
            <v>CURRENT LIABILITIES</v>
          </cell>
          <cell r="J1435" t="str">
            <v>OTHER LIABILITIES</v>
          </cell>
        </row>
        <row r="1436">
          <cell r="A1436" t="str">
            <v>L506705</v>
          </cell>
          <cell r="B1436" t="str">
            <v>Shyam Niwas Security</v>
          </cell>
          <cell r="C1436" t="str">
            <v>INR</v>
          </cell>
          <cell r="D1436" t="str">
            <v>LIABILITIES</v>
          </cell>
          <cell r="E1436" t="str">
            <v>BALANCE SHEET</v>
          </cell>
          <cell r="F1436" t="str">
            <v/>
          </cell>
          <cell r="G1436" t="str">
            <v/>
          </cell>
          <cell r="H1436" t="str">
            <v>CURRENT LIABILITIES AND PROVISIONS</v>
          </cell>
          <cell r="I1436" t="str">
            <v>CURRENT LIABILITIES</v>
          </cell>
          <cell r="J1436" t="str">
            <v>OTHER LIABILITIES</v>
          </cell>
        </row>
        <row r="1437">
          <cell r="A1437" t="str">
            <v>L506706</v>
          </cell>
          <cell r="B1437" t="str">
            <v>Rent Payable</v>
          </cell>
          <cell r="C1437" t="str">
            <v>INR</v>
          </cell>
          <cell r="D1437" t="str">
            <v>LIABILITIES</v>
          </cell>
          <cell r="E1437" t="str">
            <v>BALANCE SHEET</v>
          </cell>
          <cell r="F1437" t="str">
            <v>SUPPLIER PAYABLE A/C</v>
          </cell>
          <cell r="G1437" t="str">
            <v/>
          </cell>
          <cell r="H1437" t="str">
            <v>CURRENT LIABILITIES AND PROVISIONS</v>
          </cell>
          <cell r="I1437" t="str">
            <v>CURRENT LIABILITIES</v>
          </cell>
          <cell r="J1437" t="str">
            <v>OTHER LIABILITIES</v>
          </cell>
        </row>
        <row r="1438">
          <cell r="A1438" t="str">
            <v>L506707</v>
          </cell>
          <cell r="B1438" t="str">
            <v>Advance Rent Received</v>
          </cell>
          <cell r="C1438" t="str">
            <v>INR</v>
          </cell>
          <cell r="D1438" t="str">
            <v>LIABILITIES</v>
          </cell>
          <cell r="E1438" t="str">
            <v>BALANCE SHEET</v>
          </cell>
          <cell r="F1438" t="str">
            <v/>
          </cell>
          <cell r="G1438" t="str">
            <v/>
          </cell>
          <cell r="H1438" t="str">
            <v>CURRENT LIABILITIES AND PROVISIONS</v>
          </cell>
          <cell r="I1438" t="str">
            <v>CURRENT LIABILITIES</v>
          </cell>
          <cell r="J1438" t="str">
            <v>OTHER LIABILITIES</v>
          </cell>
        </row>
        <row r="1439">
          <cell r="A1439" t="str">
            <v>L506708</v>
          </cell>
          <cell r="B1439" t="str">
            <v>Initial Deposits</v>
          </cell>
          <cell r="C1439" t="str">
            <v>INR</v>
          </cell>
          <cell r="D1439" t="str">
            <v>LIABILITIES</v>
          </cell>
          <cell r="E1439" t="str">
            <v>BALANCE SHEET</v>
          </cell>
          <cell r="F1439" t="str">
            <v/>
          </cell>
          <cell r="G1439" t="str">
            <v/>
          </cell>
          <cell r="H1439" t="str">
            <v>CURRENT LIABILITIES AND PROVISIONS</v>
          </cell>
          <cell r="I1439" t="str">
            <v>CURRENT LIABILITIES</v>
          </cell>
          <cell r="J1439" t="str">
            <v>OTHER LIABILITIES</v>
          </cell>
        </row>
        <row r="1440">
          <cell r="A1440" t="str">
            <v>L506709</v>
          </cell>
          <cell r="B1440" t="str">
            <v>Deposit For Re-Appointment Of Directors</v>
          </cell>
          <cell r="C1440" t="str">
            <v>INR</v>
          </cell>
          <cell r="D1440" t="str">
            <v>LIABILITIES</v>
          </cell>
          <cell r="E1440" t="str">
            <v>BALANCE SHEET</v>
          </cell>
          <cell r="F1440" t="str">
            <v/>
          </cell>
          <cell r="G1440" t="str">
            <v/>
          </cell>
          <cell r="H1440" t="str">
            <v>CURRENT LIABILITIES AND PROVISIONS</v>
          </cell>
          <cell r="I1440" t="str">
            <v>CURRENT LIABILITIES</v>
          </cell>
          <cell r="J1440" t="str">
            <v>OTHER LIABILITIES</v>
          </cell>
        </row>
        <row r="1441">
          <cell r="A1441" t="str">
            <v>L506710</v>
          </cell>
          <cell r="B1441" t="str">
            <v>Amt. Rec. Dlf Centre Tenants</v>
          </cell>
          <cell r="C1441" t="str">
            <v>INR</v>
          </cell>
          <cell r="D1441" t="str">
            <v>LIABILITIES</v>
          </cell>
          <cell r="E1441" t="str">
            <v>BALANCE SHEET</v>
          </cell>
          <cell r="F1441" t="str">
            <v/>
          </cell>
          <cell r="G1441" t="str">
            <v/>
          </cell>
          <cell r="H1441" t="str">
            <v>CURRENT LIABILITIES AND PROVISIONS</v>
          </cell>
          <cell r="I1441" t="str">
            <v>CURRENT LIABILITIES</v>
          </cell>
          <cell r="J1441" t="str">
            <v>OTHER LIABILITIES</v>
          </cell>
        </row>
        <row r="1442">
          <cell r="A1442" t="str">
            <v>L506711</v>
          </cell>
          <cell r="B1442" t="str">
            <v>Stale Cheques</v>
          </cell>
          <cell r="C1442" t="str">
            <v>INR</v>
          </cell>
          <cell r="D1442" t="str">
            <v>LIABILITIES</v>
          </cell>
          <cell r="E1442" t="str">
            <v>BALANCE SHEET</v>
          </cell>
          <cell r="F1442" t="str">
            <v/>
          </cell>
          <cell r="G1442" t="str">
            <v/>
          </cell>
          <cell r="H1442" t="str">
            <v>CURRENT LIABILITIES AND PROVISIONS</v>
          </cell>
          <cell r="I1442" t="str">
            <v>CURRENT LIABILITIES</v>
          </cell>
          <cell r="J1442" t="str">
            <v>OTHER LIABILITIES</v>
          </cell>
        </row>
        <row r="1443">
          <cell r="A1443" t="str">
            <v>L506712</v>
          </cell>
          <cell r="B1443" t="str">
            <v>Advance Adjustable - D G Set</v>
          </cell>
          <cell r="C1443" t="str">
            <v>INR</v>
          </cell>
          <cell r="D1443" t="str">
            <v>LIABILITIES</v>
          </cell>
          <cell r="E1443" t="str">
            <v>BALANCE SHEET</v>
          </cell>
          <cell r="F1443" t="str">
            <v/>
          </cell>
          <cell r="G1443" t="str">
            <v/>
          </cell>
          <cell r="H1443" t="str">
            <v>CURRENT LIABILITIES AND PROVISIONS</v>
          </cell>
          <cell r="I1443" t="str">
            <v>CURRENT LIABILITIES</v>
          </cell>
          <cell r="J1443" t="str">
            <v>OTHER LIABILITIES</v>
          </cell>
        </row>
        <row r="1444">
          <cell r="A1444" t="str">
            <v>L506713</v>
          </cell>
          <cell r="B1444" t="str">
            <v>Adv. Adjusted Agst Maint. Chgs</v>
          </cell>
          <cell r="C1444" t="str">
            <v>INR</v>
          </cell>
          <cell r="D1444" t="str">
            <v>LIABILITIES</v>
          </cell>
          <cell r="E1444" t="str">
            <v>BALANCE SHEET</v>
          </cell>
          <cell r="F1444" t="str">
            <v/>
          </cell>
          <cell r="G1444" t="str">
            <v/>
          </cell>
          <cell r="H1444" t="str">
            <v>CURRENT LIABILITIES AND PROVISIONS</v>
          </cell>
          <cell r="I1444" t="str">
            <v>CURRENT LIABILITIES</v>
          </cell>
          <cell r="J1444" t="str">
            <v>OTHER LIABILITIES</v>
          </cell>
        </row>
        <row r="1445">
          <cell r="A1445" t="str">
            <v>L506714</v>
          </cell>
          <cell r="B1445" t="str">
            <v>Advance Adjustable</v>
          </cell>
          <cell r="C1445" t="str">
            <v>INR</v>
          </cell>
          <cell r="D1445" t="str">
            <v>LIABILITIES</v>
          </cell>
          <cell r="E1445" t="str">
            <v>BALANCE SHEET</v>
          </cell>
          <cell r="F1445" t="str">
            <v/>
          </cell>
          <cell r="G1445" t="str">
            <v/>
          </cell>
          <cell r="H1445" t="str">
            <v>CURRENT LIABILITIES AND PROVISIONS</v>
          </cell>
          <cell r="I1445" t="str">
            <v>CURRENT LIABILITIES</v>
          </cell>
          <cell r="J1445" t="str">
            <v>OTHER LIABILITIES</v>
          </cell>
        </row>
        <row r="1446">
          <cell r="A1446" t="str">
            <v>L506715</v>
          </cell>
          <cell r="B1446" t="str">
            <v>Expenses Payable</v>
          </cell>
          <cell r="C1446" t="str">
            <v>INR</v>
          </cell>
          <cell r="D1446" t="str">
            <v>LIABILITIES</v>
          </cell>
          <cell r="E1446" t="str">
            <v>BALANCE SHEET</v>
          </cell>
          <cell r="F1446" t="str">
            <v/>
          </cell>
          <cell r="G1446" t="str">
            <v/>
          </cell>
          <cell r="H1446" t="str">
            <v>CURRENT LIABILITIES AND PROVISIONS</v>
          </cell>
          <cell r="I1446" t="str">
            <v>CURRENT LIABILITIES</v>
          </cell>
          <cell r="J1446" t="str">
            <v>OTHER LIABILITIES</v>
          </cell>
        </row>
        <row r="1447">
          <cell r="A1447" t="str">
            <v>L506716</v>
          </cell>
          <cell r="B1447" t="str">
            <v>Indirect Tax Recovered</v>
          </cell>
          <cell r="C1447" t="str">
            <v>INR</v>
          </cell>
          <cell r="D1447" t="str">
            <v>LIABILITIES</v>
          </cell>
          <cell r="E1447" t="str">
            <v>BALANCE SHEET</v>
          </cell>
          <cell r="F1447" t="str">
            <v/>
          </cell>
          <cell r="G1447" t="str">
            <v/>
          </cell>
          <cell r="H1447" t="str">
            <v>CURRENT LIABILITIES AND PROVISIONS</v>
          </cell>
          <cell r="I1447" t="str">
            <v>CURRENT LIABILITIES</v>
          </cell>
          <cell r="J1447" t="str">
            <v>OTHER LIABILITIES</v>
          </cell>
        </row>
        <row r="1448">
          <cell r="A1448" t="str">
            <v>L506717</v>
          </cell>
          <cell r="B1448" t="str">
            <v>Indirect Tax Recovered- DLF CENTRE POINT</v>
          </cell>
          <cell r="C1448" t="str">
            <v>INR</v>
          </cell>
          <cell r="D1448" t="str">
            <v>LIABILITIES</v>
          </cell>
          <cell r="E1448" t="str">
            <v>BALANCE SHEET</v>
          </cell>
          <cell r="F1448" t="str">
            <v/>
          </cell>
          <cell r="G1448" t="str">
            <v/>
          </cell>
          <cell r="H1448" t="str">
            <v>CURRENT LIABILITIES AND PROVISIONS</v>
          </cell>
          <cell r="I1448" t="str">
            <v>CURRENT LIABILITIES</v>
          </cell>
          <cell r="J1448" t="str">
            <v>OTHER LIABILITIES</v>
          </cell>
        </row>
        <row r="1449">
          <cell r="A1449" t="str">
            <v>L506718</v>
          </cell>
          <cell r="B1449" t="str">
            <v>Indirect Tax Recovered- TRINITY TOWERS</v>
          </cell>
          <cell r="C1449" t="str">
            <v>INR</v>
          </cell>
          <cell r="D1449" t="str">
            <v>LIABILITIES</v>
          </cell>
          <cell r="E1449" t="str">
            <v>BALANCE SHEET</v>
          </cell>
          <cell r="F1449" t="str">
            <v/>
          </cell>
          <cell r="G1449" t="str">
            <v/>
          </cell>
          <cell r="H1449" t="str">
            <v>CURRENT LIABILITIES AND PROVISIONS</v>
          </cell>
          <cell r="I1449" t="str">
            <v>CURRENT LIABILITIES</v>
          </cell>
          <cell r="J1449" t="str">
            <v>OTHER LIABILITIES</v>
          </cell>
        </row>
        <row r="1450">
          <cell r="A1450" t="str">
            <v>L506719</v>
          </cell>
          <cell r="B1450" t="str">
            <v>Indirect Tax Recovered- DLF GRAND MALL</v>
          </cell>
          <cell r="C1450" t="str">
            <v>INR</v>
          </cell>
          <cell r="D1450" t="str">
            <v>LIABILITIES</v>
          </cell>
          <cell r="E1450" t="str">
            <v>BALANCE SHEET</v>
          </cell>
          <cell r="F1450" t="str">
            <v/>
          </cell>
          <cell r="G1450" t="str">
            <v/>
          </cell>
          <cell r="H1450" t="str">
            <v>CURRENT LIABILITIES AND PROVISIONS</v>
          </cell>
          <cell r="I1450" t="str">
            <v>CURRENT LIABILITIES</v>
          </cell>
          <cell r="J1450" t="str">
            <v>OTHER LIABILITIES</v>
          </cell>
        </row>
        <row r="1451">
          <cell r="A1451" t="str">
            <v>L506720</v>
          </cell>
          <cell r="B1451" t="str">
            <v>Gift Card Payable</v>
          </cell>
          <cell r="C1451" t="str">
            <v>INR</v>
          </cell>
          <cell r="D1451" t="str">
            <v>LIABILITIES</v>
          </cell>
          <cell r="E1451" t="str">
            <v>BALANCE SHEET</v>
          </cell>
          <cell r="F1451" t="str">
            <v/>
          </cell>
          <cell r="G1451" t="str">
            <v/>
          </cell>
          <cell r="H1451" t="str">
            <v>CURRENT LIABILITIES AND PROVISIONS</v>
          </cell>
          <cell r="I1451" t="str">
            <v>CURRENT LIABILITIES</v>
          </cell>
          <cell r="J1451" t="str">
            <v>OTHER LIABILITIES</v>
          </cell>
        </row>
        <row r="1452">
          <cell r="A1452" t="str">
            <v>L506721</v>
          </cell>
          <cell r="B1452" t="str">
            <v>Audit Fee Payable</v>
          </cell>
          <cell r="C1452" t="str">
            <v>INR</v>
          </cell>
          <cell r="D1452" t="str">
            <v>LIABILITIES</v>
          </cell>
          <cell r="E1452" t="str">
            <v>BALANCE SHEET</v>
          </cell>
          <cell r="F1452" t="str">
            <v/>
          </cell>
          <cell r="G1452" t="str">
            <v/>
          </cell>
          <cell r="H1452" t="str">
            <v>CURRENT LIABILITIES AND PROVISIONS</v>
          </cell>
          <cell r="I1452" t="str">
            <v>CURRENT LIABILITIES</v>
          </cell>
          <cell r="J1452" t="str">
            <v>OTHER LIABILITIES</v>
          </cell>
        </row>
        <row r="1453">
          <cell r="A1453" t="str">
            <v>L506722</v>
          </cell>
          <cell r="B1453" t="str">
            <v>SUPPLIER CONTRA A/C</v>
          </cell>
          <cell r="C1453" t="str">
            <v>INR</v>
          </cell>
          <cell r="D1453" t="str">
            <v>LIABILITIES</v>
          </cell>
          <cell r="E1453" t="str">
            <v>BALANCE SHEET</v>
          </cell>
          <cell r="F1453" t="str">
            <v/>
          </cell>
          <cell r="G1453" t="str">
            <v/>
          </cell>
          <cell r="H1453" t="str">
            <v>CURRENT LIABILITIES AND PROVISIONS</v>
          </cell>
          <cell r="I1453" t="str">
            <v>CURRENT LIABILITIES</v>
          </cell>
          <cell r="J1453" t="str">
            <v>OTHER LIABILITIES</v>
          </cell>
        </row>
        <row r="1454">
          <cell r="A1454" t="str">
            <v>L506723</v>
          </cell>
          <cell r="B1454" t="str">
            <v>Other Deductions</v>
          </cell>
          <cell r="C1454" t="str">
            <v>INR</v>
          </cell>
          <cell r="D1454" t="str">
            <v>LIABILITIES</v>
          </cell>
          <cell r="E1454" t="str">
            <v>BALANCE SHEET</v>
          </cell>
          <cell r="F1454" t="str">
            <v/>
          </cell>
          <cell r="G1454" t="str">
            <v/>
          </cell>
          <cell r="H1454" t="str">
            <v>CURRENT LIABILITIES AND PROVISIONS</v>
          </cell>
          <cell r="I1454" t="str">
            <v>CURRENT LIABILITIES</v>
          </cell>
          <cell r="J1454" t="str">
            <v>OTHER LIABILITIES</v>
          </cell>
        </row>
        <row r="1455">
          <cell r="A1455" t="str">
            <v>L506724</v>
          </cell>
          <cell r="B1455" t="str">
            <v>Advance Bookings</v>
          </cell>
          <cell r="C1455" t="str">
            <v>INR</v>
          </cell>
          <cell r="D1455" t="str">
            <v>LIABILITIES</v>
          </cell>
          <cell r="E1455" t="str">
            <v>BALANCE SHEET</v>
          </cell>
          <cell r="F1455" t="str">
            <v/>
          </cell>
          <cell r="G1455" t="str">
            <v/>
          </cell>
          <cell r="H1455" t="str">
            <v>CURRENT LIABILITIES AND PROVISIONS</v>
          </cell>
          <cell r="I1455" t="str">
            <v>CURRENT LIABILITIES</v>
          </cell>
          <cell r="J1455" t="str">
            <v>OTHER LIABILITIES</v>
          </cell>
        </row>
        <row r="1456">
          <cell r="A1456" t="str">
            <v>L506725</v>
          </cell>
          <cell r="B1456" t="str">
            <v>Credit Card Excess Recd.</v>
          </cell>
          <cell r="C1456" t="str">
            <v>INR</v>
          </cell>
          <cell r="D1456" t="str">
            <v>LIABILITIES</v>
          </cell>
          <cell r="E1456" t="str">
            <v>BALANCE SHEET</v>
          </cell>
          <cell r="F1456" t="str">
            <v/>
          </cell>
          <cell r="G1456" t="str">
            <v/>
          </cell>
          <cell r="H1456" t="str">
            <v>CURRENT LIABILITIES AND PROVISIONS</v>
          </cell>
          <cell r="I1456" t="str">
            <v>CURRENT LIABILITIES</v>
          </cell>
          <cell r="J1456" t="str">
            <v>OTHER LIABILITIES</v>
          </cell>
        </row>
        <row r="1457">
          <cell r="A1457" t="str">
            <v>L506726</v>
          </cell>
          <cell r="B1457" t="str">
            <v>INR Payable</v>
          </cell>
          <cell r="C1457" t="str">
            <v>INR</v>
          </cell>
          <cell r="D1457" t="str">
            <v>LIABILITIES</v>
          </cell>
          <cell r="E1457" t="str">
            <v>BALANCE SHEET</v>
          </cell>
          <cell r="F1457" t="str">
            <v/>
          </cell>
          <cell r="G1457" t="str">
            <v/>
          </cell>
          <cell r="H1457" t="str">
            <v>CURRENT LIABILITIES AND PROVISIONS</v>
          </cell>
          <cell r="I1457" t="str">
            <v>CURRENT LIABILITIES</v>
          </cell>
          <cell r="J1457" t="str">
            <v>OTHER LIABILITIES</v>
          </cell>
        </row>
        <row r="1458">
          <cell r="A1458" t="str">
            <v>L506727</v>
          </cell>
          <cell r="B1458" t="str">
            <v>DEPRECIATION FUND</v>
          </cell>
          <cell r="C1458" t="str">
            <v>INR</v>
          </cell>
          <cell r="D1458" t="str">
            <v>LIABILITIES</v>
          </cell>
          <cell r="E1458" t="str">
            <v>BALANCE SHEET</v>
          </cell>
          <cell r="F1458" t="str">
            <v/>
          </cell>
          <cell r="G1458" t="str">
            <v/>
          </cell>
          <cell r="H1458" t="str">
            <v>CURRENT LIABILITIES AND PROVISIONS</v>
          </cell>
          <cell r="I1458" t="str">
            <v>CURRENT LIABILITIES</v>
          </cell>
          <cell r="J1458" t="str">
            <v>OTHER LIABILITIES</v>
          </cell>
        </row>
        <row r="1459">
          <cell r="A1459" t="str">
            <v>L506728</v>
          </cell>
          <cell r="B1459" t="str">
            <v>OVERSEAS PROJECTS</v>
          </cell>
          <cell r="C1459" t="str">
            <v>INR</v>
          </cell>
          <cell r="D1459" t="str">
            <v>LIABILITIES</v>
          </cell>
          <cell r="E1459" t="str">
            <v>BALANCE SHEET</v>
          </cell>
          <cell r="F1459" t="str">
            <v/>
          </cell>
          <cell r="G1459" t="str">
            <v/>
          </cell>
          <cell r="H1459" t="str">
            <v>CURRENT LIABILITIES AND PROVISIONS</v>
          </cell>
          <cell r="I1459" t="str">
            <v>CURRENT LIABILITIES</v>
          </cell>
          <cell r="J1459" t="str">
            <v>OTHER LIABILITIES</v>
          </cell>
        </row>
        <row r="1460">
          <cell r="A1460" t="str">
            <v>L506729</v>
          </cell>
          <cell r="B1460" t="str">
            <v>INLAND PROJECTS</v>
          </cell>
          <cell r="C1460" t="str">
            <v>INR</v>
          </cell>
          <cell r="D1460" t="str">
            <v>LIABILITIES</v>
          </cell>
          <cell r="E1460" t="str">
            <v>BALANCE SHEET</v>
          </cell>
          <cell r="F1460" t="str">
            <v/>
          </cell>
          <cell r="G1460" t="str">
            <v/>
          </cell>
          <cell r="H1460" t="str">
            <v>CURRENT LIABILITIES AND PROVISIONS</v>
          </cell>
          <cell r="I1460" t="str">
            <v>CURRENT LIABILITIES</v>
          </cell>
          <cell r="J1460" t="str">
            <v>OTHER LIABILITIES</v>
          </cell>
        </row>
        <row r="1461">
          <cell r="A1461" t="str">
            <v>L506730</v>
          </cell>
          <cell r="B1461" t="str">
            <v>PROJECT CONTROL ACCOUNT</v>
          </cell>
          <cell r="C1461" t="str">
            <v>INR</v>
          </cell>
          <cell r="D1461" t="str">
            <v>LIABILITIES</v>
          </cell>
          <cell r="E1461" t="str">
            <v>BALANCE SHEET</v>
          </cell>
          <cell r="F1461" t="str">
            <v/>
          </cell>
          <cell r="G1461" t="str">
            <v/>
          </cell>
          <cell r="H1461" t="str">
            <v>CURRENT LIABILITIES AND PROVISIONS</v>
          </cell>
          <cell r="I1461" t="str">
            <v>CURRENT LIABILITIES</v>
          </cell>
          <cell r="J1461" t="str">
            <v>OTHER LIABILITIES</v>
          </cell>
        </row>
        <row r="1462">
          <cell r="A1462" t="str">
            <v>L506999</v>
          </cell>
          <cell r="B1462" t="str">
            <v>Suspense A/c (Plots)</v>
          </cell>
          <cell r="C1462" t="str">
            <v>INR</v>
          </cell>
          <cell r="D1462" t="str">
            <v>LIABILITIES</v>
          </cell>
          <cell r="E1462" t="str">
            <v>BALANCE SHEET</v>
          </cell>
          <cell r="F1462" t="str">
            <v/>
          </cell>
          <cell r="G1462" t="str">
            <v/>
          </cell>
          <cell r="H1462" t="str">
            <v>CURRENT LIABILITIES AND PROVISIONS</v>
          </cell>
          <cell r="I1462" t="str">
            <v>CURRENT LIABILITIES</v>
          </cell>
          <cell r="J1462" t="str">
            <v>OTHER LIABILITIES</v>
          </cell>
        </row>
        <row r="1463">
          <cell r="A1463" t="str">
            <v>L507001</v>
          </cell>
          <cell r="B1463" t="str">
            <v>Interest accrued but not Due (Loan)</v>
          </cell>
          <cell r="C1463" t="str">
            <v>INR</v>
          </cell>
          <cell r="D1463" t="str">
            <v>LIABILITIES</v>
          </cell>
          <cell r="E1463" t="str">
            <v>BALANCE SHEET</v>
          </cell>
          <cell r="F1463" t="str">
            <v/>
          </cell>
          <cell r="G1463" t="str">
            <v/>
          </cell>
          <cell r="H1463" t="str">
            <v>CURRENT LIABILITIES AND PROVISIONS</v>
          </cell>
          <cell r="I1463" t="str">
            <v>CURRENT LIABILITIES</v>
          </cell>
          <cell r="J1463" t="str">
            <v>INTEREST ACCRUED BUT NOT DUE</v>
          </cell>
        </row>
        <row r="1464">
          <cell r="A1464" t="str">
            <v>L507002</v>
          </cell>
          <cell r="B1464" t="str">
            <v>Interest accrued but not Due (Others)</v>
          </cell>
          <cell r="C1464" t="str">
            <v>INR</v>
          </cell>
          <cell r="D1464" t="str">
            <v>LIABILITIES</v>
          </cell>
          <cell r="E1464" t="str">
            <v>BALANCE SHEET</v>
          </cell>
          <cell r="F1464" t="str">
            <v/>
          </cell>
          <cell r="G1464" t="str">
            <v/>
          </cell>
          <cell r="H1464" t="str">
            <v>CURRENT LIABILITIES AND PROVISIONS</v>
          </cell>
          <cell r="I1464" t="str">
            <v>CURRENT LIABILITIES</v>
          </cell>
          <cell r="J1464" t="str">
            <v>INTEREST ACCRUED BUT NOT DUE</v>
          </cell>
        </row>
        <row r="1465">
          <cell r="A1465" t="str">
            <v>L601001</v>
          </cell>
          <cell r="B1465" t="str">
            <v>Provision for Proposed dividend</v>
          </cell>
          <cell r="C1465" t="str">
            <v>INR</v>
          </cell>
          <cell r="D1465" t="str">
            <v>LIABILITIES</v>
          </cell>
          <cell r="E1465" t="str">
            <v>BALANCE SHEET</v>
          </cell>
          <cell r="F1465" t="str">
            <v/>
          </cell>
          <cell r="G1465" t="str">
            <v/>
          </cell>
          <cell r="H1465" t="str">
            <v>CURRENT LIABILITIES AND PROVISIONS</v>
          </cell>
          <cell r="I1465" t="str">
            <v>PROVISIONS(LIAB)</v>
          </cell>
          <cell r="J1465" t="str">
            <v>PROPOSED DIVIDEND</v>
          </cell>
        </row>
        <row r="1466">
          <cell r="A1466" t="str">
            <v>L601002</v>
          </cell>
          <cell r="B1466" t="str">
            <v>Unpaid/ Unclaimed dividend</v>
          </cell>
          <cell r="C1466" t="str">
            <v>INR</v>
          </cell>
          <cell r="D1466" t="str">
            <v>LIABILITIES</v>
          </cell>
          <cell r="E1466" t="str">
            <v>BALANCE SHEET</v>
          </cell>
          <cell r="F1466" t="str">
            <v/>
          </cell>
          <cell r="G1466" t="str">
            <v/>
          </cell>
          <cell r="H1466" t="str">
            <v>CURRENT LIABILITIES AND PROVISIONS</v>
          </cell>
          <cell r="I1466" t="str">
            <v>PROVISIONS(LIAB)</v>
          </cell>
          <cell r="J1466" t="str">
            <v>UNCLAIMED DIVIDEND</v>
          </cell>
        </row>
        <row r="1467">
          <cell r="A1467" t="str">
            <v>L601003</v>
          </cell>
          <cell r="B1467" t="str">
            <v>Dividend Payable - Preference Shares</v>
          </cell>
          <cell r="C1467" t="str">
            <v>INR</v>
          </cell>
          <cell r="D1467" t="str">
            <v>LIABILITIES</v>
          </cell>
          <cell r="E1467" t="str">
            <v>BALANCE SHEET</v>
          </cell>
          <cell r="F1467" t="str">
            <v/>
          </cell>
          <cell r="G1467" t="str">
            <v/>
          </cell>
          <cell r="H1467" t="str">
            <v>CURRENT LIABILITIES AND PROVISIONS</v>
          </cell>
          <cell r="I1467" t="str">
            <v>CURRENT LIABILITIES</v>
          </cell>
          <cell r="J1467" t="str">
            <v>OTHER LIABILITIES</v>
          </cell>
        </row>
        <row r="1468">
          <cell r="A1468" t="str">
            <v>L601004</v>
          </cell>
          <cell r="B1468" t="str">
            <v>Dividend Distribution Tax Payable</v>
          </cell>
          <cell r="C1468" t="str">
            <v>INR</v>
          </cell>
          <cell r="D1468" t="str">
            <v>LIABILITIES</v>
          </cell>
          <cell r="E1468" t="str">
            <v>BALANCE SHEET</v>
          </cell>
          <cell r="F1468" t="str">
            <v/>
          </cell>
          <cell r="G1468" t="str">
            <v/>
          </cell>
          <cell r="H1468" t="str">
            <v>CURRENT LIABILITIES AND PROVISIONS</v>
          </cell>
          <cell r="I1468" t="str">
            <v>PROVISIONS(LIAB)</v>
          </cell>
          <cell r="J1468" t="str">
            <v>OTHER PROVISIONS</v>
          </cell>
        </row>
        <row r="1469">
          <cell r="A1469" t="str">
            <v>L601101</v>
          </cell>
          <cell r="B1469" t="str">
            <v>Provision For Leave Salary</v>
          </cell>
          <cell r="C1469" t="str">
            <v>INR</v>
          </cell>
          <cell r="D1469" t="str">
            <v>LIABILITIES</v>
          </cell>
          <cell r="E1469" t="str">
            <v>BALANCE SHEET</v>
          </cell>
          <cell r="F1469" t="str">
            <v/>
          </cell>
          <cell r="G1469" t="str">
            <v/>
          </cell>
          <cell r="H1469" t="str">
            <v>CURRENT LIABILITIES AND PROVISIONS</v>
          </cell>
          <cell r="I1469" t="str">
            <v>PROVISIONS(LIAB)</v>
          </cell>
          <cell r="J1469" t="str">
            <v>RETIREMENT PROVISION</v>
          </cell>
        </row>
        <row r="1470">
          <cell r="A1470" t="str">
            <v>L601102</v>
          </cell>
          <cell r="B1470" t="str">
            <v>Provision For Gratuity</v>
          </cell>
          <cell r="C1470" t="str">
            <v>INR</v>
          </cell>
          <cell r="D1470" t="str">
            <v>LIABILITIES</v>
          </cell>
          <cell r="E1470" t="str">
            <v>BALANCE SHEET</v>
          </cell>
          <cell r="F1470" t="str">
            <v/>
          </cell>
          <cell r="G1470" t="str">
            <v/>
          </cell>
          <cell r="H1470" t="str">
            <v>CURRENT LIABILITIES AND PROVISIONS</v>
          </cell>
          <cell r="I1470" t="str">
            <v>PROVISIONS(LIAB)</v>
          </cell>
          <cell r="J1470" t="str">
            <v>RETIREMENT PROVISION</v>
          </cell>
        </row>
        <row r="1471">
          <cell r="A1471" t="str">
            <v>L601103</v>
          </cell>
          <cell r="B1471" t="str">
            <v>Provision For Bonus</v>
          </cell>
          <cell r="C1471" t="str">
            <v>INR</v>
          </cell>
          <cell r="D1471" t="str">
            <v>LIABILITIES</v>
          </cell>
          <cell r="E1471" t="str">
            <v>BALANCE SHEET</v>
          </cell>
          <cell r="F1471" t="str">
            <v/>
          </cell>
          <cell r="G1471" t="str">
            <v/>
          </cell>
          <cell r="H1471" t="str">
            <v>CURRENT LIABILITIES AND PROVISIONS</v>
          </cell>
          <cell r="I1471" t="str">
            <v>PROVISIONS(LIAB)</v>
          </cell>
          <cell r="J1471" t="str">
            <v>OTHER PROVISIONS</v>
          </cell>
        </row>
        <row r="1472">
          <cell r="A1472" t="str">
            <v>L601104</v>
          </cell>
          <cell r="B1472" t="str">
            <v>Provision For Superannuation</v>
          </cell>
          <cell r="C1472" t="str">
            <v>INR</v>
          </cell>
          <cell r="D1472" t="str">
            <v>LIABILITIES</v>
          </cell>
          <cell r="E1472" t="str">
            <v>BALANCE SHEET</v>
          </cell>
          <cell r="F1472" t="str">
            <v/>
          </cell>
          <cell r="G1472" t="str">
            <v/>
          </cell>
          <cell r="H1472" t="str">
            <v>CURRENT LIABILITIES AND PROVISIONS</v>
          </cell>
          <cell r="I1472" t="str">
            <v>PROVISIONS(LIAB)</v>
          </cell>
          <cell r="J1472" t="str">
            <v>OTHER PROVISIONS</v>
          </cell>
        </row>
        <row r="1473">
          <cell r="A1473" t="str">
            <v>L601201</v>
          </cell>
          <cell r="B1473" t="str">
            <v>Provision For Income Tax</v>
          </cell>
          <cell r="C1473" t="str">
            <v>INR</v>
          </cell>
          <cell r="D1473" t="str">
            <v>LIABILITIES</v>
          </cell>
          <cell r="E1473" t="str">
            <v>BALANCE SHEET</v>
          </cell>
          <cell r="F1473" t="str">
            <v/>
          </cell>
          <cell r="G1473" t="str">
            <v/>
          </cell>
          <cell r="H1473" t="str">
            <v>CURRENT LIABILITIES AND PROVISIONS</v>
          </cell>
          <cell r="I1473" t="str">
            <v>PROVISIONS(LIAB)</v>
          </cell>
          <cell r="J1473" t="str">
            <v>PROVISION FOR INCOME TAX</v>
          </cell>
        </row>
        <row r="1474">
          <cell r="A1474" t="str">
            <v>L601301</v>
          </cell>
          <cell r="B1474" t="str">
            <v>Provision for Doubtful debts</v>
          </cell>
          <cell r="C1474" t="str">
            <v>INR</v>
          </cell>
          <cell r="D1474" t="str">
            <v>LIABILITIES</v>
          </cell>
          <cell r="E1474" t="str">
            <v>BALANCE SHEET</v>
          </cell>
          <cell r="F1474" t="str">
            <v/>
          </cell>
          <cell r="G1474" t="str">
            <v/>
          </cell>
          <cell r="H1474" t="str">
            <v>CURRENT LIABILITIES AND PROVISIONS</v>
          </cell>
          <cell r="I1474" t="str">
            <v>PROVISIONS(LIAB)</v>
          </cell>
          <cell r="J1474" t="str">
            <v>PROVISION FOR DOUBTFUL DEBTS</v>
          </cell>
        </row>
        <row r="1475">
          <cell r="A1475" t="str">
            <v>L601302</v>
          </cell>
          <cell r="B1475" t="str">
            <v>Provision for Doubtful debts- Investment</v>
          </cell>
          <cell r="C1475" t="str">
            <v>INR</v>
          </cell>
          <cell r="D1475" t="str">
            <v>LIABILITIES</v>
          </cell>
          <cell r="E1475" t="str">
            <v>BALANCE SHEET</v>
          </cell>
          <cell r="F1475" t="str">
            <v/>
          </cell>
          <cell r="G1475" t="str">
            <v/>
          </cell>
          <cell r="H1475" t="str">
            <v>CURRENT LIABILITIES AND PROVISIONS</v>
          </cell>
          <cell r="I1475" t="str">
            <v>PROVISIONS(LIAB)</v>
          </cell>
          <cell r="J1475" t="str">
            <v>PROVISION FOR DOUBTFUL DEBTS</v>
          </cell>
        </row>
        <row r="1476">
          <cell r="A1476" t="str">
            <v>L601401</v>
          </cell>
          <cell r="B1476" t="str">
            <v>Provision for Loss on POCM</v>
          </cell>
          <cell r="C1476" t="str">
            <v>INR</v>
          </cell>
          <cell r="D1476" t="str">
            <v>LIABILITIES</v>
          </cell>
          <cell r="E1476" t="str">
            <v>BALANCE SHEET</v>
          </cell>
          <cell r="F1476" t="str">
            <v/>
          </cell>
          <cell r="G1476" t="str">
            <v/>
          </cell>
          <cell r="H1476" t="str">
            <v>CURRENT LIABILITIES AND PROVISIONS</v>
          </cell>
          <cell r="I1476" t="str">
            <v>PROVISIONS(LIAB)</v>
          </cell>
          <cell r="J1476" t="str">
            <v>OTHER PROVISIONS</v>
          </cell>
        </row>
        <row r="1477">
          <cell r="A1477" t="str">
            <v>L601501</v>
          </cell>
          <cell r="B1477" t="str">
            <v>Prov.For Work Pend.Certificat.</v>
          </cell>
          <cell r="C1477" t="str">
            <v>INR</v>
          </cell>
          <cell r="D1477" t="str">
            <v>LIABILITIES</v>
          </cell>
          <cell r="E1477" t="str">
            <v>BALANCE SHEET</v>
          </cell>
          <cell r="F1477" t="str">
            <v/>
          </cell>
          <cell r="G1477" t="str">
            <v/>
          </cell>
          <cell r="H1477" t="str">
            <v>CURRENT LIABILITIES AND PROVISIONS</v>
          </cell>
          <cell r="I1477" t="str">
            <v>PROVISIONS(LIAB)</v>
          </cell>
          <cell r="J1477" t="str">
            <v>OTHER PROVISIONS</v>
          </cell>
        </row>
        <row r="1478">
          <cell r="A1478" t="str">
            <v>L601502</v>
          </cell>
          <cell r="B1478" t="str">
            <v>Provision For Cost To Compl. Of Work</v>
          </cell>
          <cell r="C1478" t="str">
            <v>INR</v>
          </cell>
          <cell r="D1478" t="str">
            <v>LIABILITIES</v>
          </cell>
          <cell r="E1478" t="str">
            <v>BALANCE SHEET</v>
          </cell>
          <cell r="F1478" t="str">
            <v/>
          </cell>
          <cell r="G1478" t="str">
            <v/>
          </cell>
          <cell r="H1478" t="str">
            <v>CURRENT LIABILITIES AND PROVISIONS</v>
          </cell>
          <cell r="I1478" t="str">
            <v>PROVISIONS(LIAB)</v>
          </cell>
          <cell r="J1478" t="str">
            <v>OTHER PROVISIONS</v>
          </cell>
        </row>
        <row r="1479">
          <cell r="A1479" t="str">
            <v>L601503</v>
          </cell>
          <cell r="B1479" t="str">
            <v>PROVISION FOR CONTINGENCIES</v>
          </cell>
          <cell r="C1479" t="str">
            <v>INR</v>
          </cell>
          <cell r="D1479" t="str">
            <v>LIABILITIES</v>
          </cell>
          <cell r="E1479" t="str">
            <v>BALANCE SHEET</v>
          </cell>
          <cell r="F1479" t="str">
            <v/>
          </cell>
          <cell r="G1479" t="str">
            <v/>
          </cell>
          <cell r="H1479" t="str">
            <v>CURRENT LIABILITIES AND PROVISIONS</v>
          </cell>
          <cell r="I1479" t="str">
            <v>PROVISIONS(LIAB)</v>
          </cell>
          <cell r="J1479" t="str">
            <v>OTHER PROVISIONS</v>
          </cell>
        </row>
        <row r="1480">
          <cell r="A1480" t="str">
            <v>L601504</v>
          </cell>
          <cell r="B1480" t="str">
            <v>PROVISION FOR SALES TAX</v>
          </cell>
          <cell r="C1480" t="str">
            <v>INR</v>
          </cell>
          <cell r="D1480" t="str">
            <v>LIABILITIES</v>
          </cell>
          <cell r="E1480" t="str">
            <v>BALANCE SHEET</v>
          </cell>
          <cell r="F1480" t="str">
            <v/>
          </cell>
          <cell r="G1480" t="str">
            <v/>
          </cell>
          <cell r="H1480" t="str">
            <v>CURRENT LIABILITIES AND PROVISIONS</v>
          </cell>
          <cell r="I1480" t="str">
            <v>PROVISIONS(LIAB)</v>
          </cell>
          <cell r="J1480" t="str">
            <v>OTHER PROVISIONS</v>
          </cell>
        </row>
        <row r="1481">
          <cell r="A1481" t="str">
            <v>L601601</v>
          </cell>
          <cell r="B1481" t="str">
            <v>Deferred Tax Liability</v>
          </cell>
          <cell r="C1481" t="str">
            <v>INR</v>
          </cell>
          <cell r="D1481" t="str">
            <v>LIABILITIES</v>
          </cell>
          <cell r="E1481" t="str">
            <v>BALANCE SHEET</v>
          </cell>
          <cell r="F1481" t="str">
            <v/>
          </cell>
          <cell r="G1481" t="str">
            <v/>
          </cell>
          <cell r="H1481" t="str">
            <v>CURRENT LIABILITIES AND PROVISIONS</v>
          </cell>
          <cell r="I1481" t="str">
            <v>PROVISIONS(LIAB)</v>
          </cell>
          <cell r="J1481" t="str">
            <v>DEFERRED TAX PROVISION</v>
          </cell>
        </row>
        <row r="1482">
          <cell r="A1482" t="str">
            <v>L601701</v>
          </cell>
          <cell r="B1482" t="str">
            <v>Derivatives Liablility</v>
          </cell>
          <cell r="C1482" t="str">
            <v>INR</v>
          </cell>
          <cell r="D1482" t="str">
            <v>LIABILITIES</v>
          </cell>
          <cell r="E1482" t="str">
            <v>BALANCE SHEET</v>
          </cell>
          <cell r="F1482" t="str">
            <v/>
          </cell>
          <cell r="G1482" t="str">
            <v/>
          </cell>
          <cell r="H1482" t="str">
            <v>CURRENT LIABILITIES AND PROVISIONS</v>
          </cell>
          <cell r="I1482" t="str">
            <v>PROVISIONS(LIAB)</v>
          </cell>
          <cell r="J1482" t="str">
            <v>DERIVATIVES LIABLILITY</v>
          </cell>
        </row>
        <row r="1483">
          <cell r="A1483" t="str">
            <v>L601801</v>
          </cell>
          <cell r="B1483" t="str">
            <v>Provision for HLADT</v>
          </cell>
          <cell r="C1483" t="str">
            <v>INR</v>
          </cell>
          <cell r="D1483" t="str">
            <v>LIABILITIES</v>
          </cell>
          <cell r="E1483" t="str">
            <v>BALANCE SHEET</v>
          </cell>
          <cell r="F1483" t="str">
            <v/>
          </cell>
          <cell r="G1483" t="str">
            <v/>
          </cell>
          <cell r="H1483" t="str">
            <v>CURRENT LIABILITIES AND PROVISIONS</v>
          </cell>
          <cell r="I1483" t="str">
            <v>PROVISIONS(LIAB)</v>
          </cell>
          <cell r="J1483" t="str">
            <v>OTHER PROVISIONS</v>
          </cell>
        </row>
        <row r="1484">
          <cell r="A1484" t="str">
            <v>L601901</v>
          </cell>
          <cell r="B1484" t="str">
            <v>Provision for FBT</v>
          </cell>
          <cell r="C1484" t="str">
            <v>INR</v>
          </cell>
          <cell r="D1484" t="str">
            <v>LIABILITIES</v>
          </cell>
          <cell r="E1484" t="str">
            <v>BALANCE SHEET</v>
          </cell>
          <cell r="F1484" t="str">
            <v/>
          </cell>
          <cell r="G1484" t="str">
            <v/>
          </cell>
          <cell r="H1484" t="str">
            <v>CURRENT LIABILITIES AND PROVISIONS</v>
          </cell>
          <cell r="I1484" t="str">
            <v>PROVISIONS(LIAB)</v>
          </cell>
          <cell r="J1484" t="str">
            <v>OTHER PROVISIONS</v>
          </cell>
        </row>
        <row r="1485">
          <cell r="A1485" t="str">
            <v>L701001</v>
          </cell>
          <cell r="B1485" t="str">
            <v>Amortisation- Land- Lease Hold</v>
          </cell>
          <cell r="C1485" t="str">
            <v>INR</v>
          </cell>
          <cell r="D1485" t="str">
            <v>LIABILITIES</v>
          </cell>
          <cell r="E1485" t="str">
            <v>BALANCE SHEET</v>
          </cell>
          <cell r="F1485" t="str">
            <v/>
          </cell>
          <cell r="G1485" t="str">
            <v/>
          </cell>
          <cell r="H1485" t="str">
            <v>CURRENT LIABILITIES AND PROVISIONS</v>
          </cell>
          <cell r="I1485" t="str">
            <v>DEPRECIATION RESERVE</v>
          </cell>
          <cell r="J1485" t="str">
            <v>AMORTISATION- LAND- LEASE HOLD</v>
          </cell>
        </row>
        <row r="1486">
          <cell r="A1486" t="str">
            <v>L701002</v>
          </cell>
          <cell r="B1486" t="str">
            <v>Dep. Reserve- BUILDINGS</v>
          </cell>
          <cell r="C1486" t="str">
            <v>INR</v>
          </cell>
          <cell r="D1486" t="str">
            <v>LIABILITIES</v>
          </cell>
          <cell r="E1486" t="str">
            <v>BALANCE SHEET</v>
          </cell>
          <cell r="F1486" t="str">
            <v/>
          </cell>
          <cell r="G1486" t="str">
            <v/>
          </cell>
          <cell r="H1486" t="str">
            <v>CURRENT LIABILITIES AND PROVISIONS</v>
          </cell>
          <cell r="I1486" t="str">
            <v>DEPRECIATION RESERVE</v>
          </cell>
          <cell r="J1486" t="str">
            <v>DEP.RESERVE- BUILDINGS</v>
          </cell>
        </row>
        <row r="1487">
          <cell r="A1487" t="str">
            <v>L701003</v>
          </cell>
          <cell r="B1487" t="str">
            <v>Dep. Reserve- Plant &amp; Machinery</v>
          </cell>
          <cell r="C1487" t="str">
            <v>INR</v>
          </cell>
          <cell r="D1487" t="str">
            <v>LIABILITIES</v>
          </cell>
          <cell r="E1487" t="str">
            <v>BALANCE SHEET</v>
          </cell>
          <cell r="F1487" t="str">
            <v>CUMULATIVE DEPN A/C</v>
          </cell>
          <cell r="G1487" t="str">
            <v/>
          </cell>
          <cell r="H1487" t="str">
            <v>CURRENT LIABILITIES AND PROVISIONS</v>
          </cell>
          <cell r="I1487" t="str">
            <v>DEPRECIATION RESERVE</v>
          </cell>
          <cell r="J1487" t="str">
            <v>DEP.RESERVE- PLANT &amp; MACHINERY</v>
          </cell>
        </row>
        <row r="1488">
          <cell r="A1488" t="str">
            <v>L701004</v>
          </cell>
          <cell r="B1488" t="str">
            <v>Dep. Reserve- Air Conditions</v>
          </cell>
          <cell r="C1488" t="str">
            <v>INR</v>
          </cell>
          <cell r="D1488" t="str">
            <v>LIABILITIES</v>
          </cell>
          <cell r="E1488" t="str">
            <v>BALANCE SHEET</v>
          </cell>
          <cell r="F1488" t="str">
            <v/>
          </cell>
          <cell r="G1488" t="str">
            <v/>
          </cell>
          <cell r="H1488" t="str">
            <v>CURRENT LIABILITIES AND PROVISIONS</v>
          </cell>
          <cell r="I1488" t="str">
            <v>DEPRECIATION RESERVE</v>
          </cell>
          <cell r="J1488" t="str">
            <v>DEP. RESERVE- AIR CONDITIONS</v>
          </cell>
        </row>
        <row r="1489">
          <cell r="A1489" t="str">
            <v>L701005</v>
          </cell>
          <cell r="B1489" t="str">
            <v>Dep. Reserve- Office Equipments</v>
          </cell>
          <cell r="C1489" t="str">
            <v>INR</v>
          </cell>
          <cell r="D1489" t="str">
            <v>LIABILITIES</v>
          </cell>
          <cell r="E1489" t="str">
            <v>BALANCE SHEET</v>
          </cell>
          <cell r="F1489" t="str">
            <v/>
          </cell>
          <cell r="G1489" t="str">
            <v/>
          </cell>
          <cell r="H1489" t="str">
            <v>CURRENT LIABILITIES AND PROVISIONS</v>
          </cell>
          <cell r="I1489" t="str">
            <v>DEPRECIATION RESERVE</v>
          </cell>
          <cell r="J1489" t="str">
            <v>DEP.RESERVE-OFFICE EQUIPMENTS</v>
          </cell>
        </row>
        <row r="1490">
          <cell r="A1490" t="str">
            <v>L701006</v>
          </cell>
          <cell r="B1490" t="str">
            <v>Dep. Reserve- Computers &amp; EDP Hardwares</v>
          </cell>
          <cell r="C1490" t="str">
            <v>INR</v>
          </cell>
          <cell r="D1490" t="str">
            <v>LIABILITIES</v>
          </cell>
          <cell r="E1490" t="str">
            <v>BALANCE SHEET</v>
          </cell>
          <cell r="F1490" t="str">
            <v>CUMULATIVE DEPN A/C</v>
          </cell>
          <cell r="G1490" t="str">
            <v/>
          </cell>
          <cell r="H1490" t="str">
            <v>CURRENT LIABILITIES AND PROVISIONS</v>
          </cell>
          <cell r="I1490" t="str">
            <v>DEPRECIATION RESERVE</v>
          </cell>
          <cell r="J1490" t="str">
            <v>DEP.RESERVE-COMPUTERS AND EDP HARDWARES</v>
          </cell>
        </row>
        <row r="1491">
          <cell r="A1491" t="str">
            <v>L701007</v>
          </cell>
          <cell r="B1491" t="str">
            <v>Dep. Reserve- Networking and WAN Setup</v>
          </cell>
          <cell r="C1491" t="str">
            <v>INR</v>
          </cell>
          <cell r="D1491" t="str">
            <v>LIABILITIES</v>
          </cell>
          <cell r="E1491" t="str">
            <v>BALANCE SHEET</v>
          </cell>
          <cell r="F1491" t="str">
            <v/>
          </cell>
          <cell r="G1491" t="str">
            <v/>
          </cell>
          <cell r="H1491" t="str">
            <v>CURRENT LIABILITIES AND PROVISIONS</v>
          </cell>
          <cell r="I1491" t="str">
            <v>DEPRECIATION RESERVE</v>
          </cell>
          <cell r="J1491" t="str">
            <v>DEP.RESERVE-NETWORKING AND WAN SETUP</v>
          </cell>
        </row>
        <row r="1492">
          <cell r="A1492" t="str">
            <v>L701008</v>
          </cell>
          <cell r="B1492" t="str">
            <v>Dep. Reserve- Software</v>
          </cell>
          <cell r="C1492" t="str">
            <v>INR</v>
          </cell>
          <cell r="D1492" t="str">
            <v>LIABILITIES</v>
          </cell>
          <cell r="E1492" t="str">
            <v>BALANCE SHEET</v>
          </cell>
          <cell r="F1492" t="str">
            <v/>
          </cell>
          <cell r="G1492" t="str">
            <v/>
          </cell>
          <cell r="H1492" t="str">
            <v>CURRENT LIABILITIES AND PROVISIONS</v>
          </cell>
          <cell r="I1492" t="str">
            <v>DEPRECIATION RESERVE</v>
          </cell>
          <cell r="J1492" t="str">
            <v>DEP.RESERVE-SOFTWARE</v>
          </cell>
        </row>
        <row r="1493">
          <cell r="A1493" t="str">
            <v>L701009</v>
          </cell>
          <cell r="B1493" t="str">
            <v>Dep. Reserve- Furniture and Fixtures</v>
          </cell>
          <cell r="C1493" t="str">
            <v>INR</v>
          </cell>
          <cell r="D1493" t="str">
            <v>LIABILITIES</v>
          </cell>
          <cell r="E1493" t="str">
            <v>BALANCE SHEET</v>
          </cell>
          <cell r="F1493" t="str">
            <v>CUMULATIVE DEPN A/C</v>
          </cell>
          <cell r="G1493" t="str">
            <v/>
          </cell>
          <cell r="H1493" t="str">
            <v>CURRENT LIABILITIES AND PROVISIONS</v>
          </cell>
          <cell r="I1493" t="str">
            <v>DEPRECIATION RESERVE</v>
          </cell>
          <cell r="J1493" t="str">
            <v>DEP.RESERVE-FURNITURE AND FIXTURES</v>
          </cell>
        </row>
        <row r="1494">
          <cell r="A1494" t="str">
            <v>L701010</v>
          </cell>
          <cell r="B1494" t="str">
            <v>Dep. Reserve- Vehicles</v>
          </cell>
          <cell r="C1494" t="str">
            <v>INR</v>
          </cell>
          <cell r="D1494" t="str">
            <v>LIABILITIES</v>
          </cell>
          <cell r="E1494" t="str">
            <v>BALANCE SHEET</v>
          </cell>
          <cell r="F1494" t="str">
            <v>CUMULATIVE DEPN A/C</v>
          </cell>
          <cell r="G1494" t="str">
            <v/>
          </cell>
          <cell r="H1494" t="str">
            <v>CURRENT LIABILITIES AND PROVISIONS</v>
          </cell>
          <cell r="I1494" t="str">
            <v>DEPRECIATION RESERVE</v>
          </cell>
          <cell r="J1494" t="str">
            <v>DEP.RESERVE-VEHICLES</v>
          </cell>
        </row>
        <row r="1495">
          <cell r="A1495" t="str">
            <v>L701011</v>
          </cell>
          <cell r="B1495" t="str">
            <v>Dep. Reserve- Air Craft</v>
          </cell>
          <cell r="C1495" t="str">
            <v>INR</v>
          </cell>
          <cell r="D1495" t="str">
            <v>LIABILITIES</v>
          </cell>
          <cell r="E1495" t="str">
            <v>BALANCE SHEET</v>
          </cell>
          <cell r="F1495" t="str">
            <v/>
          </cell>
          <cell r="G1495" t="str">
            <v/>
          </cell>
          <cell r="H1495" t="str">
            <v>CURRENT LIABILITIES AND PROVISIONS</v>
          </cell>
          <cell r="I1495" t="str">
            <v>DEPRECIATION RESERVE</v>
          </cell>
          <cell r="J1495" t="str">
            <v>DEP.RESERVE- AIR CRAFT</v>
          </cell>
        </row>
        <row r="1496">
          <cell r="A1496" t="str">
            <v>L701012</v>
          </cell>
          <cell r="B1496" t="str">
            <v>Dep. Reserve- Stock Properties</v>
          </cell>
          <cell r="C1496" t="str">
            <v>INR</v>
          </cell>
          <cell r="D1496" t="str">
            <v>LIABILITIES</v>
          </cell>
          <cell r="E1496" t="str">
            <v>BALANCE SHEET</v>
          </cell>
          <cell r="F1496" t="str">
            <v/>
          </cell>
          <cell r="G1496" t="str">
            <v/>
          </cell>
          <cell r="H1496" t="str">
            <v>CURRENT LIABILITIES AND PROVISIONS</v>
          </cell>
          <cell r="I1496" t="str">
            <v>DEPRECIATION RESERVE</v>
          </cell>
          <cell r="J1496" t="str">
            <v>DEP.RESERVE- STOCK PROPERTIES</v>
          </cell>
        </row>
        <row r="1497">
          <cell r="A1497" t="str">
            <v>L701013</v>
          </cell>
          <cell r="B1497" t="str">
            <v>Dep. Reserve- Vehicles- Car</v>
          </cell>
          <cell r="C1497" t="str">
            <v>INR</v>
          </cell>
          <cell r="D1497" t="str">
            <v>LIABILITIES</v>
          </cell>
          <cell r="E1497" t="str">
            <v>BALANCE SHEET</v>
          </cell>
          <cell r="F1497" t="str">
            <v>CUMULATIVE DEPN A/C</v>
          </cell>
          <cell r="G1497" t="str">
            <v/>
          </cell>
          <cell r="H1497" t="str">
            <v>CURRENT LIABILITIES AND PROVISIONS</v>
          </cell>
          <cell r="I1497" t="str">
            <v>DEPRECIATION RESERVE</v>
          </cell>
          <cell r="J1497" t="str">
            <v>DEP.RESERVE-VEHICLES</v>
          </cell>
        </row>
        <row r="1498">
          <cell r="A1498" t="str">
            <v>L701014</v>
          </cell>
          <cell r="B1498" t="str">
            <v>Dep. Reserve- Vehicles- Motor Cycles/ Sc</v>
          </cell>
          <cell r="C1498" t="str">
            <v>INR</v>
          </cell>
          <cell r="D1498" t="str">
            <v>LIABILITIES</v>
          </cell>
          <cell r="E1498" t="str">
            <v>BALANCE SHEET</v>
          </cell>
          <cell r="F1498" t="str">
            <v>CUMULATIVE DEPN A/C</v>
          </cell>
          <cell r="G1498" t="str">
            <v/>
          </cell>
          <cell r="H1498" t="str">
            <v>CURRENT LIABILITIES AND PROVISIONS</v>
          </cell>
          <cell r="I1498" t="str">
            <v>DEPRECIATION RESERVE</v>
          </cell>
          <cell r="J1498" t="str">
            <v>DEP.RESERVE-VEHICLES</v>
          </cell>
        </row>
        <row r="1499">
          <cell r="A1499" t="str">
            <v>L701015</v>
          </cell>
          <cell r="B1499" t="str">
            <v>Dep. Reserve- Vehicles- Cycles</v>
          </cell>
          <cell r="C1499" t="str">
            <v>INR</v>
          </cell>
          <cell r="D1499" t="str">
            <v>LIABILITIES</v>
          </cell>
          <cell r="E1499" t="str">
            <v>BALANCE SHEET</v>
          </cell>
          <cell r="F1499" t="str">
            <v>CUMULATIVE DEPN A/C</v>
          </cell>
          <cell r="G1499" t="str">
            <v/>
          </cell>
          <cell r="H1499" t="str">
            <v>CURRENT LIABILITIES AND PROVISIONS</v>
          </cell>
          <cell r="I1499" t="str">
            <v>DEPRECIATION RESERVE</v>
          </cell>
          <cell r="J1499" t="str">
            <v>DEP.RESERVE-VEHICLES</v>
          </cell>
        </row>
        <row r="1500">
          <cell r="A1500" t="str">
            <v>L701090</v>
          </cell>
          <cell r="B1500" t="str">
            <v>Dep. Reserve-OTHERS</v>
          </cell>
          <cell r="C1500" t="str">
            <v>INR</v>
          </cell>
          <cell r="D1500" t="str">
            <v>LIABILITIES</v>
          </cell>
          <cell r="E1500" t="str">
            <v>BALANCE SHEET</v>
          </cell>
          <cell r="F1500" t="str">
            <v/>
          </cell>
          <cell r="G1500" t="str">
            <v/>
          </cell>
          <cell r="H1500" t="str">
            <v>CURRENT LIABILITIES AND PROVISIONS</v>
          </cell>
          <cell r="I1500" t="str">
            <v>PROVISIONS(LIAB)</v>
          </cell>
          <cell r="J1500" t="str">
            <v>OTHER PROVISIONS</v>
          </cell>
        </row>
        <row r="1501">
          <cell r="A1501" t="str">
            <v>R101000</v>
          </cell>
          <cell r="B1501" t="str">
            <v>Sale A/C</v>
          </cell>
          <cell r="C1501" t="str">
            <v>INR</v>
          </cell>
          <cell r="D1501" t="str">
            <v>REVENUE</v>
          </cell>
          <cell r="E1501" t="str">
            <v>INCOME STATEMENT</v>
          </cell>
          <cell r="F1501" t="str">
            <v/>
          </cell>
          <cell r="G1501" t="str">
            <v/>
          </cell>
          <cell r="H1501" t="str">
            <v>INCOME</v>
          </cell>
          <cell r="I1501" t="str">
            <v>INCOME FROM OPERATIONS</v>
          </cell>
          <cell r="J1501" t="str">
            <v>SALE OF GOODS</v>
          </cell>
        </row>
        <row r="1502">
          <cell r="A1502" t="str">
            <v>R101001</v>
          </cell>
          <cell r="B1502" t="str">
            <v>Sale of Land &amp; plots</v>
          </cell>
          <cell r="C1502" t="str">
            <v>INR</v>
          </cell>
          <cell r="D1502" t="str">
            <v>REVENUE</v>
          </cell>
          <cell r="E1502" t="str">
            <v>INCOME STATEMENT</v>
          </cell>
          <cell r="F1502" t="str">
            <v/>
          </cell>
          <cell r="G1502" t="str">
            <v/>
          </cell>
          <cell r="H1502" t="str">
            <v>INCOME</v>
          </cell>
          <cell r="I1502" t="str">
            <v>INCOME FROM OPERATIONS</v>
          </cell>
          <cell r="J1502" t="str">
            <v>SALE OF GOODS</v>
          </cell>
        </row>
        <row r="1503">
          <cell r="A1503" t="str">
            <v>R101002</v>
          </cell>
          <cell r="B1503" t="str">
            <v>Sale Of Merchandise</v>
          </cell>
          <cell r="C1503" t="str">
            <v>INR</v>
          </cell>
          <cell r="D1503" t="str">
            <v>REVENUE</v>
          </cell>
          <cell r="E1503" t="str">
            <v>INCOME STATEMENT</v>
          </cell>
          <cell r="F1503" t="str">
            <v/>
          </cell>
          <cell r="G1503" t="str">
            <v/>
          </cell>
          <cell r="H1503" t="str">
            <v>INCOME</v>
          </cell>
          <cell r="I1503" t="str">
            <v>INCOME FROM OPERATIONS</v>
          </cell>
          <cell r="J1503" t="str">
            <v>SALE OF GOODS</v>
          </cell>
        </row>
        <row r="1504">
          <cell r="A1504" t="str">
            <v>R101003</v>
          </cell>
          <cell r="B1504" t="str">
            <v>sale of liquor</v>
          </cell>
          <cell r="C1504" t="str">
            <v>INR</v>
          </cell>
          <cell r="D1504" t="str">
            <v>REVENUE</v>
          </cell>
          <cell r="E1504" t="str">
            <v>INCOME STATEMENT</v>
          </cell>
          <cell r="F1504" t="str">
            <v/>
          </cell>
          <cell r="G1504" t="str">
            <v/>
          </cell>
          <cell r="H1504" t="str">
            <v>INCOME</v>
          </cell>
          <cell r="I1504" t="str">
            <v>INCOME FROM OPERATIONS</v>
          </cell>
          <cell r="J1504" t="str">
            <v>SALE OF GOODS</v>
          </cell>
        </row>
        <row r="1505">
          <cell r="A1505" t="str">
            <v>R101004</v>
          </cell>
          <cell r="B1505" t="str">
            <v>Sale A/C- Cash</v>
          </cell>
          <cell r="C1505" t="str">
            <v>INR</v>
          </cell>
          <cell r="D1505" t="str">
            <v>REVENUE</v>
          </cell>
          <cell r="E1505" t="str">
            <v>INCOME STATEMENT</v>
          </cell>
          <cell r="F1505" t="str">
            <v/>
          </cell>
          <cell r="G1505" t="str">
            <v/>
          </cell>
          <cell r="H1505" t="str">
            <v>INCOME</v>
          </cell>
          <cell r="I1505" t="str">
            <v>INCOME FROM OPERATIONS</v>
          </cell>
          <cell r="J1505" t="str">
            <v>SALE OF GOODS</v>
          </cell>
        </row>
        <row r="1506">
          <cell r="A1506" t="str">
            <v>R101005</v>
          </cell>
          <cell r="B1506" t="str">
            <v>SALE - MATERIAL</v>
          </cell>
          <cell r="C1506" t="str">
            <v>INR</v>
          </cell>
          <cell r="D1506" t="str">
            <v>REVENUE</v>
          </cell>
          <cell r="E1506" t="str">
            <v>INCOME STATEMENT</v>
          </cell>
          <cell r="F1506" t="str">
            <v/>
          </cell>
          <cell r="G1506" t="str">
            <v/>
          </cell>
          <cell r="H1506" t="str">
            <v>INCOME</v>
          </cell>
          <cell r="I1506" t="str">
            <v>INCOME FROM OPERATIONS</v>
          </cell>
          <cell r="J1506" t="str">
            <v>SALE OF GOODS</v>
          </cell>
        </row>
        <row r="1507">
          <cell r="A1507" t="str">
            <v>R101101</v>
          </cell>
          <cell r="B1507" t="str">
            <v>Revenue from Constructed properties</v>
          </cell>
          <cell r="C1507" t="str">
            <v>INR</v>
          </cell>
          <cell r="D1507" t="str">
            <v>REVENUE</v>
          </cell>
          <cell r="E1507" t="str">
            <v>INCOME STATEMENT</v>
          </cell>
          <cell r="F1507" t="str">
            <v/>
          </cell>
          <cell r="G1507" t="str">
            <v/>
          </cell>
          <cell r="H1507" t="str">
            <v>INCOME</v>
          </cell>
          <cell r="I1507" t="str">
            <v>INCOME FROM OPERATIONS</v>
          </cell>
          <cell r="J1507" t="str">
            <v>SALE OF GOODS</v>
          </cell>
        </row>
        <row r="1508">
          <cell r="A1508" t="str">
            <v>R101201-000-000</v>
          </cell>
          <cell r="B1508" t="str">
            <v>Service Charges</v>
          </cell>
          <cell r="C1508" t="str">
            <v>INR</v>
          </cell>
          <cell r="D1508" t="str">
            <v>REVENUE</v>
          </cell>
          <cell r="E1508" t="str">
            <v>INCOME STATEMENT</v>
          </cell>
          <cell r="F1508" t="str">
            <v/>
          </cell>
          <cell r="G1508" t="str">
            <v/>
          </cell>
          <cell r="H1508" t="str">
            <v>INCOME</v>
          </cell>
          <cell r="I1508" t="str">
            <v>INCOME FROM OPERATIONS</v>
          </cell>
          <cell r="J1508" t="str">
            <v>SERVICE RECEIPTS</v>
          </cell>
        </row>
        <row r="1509">
          <cell r="A1509" t="str">
            <v>R101201-000-005</v>
          </cell>
          <cell r="B1509" t="str">
            <v>Service Charges- BEVERLY PARK-II</v>
          </cell>
          <cell r="C1509" t="str">
            <v>INR</v>
          </cell>
          <cell r="D1509" t="str">
            <v>REVENUE</v>
          </cell>
          <cell r="E1509" t="str">
            <v>INCOME STATEMENT</v>
          </cell>
          <cell r="F1509" t="str">
            <v/>
          </cell>
          <cell r="G1509" t="str">
            <v/>
          </cell>
          <cell r="H1509" t="str">
            <v>INCOME</v>
          </cell>
          <cell r="I1509" t="str">
            <v>INCOME FROM OPERATIONS</v>
          </cell>
          <cell r="J1509" t="str">
            <v>SERVICE RECEIPTS</v>
          </cell>
        </row>
        <row r="1510">
          <cell r="A1510" t="str">
            <v>R101201-000-006</v>
          </cell>
          <cell r="B1510" t="str">
            <v>Service Charges- CENTRAL ARCADE</v>
          </cell>
          <cell r="C1510" t="str">
            <v>INR</v>
          </cell>
          <cell r="D1510" t="str">
            <v>REVENUE</v>
          </cell>
          <cell r="E1510" t="str">
            <v>INCOME STATEMENT</v>
          </cell>
          <cell r="F1510" t="str">
            <v/>
          </cell>
          <cell r="G1510" t="str">
            <v/>
          </cell>
          <cell r="H1510" t="str">
            <v>INCOME</v>
          </cell>
          <cell r="I1510" t="str">
            <v>INCOME FROM OPERATIONS</v>
          </cell>
          <cell r="J1510" t="str">
            <v>SERVICE RECEIPTS</v>
          </cell>
        </row>
        <row r="1511">
          <cell r="A1511" t="str">
            <v>R101201-000-009</v>
          </cell>
          <cell r="B1511" t="str">
            <v>Service Charges- DILSHAD LOTTERY</v>
          </cell>
          <cell r="C1511" t="str">
            <v>INR</v>
          </cell>
          <cell r="D1511" t="str">
            <v>REVENUE</v>
          </cell>
          <cell r="E1511" t="str">
            <v>INCOME STATEMENT</v>
          </cell>
          <cell r="F1511" t="str">
            <v/>
          </cell>
          <cell r="G1511" t="str">
            <v/>
          </cell>
          <cell r="H1511" t="str">
            <v>INCOME</v>
          </cell>
          <cell r="I1511" t="str">
            <v>INCOME FROM OPERATIONS</v>
          </cell>
          <cell r="J1511" t="str">
            <v>SERVICE RECEIPTS</v>
          </cell>
        </row>
        <row r="1512">
          <cell r="A1512" t="str">
            <v>R101201-000-010</v>
          </cell>
          <cell r="B1512" t="str">
            <v>Service Charges- DILSHAD PLAZA</v>
          </cell>
          <cell r="C1512" t="str">
            <v>INR</v>
          </cell>
          <cell r="D1512" t="str">
            <v>REVENUE</v>
          </cell>
          <cell r="E1512" t="str">
            <v>INCOME STATEMENT</v>
          </cell>
          <cell r="F1512" t="str">
            <v/>
          </cell>
          <cell r="G1512" t="str">
            <v/>
          </cell>
          <cell r="H1512" t="str">
            <v>INCOME</v>
          </cell>
          <cell r="I1512" t="str">
            <v>INCOME FROM OPERATIONS</v>
          </cell>
          <cell r="J1512" t="str">
            <v>SERVICE RECEIPTS</v>
          </cell>
        </row>
        <row r="1513">
          <cell r="A1513" t="str">
            <v>R101201-000-011</v>
          </cell>
          <cell r="B1513" t="str">
            <v>Service Charges- EXECUTIVE HOME</v>
          </cell>
          <cell r="C1513" t="str">
            <v>INR</v>
          </cell>
          <cell r="D1513" t="str">
            <v>REVENUE</v>
          </cell>
          <cell r="E1513" t="str">
            <v>INCOME STATEMENT</v>
          </cell>
          <cell r="F1513" t="str">
            <v/>
          </cell>
          <cell r="G1513" t="str">
            <v/>
          </cell>
          <cell r="H1513" t="str">
            <v>INCOME</v>
          </cell>
          <cell r="I1513" t="str">
            <v>INCOME FROM OPERATIONS</v>
          </cell>
          <cell r="J1513" t="str">
            <v>SERVICE RECEIPTS</v>
          </cell>
        </row>
        <row r="1514">
          <cell r="A1514" t="str">
            <v>R101201-000-013</v>
          </cell>
          <cell r="B1514" t="str">
            <v>Service Charges- HAMILTON COURT</v>
          </cell>
          <cell r="C1514" t="str">
            <v>INR</v>
          </cell>
          <cell r="D1514" t="str">
            <v>REVENUE</v>
          </cell>
          <cell r="E1514" t="str">
            <v>INCOME STATEMENT</v>
          </cell>
          <cell r="F1514" t="str">
            <v/>
          </cell>
          <cell r="G1514" t="str">
            <v/>
          </cell>
          <cell r="H1514" t="str">
            <v>INCOME</v>
          </cell>
          <cell r="I1514" t="str">
            <v>INCOME FROM OPERATIONS</v>
          </cell>
          <cell r="J1514" t="str">
            <v>SERVICE RECEIPTS</v>
          </cell>
        </row>
        <row r="1515">
          <cell r="A1515" t="str">
            <v>R101201-000-014</v>
          </cell>
          <cell r="B1515" t="str">
            <v>Service Charges- NEW TOWN HOUSE</v>
          </cell>
          <cell r="C1515" t="str">
            <v>INR</v>
          </cell>
          <cell r="D1515" t="str">
            <v>REVENUE</v>
          </cell>
          <cell r="E1515" t="str">
            <v>INCOME STATEMENT</v>
          </cell>
          <cell r="F1515" t="str">
            <v/>
          </cell>
          <cell r="G1515" t="str">
            <v/>
          </cell>
          <cell r="H1515" t="str">
            <v>INCOME</v>
          </cell>
          <cell r="I1515" t="str">
            <v>INCOME FROM OPERATIONS</v>
          </cell>
          <cell r="J1515" t="str">
            <v>SERVICE RECEIPTS</v>
          </cell>
        </row>
        <row r="1516">
          <cell r="A1516" t="str">
            <v>R101201-000-015</v>
          </cell>
          <cell r="B1516" t="str">
            <v>Service Charges- TOWN HOUSE</v>
          </cell>
          <cell r="C1516" t="str">
            <v>INR</v>
          </cell>
          <cell r="D1516" t="str">
            <v>REVENUE</v>
          </cell>
          <cell r="E1516" t="str">
            <v>INCOME STATEMENT</v>
          </cell>
          <cell r="F1516" t="str">
            <v/>
          </cell>
          <cell r="G1516" t="str">
            <v/>
          </cell>
          <cell r="H1516" t="str">
            <v>INCOME</v>
          </cell>
          <cell r="I1516" t="str">
            <v>INCOME FROM OPERATIONS</v>
          </cell>
          <cell r="J1516" t="str">
            <v>SERVICE RECEIPTS</v>
          </cell>
        </row>
        <row r="1517">
          <cell r="A1517" t="str">
            <v>R101201-000-017</v>
          </cell>
          <cell r="B1517" t="str">
            <v>Service Charges- QEC PHASE-IV</v>
          </cell>
          <cell r="C1517" t="str">
            <v>INR</v>
          </cell>
          <cell r="D1517" t="str">
            <v>REVENUE</v>
          </cell>
          <cell r="E1517" t="str">
            <v>INCOME STATEMENT</v>
          </cell>
          <cell r="F1517" t="str">
            <v/>
          </cell>
          <cell r="G1517" t="str">
            <v/>
          </cell>
          <cell r="H1517" t="str">
            <v>INCOME</v>
          </cell>
          <cell r="I1517" t="str">
            <v>INCOME FROM OPERATIONS</v>
          </cell>
          <cell r="J1517" t="str">
            <v>SERVICE RECEIPTS</v>
          </cell>
        </row>
        <row r="1518">
          <cell r="A1518" t="str">
            <v>R101201-000-019</v>
          </cell>
          <cell r="B1518" t="str">
            <v>Service Charges- REGENCY PARK</v>
          </cell>
          <cell r="C1518" t="str">
            <v>INR</v>
          </cell>
          <cell r="D1518" t="str">
            <v>REVENUE</v>
          </cell>
          <cell r="E1518" t="str">
            <v>INCOME STATEMENT</v>
          </cell>
          <cell r="F1518" t="str">
            <v/>
          </cell>
          <cell r="G1518" t="str">
            <v/>
          </cell>
          <cell r="H1518" t="str">
            <v>INCOME</v>
          </cell>
          <cell r="I1518" t="str">
            <v>INCOME FROM OPERATIONS</v>
          </cell>
          <cell r="J1518" t="str">
            <v>SERVICE RECEIPTS</v>
          </cell>
        </row>
        <row r="1519">
          <cell r="A1519" t="str">
            <v>R101201-000-022</v>
          </cell>
          <cell r="B1519" t="str">
            <v>Service Charges- RICHMOND PARK</v>
          </cell>
          <cell r="C1519" t="str">
            <v>INR</v>
          </cell>
          <cell r="D1519" t="str">
            <v>REVENUE</v>
          </cell>
          <cell r="E1519" t="str">
            <v>INCOME STATEMENT</v>
          </cell>
          <cell r="F1519" t="str">
            <v/>
          </cell>
          <cell r="G1519" t="str">
            <v/>
          </cell>
          <cell r="H1519" t="str">
            <v>INCOME</v>
          </cell>
          <cell r="I1519" t="str">
            <v>INCOME FROM OPERATIONS</v>
          </cell>
          <cell r="J1519" t="str">
            <v>SERVICE RECEIPTS</v>
          </cell>
        </row>
        <row r="1520">
          <cell r="A1520" t="str">
            <v>R101201-000-023</v>
          </cell>
          <cell r="B1520" t="str">
            <v>Service Charges- SUPER MART-II</v>
          </cell>
          <cell r="C1520" t="str">
            <v>INR</v>
          </cell>
          <cell r="D1520" t="str">
            <v>REVENUE</v>
          </cell>
          <cell r="E1520" t="str">
            <v>INCOME STATEMENT</v>
          </cell>
          <cell r="F1520" t="str">
            <v/>
          </cell>
          <cell r="G1520" t="str">
            <v/>
          </cell>
          <cell r="H1520" t="str">
            <v>INCOME</v>
          </cell>
          <cell r="I1520" t="str">
            <v>INCOME FROM OPERATIONS</v>
          </cell>
          <cell r="J1520" t="str">
            <v>SERVICE RECEIPTS</v>
          </cell>
        </row>
        <row r="1521">
          <cell r="A1521" t="str">
            <v>R101201-000-027</v>
          </cell>
          <cell r="B1521" t="str">
            <v>Service Charges- STOP-N-SHOP</v>
          </cell>
          <cell r="C1521" t="str">
            <v>INR</v>
          </cell>
          <cell r="D1521" t="str">
            <v>REVENUE</v>
          </cell>
          <cell r="E1521" t="str">
            <v>INCOME STATEMENT</v>
          </cell>
          <cell r="F1521" t="str">
            <v/>
          </cell>
          <cell r="G1521" t="str">
            <v/>
          </cell>
          <cell r="H1521" t="str">
            <v>INCOME</v>
          </cell>
          <cell r="I1521" t="str">
            <v>INCOME FROM OPERATIONS</v>
          </cell>
          <cell r="J1521" t="str">
            <v>SERVICE RECEIPTS</v>
          </cell>
        </row>
        <row r="1522">
          <cell r="A1522" t="str">
            <v>R101201-000-028</v>
          </cell>
          <cell r="B1522" t="str">
            <v>Service Charges- SILVER OAKS</v>
          </cell>
          <cell r="C1522" t="str">
            <v>INR</v>
          </cell>
          <cell r="D1522" t="str">
            <v>REVENUE</v>
          </cell>
          <cell r="E1522" t="str">
            <v>INCOME STATEMENT</v>
          </cell>
          <cell r="F1522" t="str">
            <v/>
          </cell>
          <cell r="G1522" t="str">
            <v/>
          </cell>
          <cell r="H1522" t="str">
            <v>INCOME</v>
          </cell>
          <cell r="I1522" t="str">
            <v>INCOME FROM OPERATIONS</v>
          </cell>
          <cell r="J1522" t="str">
            <v>SERVICE RECEIPTS</v>
          </cell>
        </row>
        <row r="1523">
          <cell r="A1523" t="str">
            <v>R101201-000-029</v>
          </cell>
          <cell r="B1523" t="str">
            <v>Service Charges- SILVER OAKS-PARKING</v>
          </cell>
          <cell r="C1523" t="str">
            <v>INR</v>
          </cell>
          <cell r="D1523" t="str">
            <v>REVENUE</v>
          </cell>
          <cell r="E1523" t="str">
            <v>INCOME STATEMENT</v>
          </cell>
          <cell r="F1523" t="str">
            <v/>
          </cell>
          <cell r="G1523" t="str">
            <v/>
          </cell>
          <cell r="H1523" t="str">
            <v>INCOME</v>
          </cell>
          <cell r="I1523" t="str">
            <v>INCOME FROM OPERATIONS</v>
          </cell>
          <cell r="J1523" t="str">
            <v>SERVICE RECEIPTS</v>
          </cell>
        </row>
        <row r="1524">
          <cell r="A1524" t="str">
            <v>R101201-000-031</v>
          </cell>
          <cell r="B1524" t="str">
            <v>Service Charges- VILLA</v>
          </cell>
          <cell r="C1524" t="str">
            <v>INR</v>
          </cell>
          <cell r="D1524" t="str">
            <v>REVENUE</v>
          </cell>
          <cell r="E1524" t="str">
            <v>INCOME STATEMENT</v>
          </cell>
          <cell r="F1524" t="str">
            <v/>
          </cell>
          <cell r="G1524" t="str">
            <v/>
          </cell>
          <cell r="H1524" t="str">
            <v>INCOME</v>
          </cell>
          <cell r="I1524" t="str">
            <v>INCOME FROM OPERATIONS</v>
          </cell>
          <cell r="J1524" t="str">
            <v>SERVICE RECEIPTS</v>
          </cell>
        </row>
        <row r="1525">
          <cell r="A1525" t="str">
            <v>R101201-000-034</v>
          </cell>
          <cell r="B1525" t="str">
            <v>Service Charges- WINDSOR COURT</v>
          </cell>
          <cell r="C1525" t="str">
            <v>INR</v>
          </cell>
          <cell r="D1525" t="str">
            <v>REVENUE</v>
          </cell>
          <cell r="E1525" t="str">
            <v>INCOME STATEMENT</v>
          </cell>
          <cell r="F1525" t="str">
            <v/>
          </cell>
          <cell r="G1525" t="str">
            <v/>
          </cell>
          <cell r="H1525" t="str">
            <v>INCOME</v>
          </cell>
          <cell r="I1525" t="str">
            <v>INCOME FROM OPERATIONS</v>
          </cell>
          <cell r="J1525" t="str">
            <v>SERVICE RECEIPTS</v>
          </cell>
        </row>
        <row r="1526">
          <cell r="A1526" t="str">
            <v>R101201-000-037</v>
          </cell>
          <cell r="B1526" t="str">
            <v>Service Charges- CENTRE POINT</v>
          </cell>
          <cell r="C1526" t="str">
            <v>INR</v>
          </cell>
          <cell r="D1526" t="str">
            <v>REVENUE</v>
          </cell>
          <cell r="E1526" t="str">
            <v>INCOME STATEMENT</v>
          </cell>
          <cell r="F1526" t="str">
            <v/>
          </cell>
          <cell r="G1526" t="str">
            <v/>
          </cell>
          <cell r="H1526" t="str">
            <v>INCOME</v>
          </cell>
          <cell r="I1526" t="str">
            <v>INCOME FROM OPERATIONS</v>
          </cell>
          <cell r="J1526" t="str">
            <v>SERVICE RECEIPTS</v>
          </cell>
        </row>
        <row r="1527">
          <cell r="A1527" t="str">
            <v>R101201-000-039</v>
          </cell>
          <cell r="B1527" t="str">
            <v>Service Charges- RIDGEWOOD ESTATES</v>
          </cell>
          <cell r="C1527" t="str">
            <v>INR</v>
          </cell>
          <cell r="D1527" t="str">
            <v>REVENUE</v>
          </cell>
          <cell r="E1527" t="str">
            <v>INCOME STATEMENT</v>
          </cell>
          <cell r="F1527" t="str">
            <v/>
          </cell>
          <cell r="G1527" t="str">
            <v/>
          </cell>
          <cell r="H1527" t="str">
            <v>INCOME</v>
          </cell>
          <cell r="I1527" t="str">
            <v>INCOME FROM OPERATIONS</v>
          </cell>
          <cell r="J1527" t="str">
            <v>SERVICE RECEIPTS</v>
          </cell>
        </row>
        <row r="1528">
          <cell r="A1528" t="str">
            <v>R101201-000-040</v>
          </cell>
          <cell r="B1528" t="str">
            <v>Service Charges- OAKWOOD ESTATES</v>
          </cell>
          <cell r="C1528" t="str">
            <v>INR</v>
          </cell>
          <cell r="D1528" t="str">
            <v>REVENUE</v>
          </cell>
          <cell r="E1528" t="str">
            <v>INCOME STATEMENT</v>
          </cell>
          <cell r="F1528" t="str">
            <v/>
          </cell>
          <cell r="G1528" t="str">
            <v/>
          </cell>
          <cell r="H1528" t="str">
            <v>INCOME</v>
          </cell>
          <cell r="I1528" t="str">
            <v>INCOME FROM OPERATIONS</v>
          </cell>
          <cell r="J1528" t="str">
            <v>SERVICE RECEIPTS</v>
          </cell>
        </row>
        <row r="1529">
          <cell r="A1529" t="str">
            <v>R101201-000-041</v>
          </cell>
          <cell r="B1529" t="str">
            <v>Service Charges- WELLINGTON ESTATES</v>
          </cell>
          <cell r="C1529" t="str">
            <v>INR</v>
          </cell>
          <cell r="D1529" t="str">
            <v>REVENUE</v>
          </cell>
          <cell r="E1529" t="str">
            <v>INCOME STATEMENT</v>
          </cell>
          <cell r="F1529" t="str">
            <v/>
          </cell>
          <cell r="G1529" t="str">
            <v/>
          </cell>
          <cell r="H1529" t="str">
            <v>INCOME</v>
          </cell>
          <cell r="I1529" t="str">
            <v>INCOME FROM OPERATIONS</v>
          </cell>
          <cell r="J1529" t="str">
            <v>SERVICE RECEIPTS</v>
          </cell>
        </row>
        <row r="1530">
          <cell r="A1530" t="str">
            <v>R101201-000-043</v>
          </cell>
          <cell r="B1530" t="str">
            <v>Service Charges- PLOTS PH-2</v>
          </cell>
          <cell r="C1530" t="str">
            <v>INR</v>
          </cell>
          <cell r="D1530" t="str">
            <v>REVENUE</v>
          </cell>
          <cell r="E1530" t="str">
            <v>INCOME STATEMENT</v>
          </cell>
          <cell r="F1530" t="str">
            <v/>
          </cell>
          <cell r="G1530" t="str">
            <v/>
          </cell>
          <cell r="H1530" t="str">
            <v>INCOME</v>
          </cell>
          <cell r="I1530" t="str">
            <v>INCOME FROM OPERATIONS</v>
          </cell>
          <cell r="J1530" t="str">
            <v>SERVICE RECEIPTS</v>
          </cell>
        </row>
        <row r="1531">
          <cell r="A1531" t="str">
            <v>R101201-000-046</v>
          </cell>
          <cell r="B1531" t="str">
            <v>Service Charges- PRINCETON ESTATE</v>
          </cell>
          <cell r="C1531" t="str">
            <v>INR</v>
          </cell>
          <cell r="D1531" t="str">
            <v>REVENUE</v>
          </cell>
          <cell r="E1531" t="str">
            <v>INCOME STATEMENT</v>
          </cell>
          <cell r="F1531" t="str">
            <v/>
          </cell>
          <cell r="G1531" t="str">
            <v/>
          </cell>
          <cell r="H1531" t="str">
            <v>INCOME</v>
          </cell>
          <cell r="I1531" t="str">
            <v>INCOME FROM OPERATIONS</v>
          </cell>
          <cell r="J1531" t="str">
            <v>SERVICE RECEIPTS</v>
          </cell>
        </row>
        <row r="1532">
          <cell r="A1532" t="str">
            <v>R101201-000-050</v>
          </cell>
          <cell r="B1532" t="str">
            <v>Service Charges- CARLTON ESTATE</v>
          </cell>
          <cell r="C1532" t="str">
            <v>INR</v>
          </cell>
          <cell r="D1532" t="str">
            <v>REVENUE</v>
          </cell>
          <cell r="E1532" t="str">
            <v>INCOME STATEMENT</v>
          </cell>
          <cell r="F1532" t="str">
            <v/>
          </cell>
          <cell r="G1532" t="str">
            <v/>
          </cell>
          <cell r="H1532" t="str">
            <v>INCOME</v>
          </cell>
          <cell r="I1532" t="str">
            <v>INCOME FROM OPERATIONS</v>
          </cell>
          <cell r="J1532" t="str">
            <v>SERVICE RECEIPTS</v>
          </cell>
        </row>
        <row r="1533">
          <cell r="A1533" t="str">
            <v>R101201-000-054</v>
          </cell>
          <cell r="B1533" t="str">
            <v>Service Charges- BELVEDERE PARK</v>
          </cell>
          <cell r="C1533" t="str">
            <v>INR</v>
          </cell>
          <cell r="D1533" t="str">
            <v>REVENUE</v>
          </cell>
          <cell r="E1533" t="str">
            <v>INCOME STATEMENT</v>
          </cell>
          <cell r="F1533" t="str">
            <v/>
          </cell>
          <cell r="G1533" t="str">
            <v/>
          </cell>
          <cell r="H1533" t="str">
            <v>INCOME</v>
          </cell>
          <cell r="I1533" t="str">
            <v>INCOME FROM OPERATIONS</v>
          </cell>
          <cell r="J1533" t="str">
            <v>SERVICE RECEIPTS</v>
          </cell>
        </row>
        <row r="1534">
          <cell r="A1534" t="str">
            <v>R101201-000-055</v>
          </cell>
          <cell r="B1534" t="str">
            <v>Service Charges- BELVEDERE TOWER</v>
          </cell>
          <cell r="C1534" t="str">
            <v>INR</v>
          </cell>
          <cell r="D1534" t="str">
            <v>REVENUE</v>
          </cell>
          <cell r="E1534" t="str">
            <v>INCOME STATEMENT</v>
          </cell>
          <cell r="F1534" t="str">
            <v/>
          </cell>
          <cell r="G1534" t="str">
            <v/>
          </cell>
          <cell r="H1534" t="str">
            <v>INCOME</v>
          </cell>
          <cell r="I1534" t="str">
            <v>INCOME FROM OPERATIONS</v>
          </cell>
          <cell r="J1534" t="str">
            <v>SERVICE RECEIPTS</v>
          </cell>
        </row>
        <row r="1535">
          <cell r="A1535" t="str">
            <v>R101201-000-056</v>
          </cell>
          <cell r="B1535" t="str">
            <v>Service Charges- DLF CITY CENTRE</v>
          </cell>
          <cell r="C1535" t="str">
            <v>INR</v>
          </cell>
          <cell r="D1535" t="str">
            <v>REVENUE</v>
          </cell>
          <cell r="E1535" t="str">
            <v>INCOME STATEMENT</v>
          </cell>
          <cell r="F1535" t="str">
            <v/>
          </cell>
          <cell r="G1535" t="str">
            <v/>
          </cell>
          <cell r="H1535" t="str">
            <v>INCOME</v>
          </cell>
          <cell r="I1535" t="str">
            <v>INCOME FROM OPERATIONS</v>
          </cell>
          <cell r="J1535" t="str">
            <v>SERVICE RECEIPTS</v>
          </cell>
        </row>
        <row r="1536">
          <cell r="A1536" t="str">
            <v>R101201-000-058</v>
          </cell>
          <cell r="B1536" t="str">
            <v>Service Charges- DLF EXCLUSIVE FLOORS</v>
          </cell>
          <cell r="C1536" t="str">
            <v>INR</v>
          </cell>
          <cell r="D1536" t="str">
            <v>REVENUE</v>
          </cell>
          <cell r="E1536" t="str">
            <v>INCOME STATEMENT</v>
          </cell>
          <cell r="F1536" t="str">
            <v/>
          </cell>
          <cell r="G1536" t="str">
            <v/>
          </cell>
          <cell r="H1536" t="str">
            <v>INCOME</v>
          </cell>
          <cell r="I1536" t="str">
            <v>INCOME FROM OPERATIONS</v>
          </cell>
          <cell r="J1536" t="str">
            <v>SERVICE RECEIPTS</v>
          </cell>
        </row>
        <row r="1537">
          <cell r="A1537" t="str">
            <v>R101201-000-059</v>
          </cell>
          <cell r="B1537" t="str">
            <v>Service Charges- MOULSARI ARCADE</v>
          </cell>
          <cell r="C1537" t="str">
            <v>INR</v>
          </cell>
          <cell r="D1537" t="str">
            <v>REVENUE</v>
          </cell>
          <cell r="E1537" t="str">
            <v>INCOME STATEMENT</v>
          </cell>
          <cell r="F1537" t="str">
            <v/>
          </cell>
          <cell r="G1537" t="str">
            <v/>
          </cell>
          <cell r="H1537" t="str">
            <v>INCOME</v>
          </cell>
          <cell r="I1537" t="str">
            <v>INCOME FROM OPERATIONS</v>
          </cell>
          <cell r="J1537" t="str">
            <v>SERVICE RECEIPTS</v>
          </cell>
        </row>
        <row r="1538">
          <cell r="A1538" t="str">
            <v>R101201-000-060</v>
          </cell>
          <cell r="B1538" t="str">
            <v>Service Charges- TRINITY TOWERS</v>
          </cell>
          <cell r="C1538" t="str">
            <v>INR</v>
          </cell>
          <cell r="D1538" t="str">
            <v>REVENUE</v>
          </cell>
          <cell r="E1538" t="str">
            <v>INCOME STATEMENT</v>
          </cell>
          <cell r="F1538" t="str">
            <v/>
          </cell>
          <cell r="G1538" t="str">
            <v/>
          </cell>
          <cell r="H1538" t="str">
            <v>INCOME</v>
          </cell>
          <cell r="I1538" t="str">
            <v>INCOME FROM OPERATIONS</v>
          </cell>
          <cell r="J1538" t="str">
            <v>SERVICE RECEIPTS</v>
          </cell>
        </row>
        <row r="1539">
          <cell r="A1539" t="str">
            <v>R101201-000-061</v>
          </cell>
          <cell r="B1539" t="str">
            <v>Service Charges- DLF GRAND MALL</v>
          </cell>
          <cell r="C1539" t="str">
            <v>INR</v>
          </cell>
          <cell r="D1539" t="str">
            <v>REVENUE</v>
          </cell>
          <cell r="E1539" t="str">
            <v>INCOME STATEMENT</v>
          </cell>
          <cell r="F1539" t="str">
            <v/>
          </cell>
          <cell r="G1539" t="str">
            <v/>
          </cell>
          <cell r="H1539" t="str">
            <v>INCOME</v>
          </cell>
          <cell r="I1539" t="str">
            <v>INCOME FROM OPERATIONS</v>
          </cell>
          <cell r="J1539" t="str">
            <v>SERVICE RECEIPTS</v>
          </cell>
        </row>
        <row r="1540">
          <cell r="A1540" t="str">
            <v>R101201-000-062</v>
          </cell>
          <cell r="B1540" t="str">
            <v>Service Charges- THE ARALIAS</v>
          </cell>
          <cell r="C1540" t="str">
            <v>INR</v>
          </cell>
          <cell r="D1540" t="str">
            <v>REVENUE</v>
          </cell>
          <cell r="E1540" t="str">
            <v>INCOME STATEMENT</v>
          </cell>
          <cell r="F1540" t="str">
            <v/>
          </cell>
          <cell r="G1540" t="str">
            <v/>
          </cell>
          <cell r="H1540" t="str">
            <v>INCOME</v>
          </cell>
          <cell r="I1540" t="str">
            <v>INCOME FROM OPERATIONS</v>
          </cell>
          <cell r="J1540" t="str">
            <v>SERVICE RECEIPTS</v>
          </cell>
        </row>
        <row r="1541">
          <cell r="A1541" t="str">
            <v>R101201-000-064</v>
          </cell>
          <cell r="B1541" t="str">
            <v>Service Charges- WESTEND HEIGHTS</v>
          </cell>
          <cell r="C1541" t="str">
            <v>INR</v>
          </cell>
          <cell r="D1541" t="str">
            <v>REVENUE</v>
          </cell>
          <cell r="E1541" t="str">
            <v>INCOME STATEMENT</v>
          </cell>
          <cell r="F1541" t="str">
            <v/>
          </cell>
          <cell r="G1541" t="str">
            <v/>
          </cell>
          <cell r="H1541" t="str">
            <v>INCOME</v>
          </cell>
          <cell r="I1541" t="str">
            <v>INCOME FROM OPERATIONS</v>
          </cell>
          <cell r="J1541" t="str">
            <v>SERVICE RECEIPTS</v>
          </cell>
        </row>
        <row r="1542">
          <cell r="A1542" t="str">
            <v>R101201-000-069</v>
          </cell>
          <cell r="B1542" t="str">
            <v>Service Charges- THE PINNACLE</v>
          </cell>
          <cell r="C1542" t="str">
            <v>INR</v>
          </cell>
          <cell r="D1542" t="str">
            <v>REVENUE</v>
          </cell>
          <cell r="E1542" t="str">
            <v>INCOME STATEMENT</v>
          </cell>
          <cell r="F1542" t="str">
            <v/>
          </cell>
          <cell r="G1542" t="str">
            <v/>
          </cell>
          <cell r="H1542" t="str">
            <v>INCOME</v>
          </cell>
          <cell r="I1542" t="str">
            <v>INCOME FROM OPERATIONS</v>
          </cell>
          <cell r="J1542" t="str">
            <v>SERVICE RECEIPTS</v>
          </cell>
        </row>
        <row r="1543">
          <cell r="A1543" t="str">
            <v>R101201-000-070</v>
          </cell>
          <cell r="B1543" t="str">
            <v>Service Charges- ROYALTON TOWER</v>
          </cell>
          <cell r="C1543" t="str">
            <v>INR</v>
          </cell>
          <cell r="D1543" t="str">
            <v>REVENUE</v>
          </cell>
          <cell r="E1543" t="str">
            <v>INCOME STATEMENT</v>
          </cell>
          <cell r="F1543" t="str">
            <v/>
          </cell>
          <cell r="G1543" t="str">
            <v/>
          </cell>
          <cell r="H1543" t="str">
            <v>INCOME</v>
          </cell>
          <cell r="I1543" t="str">
            <v>INCOME FROM OPERATIONS</v>
          </cell>
          <cell r="J1543" t="str">
            <v>SERVICE RECEIPTS</v>
          </cell>
        </row>
        <row r="1544">
          <cell r="A1544" t="str">
            <v>R101201-000-071</v>
          </cell>
          <cell r="B1544" t="str">
            <v>Service Charges- THE ICON</v>
          </cell>
          <cell r="C1544" t="str">
            <v>INR</v>
          </cell>
          <cell r="D1544" t="str">
            <v>REVENUE</v>
          </cell>
          <cell r="E1544" t="str">
            <v>INCOME STATEMENT</v>
          </cell>
          <cell r="F1544" t="str">
            <v/>
          </cell>
          <cell r="G1544" t="str">
            <v/>
          </cell>
          <cell r="H1544" t="str">
            <v>INCOME</v>
          </cell>
          <cell r="I1544" t="str">
            <v>INCOME FROM OPERATIONS</v>
          </cell>
          <cell r="J1544" t="str">
            <v>SERVICE RECEIPTS</v>
          </cell>
        </row>
        <row r="1545">
          <cell r="A1545" t="str">
            <v>R101201-000-075</v>
          </cell>
          <cell r="B1545" t="str">
            <v>Service Charges- THE SUMMIT</v>
          </cell>
          <cell r="C1545" t="str">
            <v>INR</v>
          </cell>
          <cell r="D1545" t="str">
            <v>REVENUE</v>
          </cell>
          <cell r="E1545" t="str">
            <v>INCOME STATEMENT</v>
          </cell>
          <cell r="F1545" t="str">
            <v/>
          </cell>
          <cell r="G1545" t="str">
            <v/>
          </cell>
          <cell r="H1545" t="str">
            <v>INCOME</v>
          </cell>
          <cell r="I1545" t="str">
            <v>INCOME FROM OPERATIONS</v>
          </cell>
          <cell r="J1545" t="str">
            <v>SERVICE RECEIPTS</v>
          </cell>
        </row>
        <row r="1546">
          <cell r="A1546" t="str">
            <v>R101201-000-076</v>
          </cell>
          <cell r="B1546" t="str">
            <v>Service Charges- THE COURTYARD</v>
          </cell>
          <cell r="C1546" t="str">
            <v>INR</v>
          </cell>
          <cell r="D1546" t="str">
            <v>REVENUE</v>
          </cell>
          <cell r="E1546" t="str">
            <v>INCOME STATEMENT</v>
          </cell>
          <cell r="F1546" t="str">
            <v/>
          </cell>
          <cell r="G1546" t="str">
            <v/>
          </cell>
          <cell r="H1546" t="str">
            <v>INCOME</v>
          </cell>
          <cell r="I1546" t="str">
            <v>INCOME FROM OPERATIONS</v>
          </cell>
          <cell r="J1546" t="str">
            <v>SERVICE RECEIPTS</v>
          </cell>
        </row>
        <row r="1547">
          <cell r="A1547" t="str">
            <v>R101201-000-080</v>
          </cell>
          <cell r="B1547" t="str">
            <v>Service Charges- THE MAGNOLIAS</v>
          </cell>
          <cell r="C1547" t="str">
            <v>INR</v>
          </cell>
          <cell r="D1547" t="str">
            <v>REVENUE</v>
          </cell>
          <cell r="E1547" t="str">
            <v>INCOME STATEMENT</v>
          </cell>
          <cell r="F1547" t="str">
            <v/>
          </cell>
          <cell r="G1547" t="str">
            <v/>
          </cell>
          <cell r="H1547" t="str">
            <v>INCOME</v>
          </cell>
          <cell r="I1547" t="str">
            <v>INCOME FROM OPERATIONS</v>
          </cell>
          <cell r="J1547" t="str">
            <v>SERVICE RECEIPTS</v>
          </cell>
        </row>
        <row r="1548">
          <cell r="A1548" t="str">
            <v>R101201-000-085</v>
          </cell>
          <cell r="B1548" t="str">
            <v>Service Charges- DLF CITY COURT</v>
          </cell>
          <cell r="C1548" t="str">
            <v>INR</v>
          </cell>
          <cell r="D1548" t="str">
            <v>REVENUE</v>
          </cell>
          <cell r="E1548" t="str">
            <v>INCOME STATEMENT</v>
          </cell>
          <cell r="F1548" t="str">
            <v/>
          </cell>
          <cell r="G1548" t="str">
            <v/>
          </cell>
          <cell r="H1548" t="str">
            <v>INCOME</v>
          </cell>
          <cell r="I1548" t="str">
            <v>INCOME FROM OPERATIONS</v>
          </cell>
          <cell r="J1548" t="str">
            <v>SERVICE RECEIPTS</v>
          </cell>
        </row>
        <row r="1549">
          <cell r="A1549" t="str">
            <v>R101201-000-088</v>
          </cell>
          <cell r="B1549" t="str">
            <v>Service Charges- THE BLEAIRE</v>
          </cell>
          <cell r="C1549" t="str">
            <v>INR</v>
          </cell>
          <cell r="D1549" t="str">
            <v>REVENUE</v>
          </cell>
          <cell r="E1549" t="str">
            <v>INCOME STATEMENT</v>
          </cell>
          <cell r="F1549" t="str">
            <v/>
          </cell>
          <cell r="G1549" t="str">
            <v/>
          </cell>
          <cell r="H1549" t="str">
            <v>INCOME</v>
          </cell>
          <cell r="I1549" t="str">
            <v>INCOME FROM OPERATIONS</v>
          </cell>
          <cell r="J1549" t="str">
            <v>SERVICE RECEIPTS</v>
          </cell>
        </row>
        <row r="1550">
          <cell r="A1550" t="str">
            <v>R101202-000-009</v>
          </cell>
          <cell r="B1550" t="str">
            <v>Holding Charges- DILSHAD LOTTERY</v>
          </cell>
          <cell r="C1550" t="str">
            <v>INR</v>
          </cell>
          <cell r="D1550" t="str">
            <v>REVENUE</v>
          </cell>
          <cell r="E1550" t="str">
            <v>INCOME STATEMENT</v>
          </cell>
          <cell r="F1550" t="str">
            <v/>
          </cell>
          <cell r="G1550" t="str">
            <v/>
          </cell>
          <cell r="H1550" t="str">
            <v>INCOME</v>
          </cell>
          <cell r="I1550" t="str">
            <v>INCOME FROM OPERATIONS</v>
          </cell>
          <cell r="J1550" t="str">
            <v>SERVICE RECEIPTS</v>
          </cell>
        </row>
        <row r="1551">
          <cell r="A1551" t="str">
            <v>R101202-000-010</v>
          </cell>
          <cell r="B1551" t="str">
            <v>Holding Charges- DILSHAD PLAZA</v>
          </cell>
          <cell r="C1551" t="str">
            <v>INR</v>
          </cell>
          <cell r="D1551" t="str">
            <v>REVENUE</v>
          </cell>
          <cell r="E1551" t="str">
            <v>INCOME STATEMENT</v>
          </cell>
          <cell r="F1551" t="str">
            <v/>
          </cell>
          <cell r="G1551" t="str">
            <v/>
          </cell>
          <cell r="H1551" t="str">
            <v>INCOME</v>
          </cell>
          <cell r="I1551" t="str">
            <v>INCOME FROM OPERATIONS</v>
          </cell>
          <cell r="J1551" t="str">
            <v>SERVICE RECEIPTS</v>
          </cell>
        </row>
        <row r="1552">
          <cell r="A1552" t="str">
            <v>R101202-000-019</v>
          </cell>
          <cell r="B1552" t="str">
            <v>Holding Charges- REGENCY PARK</v>
          </cell>
          <cell r="C1552" t="str">
            <v>INR</v>
          </cell>
          <cell r="D1552" t="str">
            <v>REVENUE</v>
          </cell>
          <cell r="E1552" t="str">
            <v>INCOME STATEMENT</v>
          </cell>
          <cell r="F1552" t="str">
            <v/>
          </cell>
          <cell r="G1552" t="str">
            <v/>
          </cell>
          <cell r="H1552" t="str">
            <v>INCOME</v>
          </cell>
          <cell r="I1552" t="str">
            <v>INCOME FROM OPERATIONS</v>
          </cell>
          <cell r="J1552" t="str">
            <v>SERVICE RECEIPTS</v>
          </cell>
        </row>
        <row r="1553">
          <cell r="A1553" t="str">
            <v>R101202-000-020</v>
          </cell>
          <cell r="B1553" t="str">
            <v>Holding Charges- REGENCY PARK-PARKING</v>
          </cell>
          <cell r="C1553" t="str">
            <v>INR</v>
          </cell>
          <cell r="D1553" t="str">
            <v>REVENUE</v>
          </cell>
          <cell r="E1553" t="str">
            <v>INCOME STATEMENT</v>
          </cell>
          <cell r="F1553" t="str">
            <v/>
          </cell>
          <cell r="G1553" t="str">
            <v/>
          </cell>
          <cell r="H1553" t="str">
            <v>INCOME</v>
          </cell>
          <cell r="I1553" t="str">
            <v>INCOME FROM OPERATIONS</v>
          </cell>
          <cell r="J1553" t="str">
            <v>SERVICE RECEIPTS</v>
          </cell>
        </row>
        <row r="1554">
          <cell r="A1554" t="str">
            <v>R101202-000-022</v>
          </cell>
          <cell r="B1554" t="str">
            <v>Holding Charges- RICHMOND PARK</v>
          </cell>
          <cell r="C1554" t="str">
            <v>INR</v>
          </cell>
          <cell r="D1554" t="str">
            <v>REVENUE</v>
          </cell>
          <cell r="E1554" t="str">
            <v>INCOME STATEMENT</v>
          </cell>
          <cell r="F1554" t="str">
            <v/>
          </cell>
          <cell r="G1554" t="str">
            <v/>
          </cell>
          <cell r="H1554" t="str">
            <v>INCOME</v>
          </cell>
          <cell r="I1554" t="str">
            <v>INCOME FROM OPERATIONS</v>
          </cell>
          <cell r="J1554" t="str">
            <v>SERVICE RECEIPTS</v>
          </cell>
        </row>
        <row r="1555">
          <cell r="A1555" t="str">
            <v>R101202-000-037</v>
          </cell>
          <cell r="B1555" t="str">
            <v>Holding Charges- CENTRE POINT</v>
          </cell>
          <cell r="C1555" t="str">
            <v>INR</v>
          </cell>
          <cell r="D1555" t="str">
            <v>REVENUE</v>
          </cell>
          <cell r="E1555" t="str">
            <v>INCOME STATEMENT</v>
          </cell>
          <cell r="F1555" t="str">
            <v/>
          </cell>
          <cell r="G1555" t="str">
            <v/>
          </cell>
          <cell r="H1555" t="str">
            <v>INCOME</v>
          </cell>
          <cell r="I1555" t="str">
            <v>INCOME FROM OPERATIONS</v>
          </cell>
          <cell r="J1555" t="str">
            <v>SERVICE RECEIPTS</v>
          </cell>
        </row>
        <row r="1556">
          <cell r="A1556" t="str">
            <v>R101202-000-039</v>
          </cell>
          <cell r="B1556" t="str">
            <v>Holding Charges- RIDGWOOD ESTATE</v>
          </cell>
          <cell r="C1556" t="str">
            <v>INR</v>
          </cell>
          <cell r="D1556" t="str">
            <v>REVENUE</v>
          </cell>
          <cell r="E1556" t="str">
            <v>INCOME STATEMENT</v>
          </cell>
          <cell r="F1556" t="str">
            <v/>
          </cell>
          <cell r="G1556" t="str">
            <v/>
          </cell>
          <cell r="H1556" t="str">
            <v>INCOME</v>
          </cell>
          <cell r="I1556" t="str">
            <v>INCOME FROM OPERATIONS</v>
          </cell>
          <cell r="J1556" t="str">
            <v>SERVICE RECEIPTS</v>
          </cell>
        </row>
        <row r="1557">
          <cell r="A1557" t="str">
            <v>R101202-000-046</v>
          </cell>
          <cell r="B1557" t="str">
            <v>Holding Charges- PRINCETON ESTATE</v>
          </cell>
          <cell r="C1557" t="str">
            <v>INR</v>
          </cell>
          <cell r="D1557" t="str">
            <v>REVENUE</v>
          </cell>
          <cell r="E1557" t="str">
            <v>INCOME STATEMENT</v>
          </cell>
          <cell r="F1557" t="str">
            <v/>
          </cell>
          <cell r="G1557" t="str">
            <v/>
          </cell>
          <cell r="H1557" t="str">
            <v>INCOME</v>
          </cell>
          <cell r="I1557" t="str">
            <v>INCOME FROM OPERATIONS</v>
          </cell>
          <cell r="J1557" t="str">
            <v>SERVICE RECEIPTS</v>
          </cell>
        </row>
        <row r="1558">
          <cell r="A1558" t="str">
            <v>R101202-000-054</v>
          </cell>
          <cell r="B1558" t="str">
            <v>Holding Charges- BELVEDERE PARK</v>
          </cell>
          <cell r="C1558" t="str">
            <v>INR</v>
          </cell>
          <cell r="D1558" t="str">
            <v>REVENUE</v>
          </cell>
          <cell r="E1558" t="str">
            <v>INCOME STATEMENT</v>
          </cell>
          <cell r="F1558" t="str">
            <v/>
          </cell>
          <cell r="G1558" t="str">
            <v/>
          </cell>
          <cell r="H1558" t="str">
            <v>INCOME</v>
          </cell>
          <cell r="I1558" t="str">
            <v>INCOME FROM OPERATIONS</v>
          </cell>
          <cell r="J1558" t="str">
            <v>SERVICE RECEIPTS</v>
          </cell>
        </row>
        <row r="1559">
          <cell r="A1559" t="str">
            <v>R101202-000-060</v>
          </cell>
          <cell r="B1559" t="str">
            <v>Holding Charges- TRINITY TOWERS</v>
          </cell>
          <cell r="C1559" t="str">
            <v>INR</v>
          </cell>
          <cell r="D1559" t="str">
            <v>REVENUE</v>
          </cell>
          <cell r="E1559" t="str">
            <v>INCOME STATEMENT</v>
          </cell>
          <cell r="F1559" t="str">
            <v/>
          </cell>
          <cell r="G1559" t="str">
            <v/>
          </cell>
          <cell r="H1559" t="str">
            <v>INCOME</v>
          </cell>
          <cell r="I1559" t="str">
            <v>INCOME FROM OPERATIONS</v>
          </cell>
          <cell r="J1559" t="str">
            <v>SERVICE RECEIPTS</v>
          </cell>
        </row>
        <row r="1560">
          <cell r="A1560" t="str">
            <v>R101202-000-061</v>
          </cell>
          <cell r="B1560" t="str">
            <v>Holding Charges- DLF GRAND MALL</v>
          </cell>
          <cell r="C1560" t="str">
            <v>INR</v>
          </cell>
          <cell r="D1560" t="str">
            <v>REVENUE</v>
          </cell>
          <cell r="E1560" t="str">
            <v>INCOME STATEMENT</v>
          </cell>
          <cell r="F1560" t="str">
            <v/>
          </cell>
          <cell r="G1560" t="str">
            <v/>
          </cell>
          <cell r="H1560" t="str">
            <v>INCOME</v>
          </cell>
          <cell r="I1560" t="str">
            <v>INCOME FROM OPERATIONS</v>
          </cell>
          <cell r="J1560" t="str">
            <v>SERVICE RECEIPTS</v>
          </cell>
        </row>
        <row r="1561">
          <cell r="A1561" t="str">
            <v>R101203</v>
          </cell>
          <cell r="B1561" t="str">
            <v>Service Charges Received (Others)</v>
          </cell>
          <cell r="C1561" t="str">
            <v>INR</v>
          </cell>
          <cell r="D1561" t="str">
            <v>REVENUE</v>
          </cell>
          <cell r="E1561" t="str">
            <v>INCOME STATEMENT</v>
          </cell>
          <cell r="F1561" t="str">
            <v/>
          </cell>
          <cell r="G1561" t="str">
            <v/>
          </cell>
          <cell r="H1561" t="str">
            <v>INCOME</v>
          </cell>
          <cell r="I1561" t="str">
            <v>INCOME FROM OPERATIONS</v>
          </cell>
          <cell r="J1561" t="str">
            <v>SERVICE RECEIPTS</v>
          </cell>
        </row>
        <row r="1562">
          <cell r="A1562" t="str">
            <v>R101204</v>
          </cell>
          <cell r="B1562" t="str">
            <v>Amount forfeited on properties</v>
          </cell>
          <cell r="C1562" t="str">
            <v>INR</v>
          </cell>
          <cell r="D1562" t="str">
            <v>REVENUE</v>
          </cell>
          <cell r="E1562" t="str">
            <v>INCOME STATEMENT</v>
          </cell>
          <cell r="F1562" t="str">
            <v/>
          </cell>
          <cell r="G1562" t="str">
            <v/>
          </cell>
          <cell r="H1562" t="str">
            <v>INCOME</v>
          </cell>
          <cell r="I1562" t="str">
            <v>INCOME FROM OPERATIONS</v>
          </cell>
          <cell r="J1562" t="str">
            <v>SERVICE RECEIPTS</v>
          </cell>
        </row>
        <row r="1563">
          <cell r="A1563" t="str">
            <v>R101205-000-000</v>
          </cell>
          <cell r="B1563" t="str">
            <v>Late Const.Charges</v>
          </cell>
          <cell r="C1563" t="str">
            <v>INR</v>
          </cell>
          <cell r="D1563" t="str">
            <v>REVENUE</v>
          </cell>
          <cell r="E1563" t="str">
            <v>INCOME STATEMENT</v>
          </cell>
          <cell r="F1563" t="str">
            <v/>
          </cell>
          <cell r="G1563" t="str">
            <v/>
          </cell>
          <cell r="H1563" t="str">
            <v>INCOME</v>
          </cell>
          <cell r="I1563" t="str">
            <v>INCOME FROM OPERATIONS</v>
          </cell>
          <cell r="J1563" t="str">
            <v>SERVICE RECEIPTS</v>
          </cell>
        </row>
        <row r="1564">
          <cell r="A1564" t="str">
            <v>R101206-000-000</v>
          </cell>
          <cell r="B1564" t="str">
            <v>Rebate On Instalment</v>
          </cell>
          <cell r="C1564" t="str">
            <v>INR</v>
          </cell>
          <cell r="D1564" t="str">
            <v>REVENUE</v>
          </cell>
          <cell r="E1564" t="str">
            <v>INCOME STATEMENT</v>
          </cell>
          <cell r="F1564" t="str">
            <v/>
          </cell>
          <cell r="G1564" t="str">
            <v/>
          </cell>
          <cell r="H1564" t="str">
            <v>INCOME</v>
          </cell>
          <cell r="I1564" t="str">
            <v>INCOME FROM OPERATIONS</v>
          </cell>
          <cell r="J1564" t="str">
            <v>SALE OF GOODS (NET OFF)</v>
          </cell>
        </row>
        <row r="1565">
          <cell r="A1565" t="str">
            <v>R101207-000-010</v>
          </cell>
          <cell r="B1565" t="str">
            <v>Rebates On Extra Charges- DILSHAD PLAZA</v>
          </cell>
          <cell r="C1565" t="str">
            <v>INR</v>
          </cell>
          <cell r="D1565" t="str">
            <v>REVENUE</v>
          </cell>
          <cell r="E1565" t="str">
            <v>INCOME STATEMENT</v>
          </cell>
          <cell r="F1565" t="str">
            <v/>
          </cell>
          <cell r="G1565" t="str">
            <v/>
          </cell>
          <cell r="H1565" t="str">
            <v>INCOME</v>
          </cell>
          <cell r="I1565" t="str">
            <v>INCOME FROM OPERATIONS</v>
          </cell>
          <cell r="J1565" t="str">
            <v>SALE OF GOODS (NET OFF)</v>
          </cell>
        </row>
        <row r="1566">
          <cell r="A1566" t="str">
            <v>R101207-000-033</v>
          </cell>
          <cell r="B1566" t="str">
            <v>Rebates On Extra Charges- Prkn WINDSOR</v>
          </cell>
          <cell r="C1566" t="str">
            <v>INR</v>
          </cell>
          <cell r="D1566" t="str">
            <v>REVENUE</v>
          </cell>
          <cell r="E1566" t="str">
            <v>INCOME STATEMENT</v>
          </cell>
          <cell r="F1566" t="str">
            <v/>
          </cell>
          <cell r="G1566" t="str">
            <v/>
          </cell>
          <cell r="H1566" t="str">
            <v>INCOME</v>
          </cell>
          <cell r="I1566" t="str">
            <v>INCOME FROM OPERATIONS</v>
          </cell>
          <cell r="J1566" t="str">
            <v>SALE OF GOODS (NET OFF)</v>
          </cell>
        </row>
        <row r="1567">
          <cell r="A1567" t="str">
            <v>R101207-000-038</v>
          </cell>
          <cell r="B1567" t="str">
            <v>Rebates On Extra Charges- FARIDABAD PLOT</v>
          </cell>
          <cell r="C1567" t="str">
            <v>INR</v>
          </cell>
          <cell r="D1567" t="str">
            <v>REVENUE</v>
          </cell>
          <cell r="E1567" t="str">
            <v>INCOME STATEMENT</v>
          </cell>
          <cell r="F1567" t="str">
            <v/>
          </cell>
          <cell r="G1567" t="str">
            <v/>
          </cell>
          <cell r="H1567" t="str">
            <v>INCOME</v>
          </cell>
          <cell r="I1567" t="str">
            <v>INCOME FROM OPERATIONS</v>
          </cell>
          <cell r="J1567" t="str">
            <v>SALE OF GOODS (NET OFF)</v>
          </cell>
        </row>
        <row r="1568">
          <cell r="A1568" t="str">
            <v>R101207-000-041</v>
          </cell>
          <cell r="B1568" t="str">
            <v>Rebates On Extra Charges- WELLINGTON EST</v>
          </cell>
          <cell r="C1568" t="str">
            <v>INR</v>
          </cell>
          <cell r="D1568" t="str">
            <v>REVENUE</v>
          </cell>
          <cell r="E1568" t="str">
            <v>INCOME STATEMENT</v>
          </cell>
          <cell r="F1568" t="str">
            <v/>
          </cell>
          <cell r="G1568" t="str">
            <v/>
          </cell>
          <cell r="H1568" t="str">
            <v>INCOME</v>
          </cell>
          <cell r="I1568" t="str">
            <v>INCOME FROM OPERATIONS</v>
          </cell>
          <cell r="J1568" t="str">
            <v>SALE OF GOODS (NET OFF)</v>
          </cell>
        </row>
        <row r="1569">
          <cell r="A1569" t="str">
            <v>R101207-000-060</v>
          </cell>
          <cell r="B1569" t="str">
            <v>Rebates On Extra Charges- TRINITY TOWER</v>
          </cell>
          <cell r="C1569" t="str">
            <v>INR</v>
          </cell>
          <cell r="D1569" t="str">
            <v>REVENUE</v>
          </cell>
          <cell r="E1569" t="str">
            <v>INCOME STATEMENT</v>
          </cell>
          <cell r="F1569" t="str">
            <v/>
          </cell>
          <cell r="G1569" t="str">
            <v/>
          </cell>
          <cell r="H1569" t="str">
            <v>INCOME</v>
          </cell>
          <cell r="I1569" t="str">
            <v>INCOME FROM OPERATIONS</v>
          </cell>
          <cell r="J1569" t="str">
            <v>SALE OF GOODS (NET OFF)</v>
          </cell>
        </row>
        <row r="1570">
          <cell r="A1570" t="str">
            <v>R101207-000-061</v>
          </cell>
          <cell r="B1570" t="str">
            <v>Rebates On Extra Charges- DLF GRAND MALL</v>
          </cell>
          <cell r="C1570" t="str">
            <v>INR</v>
          </cell>
          <cell r="D1570" t="str">
            <v>REVENUE</v>
          </cell>
          <cell r="E1570" t="str">
            <v>INCOME STATEMENT</v>
          </cell>
          <cell r="F1570" t="str">
            <v/>
          </cell>
          <cell r="G1570" t="str">
            <v/>
          </cell>
          <cell r="H1570" t="str">
            <v>INCOME</v>
          </cell>
          <cell r="I1570" t="str">
            <v>INCOME FROM OPERATIONS</v>
          </cell>
          <cell r="J1570" t="str">
            <v>SALE OF GOODS (NET OFF)</v>
          </cell>
        </row>
        <row r="1571">
          <cell r="A1571" t="str">
            <v>R101207-000-062</v>
          </cell>
          <cell r="B1571" t="str">
            <v>Rebates On Extra Charges- THE ARALIAS</v>
          </cell>
          <cell r="C1571" t="str">
            <v>INR</v>
          </cell>
          <cell r="D1571" t="str">
            <v>REVENUE</v>
          </cell>
          <cell r="E1571" t="str">
            <v>INCOME STATEMENT</v>
          </cell>
          <cell r="F1571" t="str">
            <v/>
          </cell>
          <cell r="G1571" t="str">
            <v/>
          </cell>
          <cell r="H1571" t="str">
            <v>INCOME</v>
          </cell>
          <cell r="I1571" t="str">
            <v>INCOME FROM OPERATIONS</v>
          </cell>
          <cell r="J1571" t="str">
            <v>SALE OF GOODS (NET OFF)</v>
          </cell>
        </row>
        <row r="1572">
          <cell r="A1572" t="str">
            <v>R101207-000-064</v>
          </cell>
          <cell r="B1572" t="str">
            <v>Rebates On Extra Charges- WESTEND Hghts</v>
          </cell>
          <cell r="C1572" t="str">
            <v>INR</v>
          </cell>
          <cell r="D1572" t="str">
            <v>REVENUE</v>
          </cell>
          <cell r="E1572" t="str">
            <v>INCOME STATEMENT</v>
          </cell>
          <cell r="F1572" t="str">
            <v/>
          </cell>
          <cell r="G1572" t="str">
            <v/>
          </cell>
          <cell r="H1572" t="str">
            <v>INCOME</v>
          </cell>
          <cell r="I1572" t="str">
            <v>INCOME FROM OPERATIONS</v>
          </cell>
          <cell r="J1572" t="str">
            <v>SALE OF GOODS (NET OFF)</v>
          </cell>
        </row>
        <row r="1573">
          <cell r="A1573" t="str">
            <v>R101207-000-069</v>
          </cell>
          <cell r="B1573" t="str">
            <v>Rebates On Extra Charges- THE PINNACLE</v>
          </cell>
          <cell r="C1573" t="str">
            <v>INR</v>
          </cell>
          <cell r="D1573" t="str">
            <v>REVENUE</v>
          </cell>
          <cell r="E1573" t="str">
            <v>INCOME STATEMENT</v>
          </cell>
          <cell r="F1573" t="str">
            <v/>
          </cell>
          <cell r="G1573" t="str">
            <v/>
          </cell>
          <cell r="H1573" t="str">
            <v>INCOME</v>
          </cell>
          <cell r="I1573" t="str">
            <v>INCOME FROM OPERATIONS</v>
          </cell>
          <cell r="J1573" t="str">
            <v>SALE OF GOODS (NET OFF)</v>
          </cell>
        </row>
        <row r="1574">
          <cell r="A1574" t="str">
            <v>R101207-000-070</v>
          </cell>
          <cell r="B1574" t="str">
            <v>Rebates On Extra Charges- ROYALTON TOWER</v>
          </cell>
          <cell r="C1574" t="str">
            <v>INR</v>
          </cell>
          <cell r="D1574" t="str">
            <v>REVENUE</v>
          </cell>
          <cell r="E1574" t="str">
            <v>INCOME STATEMENT</v>
          </cell>
          <cell r="F1574" t="str">
            <v/>
          </cell>
          <cell r="G1574" t="str">
            <v/>
          </cell>
          <cell r="H1574" t="str">
            <v>INCOME</v>
          </cell>
          <cell r="I1574" t="str">
            <v>INCOME FROM OPERATIONS</v>
          </cell>
          <cell r="J1574" t="str">
            <v>SALE OF GOODS (NET OFF)</v>
          </cell>
        </row>
        <row r="1575">
          <cell r="A1575" t="str">
            <v>R101207-000-071</v>
          </cell>
          <cell r="B1575" t="str">
            <v>Rebates On Extra Charges- THE ICON</v>
          </cell>
          <cell r="C1575" t="str">
            <v>INR</v>
          </cell>
          <cell r="D1575" t="str">
            <v>REVENUE</v>
          </cell>
          <cell r="E1575" t="str">
            <v>INCOME STATEMENT</v>
          </cell>
          <cell r="F1575" t="str">
            <v/>
          </cell>
          <cell r="G1575" t="str">
            <v/>
          </cell>
          <cell r="H1575" t="str">
            <v>INCOME</v>
          </cell>
          <cell r="I1575" t="str">
            <v>INCOME FROM OPERATIONS</v>
          </cell>
          <cell r="J1575" t="str">
            <v>SALE OF GOODS (NET OFF)</v>
          </cell>
        </row>
        <row r="1576">
          <cell r="A1576" t="str">
            <v>R101207-000-075</v>
          </cell>
          <cell r="B1576" t="str">
            <v>Rebates On Extra Charges- THE SUMMIT</v>
          </cell>
          <cell r="C1576" t="str">
            <v>INR</v>
          </cell>
          <cell r="D1576" t="str">
            <v>REVENUE</v>
          </cell>
          <cell r="E1576" t="str">
            <v>INCOME STATEMENT</v>
          </cell>
          <cell r="F1576" t="str">
            <v/>
          </cell>
          <cell r="G1576" t="str">
            <v/>
          </cell>
          <cell r="H1576" t="str">
            <v>INCOME</v>
          </cell>
          <cell r="I1576" t="str">
            <v>INCOME FROM OPERATIONS</v>
          </cell>
          <cell r="J1576" t="str">
            <v>SALE OF GOODS (NET OFF)</v>
          </cell>
        </row>
        <row r="1577">
          <cell r="A1577" t="str">
            <v>R101207-000-080</v>
          </cell>
          <cell r="B1577" t="str">
            <v>Rebates On Extra Charges- THE MAGNOLIAS</v>
          </cell>
          <cell r="C1577" t="str">
            <v>INR</v>
          </cell>
          <cell r="D1577" t="str">
            <v>REVENUE</v>
          </cell>
          <cell r="E1577" t="str">
            <v>INCOME STATEMENT</v>
          </cell>
          <cell r="F1577" t="str">
            <v/>
          </cell>
          <cell r="G1577" t="str">
            <v/>
          </cell>
          <cell r="H1577" t="str">
            <v>INCOME</v>
          </cell>
          <cell r="I1577" t="str">
            <v>INCOME FROM OPERATIONS</v>
          </cell>
          <cell r="J1577" t="str">
            <v>SALE OF GOODS (NET OFF)</v>
          </cell>
        </row>
        <row r="1578">
          <cell r="A1578" t="str">
            <v>R101301</v>
          </cell>
          <cell r="B1578" t="str">
            <v>Contract Receipts-Construction</v>
          </cell>
          <cell r="C1578" t="str">
            <v>INR</v>
          </cell>
          <cell r="D1578" t="str">
            <v>REVENUE</v>
          </cell>
          <cell r="E1578" t="str">
            <v>INCOME STATEMENT</v>
          </cell>
          <cell r="F1578" t="str">
            <v/>
          </cell>
          <cell r="G1578" t="str">
            <v/>
          </cell>
          <cell r="H1578" t="str">
            <v>INCOME</v>
          </cell>
          <cell r="I1578" t="str">
            <v>INCOME FROM OPERATIONS</v>
          </cell>
          <cell r="J1578" t="str">
            <v>SALE OF GOODS (NET OFF)</v>
          </cell>
        </row>
        <row r="1579">
          <cell r="A1579" t="str">
            <v>R102001</v>
          </cell>
          <cell r="B1579" t="str">
            <v>Rent and licence fee</v>
          </cell>
          <cell r="C1579" t="str">
            <v>INR</v>
          </cell>
          <cell r="D1579" t="str">
            <v>REVENUE</v>
          </cell>
          <cell r="E1579" t="str">
            <v>INCOME STATEMENT</v>
          </cell>
          <cell r="F1579" t="str">
            <v/>
          </cell>
          <cell r="G1579" t="str">
            <v/>
          </cell>
          <cell r="H1579" t="str">
            <v>INCOME</v>
          </cell>
          <cell r="I1579" t="str">
            <v>INCOME FROM OPERATIONS</v>
          </cell>
          <cell r="J1579" t="str">
            <v>RENT INCOME</v>
          </cell>
        </row>
        <row r="1580">
          <cell r="A1580" t="str">
            <v>R102002</v>
          </cell>
          <cell r="B1580" t="str">
            <v>Rent Received</v>
          </cell>
          <cell r="C1580" t="str">
            <v>INR</v>
          </cell>
          <cell r="D1580" t="str">
            <v>REVENUE</v>
          </cell>
          <cell r="E1580" t="str">
            <v>INCOME STATEMENT</v>
          </cell>
          <cell r="F1580" t="str">
            <v/>
          </cell>
          <cell r="G1580" t="str">
            <v/>
          </cell>
          <cell r="H1580" t="str">
            <v>INCOME</v>
          </cell>
          <cell r="I1580" t="str">
            <v>INCOME FROM OPERATIONS</v>
          </cell>
          <cell r="J1580" t="str">
            <v>RENT INCOME</v>
          </cell>
        </row>
        <row r="1581">
          <cell r="A1581" t="str">
            <v>R102003</v>
          </cell>
          <cell r="B1581" t="str">
            <v>Rent Received (Commercial)</v>
          </cell>
          <cell r="C1581" t="str">
            <v>INR</v>
          </cell>
          <cell r="D1581" t="str">
            <v>REVENUE</v>
          </cell>
          <cell r="E1581" t="str">
            <v>INCOME STATEMENT</v>
          </cell>
          <cell r="F1581" t="str">
            <v/>
          </cell>
          <cell r="G1581" t="str">
            <v/>
          </cell>
          <cell r="H1581" t="str">
            <v>INCOME</v>
          </cell>
          <cell r="I1581" t="str">
            <v>INCOME FROM OPERATIONS</v>
          </cell>
          <cell r="J1581" t="str">
            <v>RENT INCOME</v>
          </cell>
        </row>
        <row r="1582">
          <cell r="A1582" t="str">
            <v>R102004</v>
          </cell>
          <cell r="B1582" t="str">
            <v>Rent Received (Retail)</v>
          </cell>
          <cell r="C1582" t="str">
            <v>INR</v>
          </cell>
          <cell r="D1582" t="str">
            <v>REVENUE</v>
          </cell>
          <cell r="E1582" t="str">
            <v>INCOME STATEMENT</v>
          </cell>
          <cell r="F1582" t="str">
            <v/>
          </cell>
          <cell r="G1582" t="str">
            <v/>
          </cell>
          <cell r="H1582" t="str">
            <v>INCOME</v>
          </cell>
          <cell r="I1582" t="str">
            <v>INCOME FROM OPERATIONS</v>
          </cell>
          <cell r="J1582" t="str">
            <v>RENT INCOME</v>
          </cell>
        </row>
        <row r="1583">
          <cell r="A1583" t="str">
            <v>R102005</v>
          </cell>
          <cell r="B1583" t="str">
            <v>Rent received (Other operations)</v>
          </cell>
          <cell r="C1583" t="str">
            <v>INR</v>
          </cell>
          <cell r="D1583" t="str">
            <v>REVENUE</v>
          </cell>
          <cell r="E1583" t="str">
            <v>INCOME STATEMENT</v>
          </cell>
          <cell r="F1583" t="str">
            <v/>
          </cell>
          <cell r="G1583" t="str">
            <v/>
          </cell>
          <cell r="H1583" t="str">
            <v>INCOME</v>
          </cell>
          <cell r="I1583" t="str">
            <v>INCOME FROM OPERATIONS</v>
          </cell>
          <cell r="J1583" t="str">
            <v>RENT INCOME</v>
          </cell>
        </row>
        <row r="1584">
          <cell r="A1584" t="str">
            <v>R102006</v>
          </cell>
          <cell r="B1584" t="str">
            <v>Rent received (Related Party)</v>
          </cell>
          <cell r="C1584" t="str">
            <v>INR</v>
          </cell>
          <cell r="D1584" t="str">
            <v>REVENUE</v>
          </cell>
          <cell r="E1584" t="str">
            <v>INCOME STATEMENT</v>
          </cell>
          <cell r="F1584" t="str">
            <v/>
          </cell>
          <cell r="G1584" t="str">
            <v/>
          </cell>
          <cell r="H1584" t="str">
            <v>INCOME</v>
          </cell>
          <cell r="I1584" t="str">
            <v>INCOME FROM OPERATIONS</v>
          </cell>
          <cell r="J1584" t="str">
            <v>RENT INCOME</v>
          </cell>
        </row>
        <row r="1585">
          <cell r="A1585" t="str">
            <v>R102007</v>
          </cell>
          <cell r="B1585" t="str">
            <v>Lease Money Received</v>
          </cell>
          <cell r="C1585" t="str">
            <v>INR</v>
          </cell>
          <cell r="D1585" t="str">
            <v>REVENUE</v>
          </cell>
          <cell r="E1585" t="str">
            <v>INCOME STATEMENT</v>
          </cell>
          <cell r="F1585" t="str">
            <v/>
          </cell>
          <cell r="G1585" t="str">
            <v/>
          </cell>
          <cell r="H1585" t="str">
            <v>INCOME</v>
          </cell>
          <cell r="I1585" t="str">
            <v>INCOME FROM OPERATIONS</v>
          </cell>
          <cell r="J1585" t="str">
            <v>RENT INCOME</v>
          </cell>
        </row>
        <row r="1586">
          <cell r="A1586" t="str">
            <v>R103001</v>
          </cell>
          <cell r="B1586" t="str">
            <v>Service &amp; maintenance Income</v>
          </cell>
          <cell r="C1586" t="str">
            <v>INR</v>
          </cell>
          <cell r="D1586" t="str">
            <v>REVENUE</v>
          </cell>
          <cell r="E1586" t="str">
            <v>INCOME STATEMENT</v>
          </cell>
          <cell r="F1586" t="str">
            <v/>
          </cell>
          <cell r="G1586" t="str">
            <v/>
          </cell>
          <cell r="H1586" t="str">
            <v>INCOME</v>
          </cell>
          <cell r="I1586" t="str">
            <v>INCOME FROM OPERATIONS</v>
          </cell>
          <cell r="J1586" t="str">
            <v>SERVICE RECEIPTS</v>
          </cell>
        </row>
        <row r="1587">
          <cell r="A1587" t="str">
            <v>R103002</v>
          </cell>
          <cell r="B1587" t="str">
            <v>Road Repairing Charges</v>
          </cell>
          <cell r="C1587" t="str">
            <v>INR</v>
          </cell>
          <cell r="D1587" t="str">
            <v>REVENUE</v>
          </cell>
          <cell r="E1587" t="str">
            <v>INCOME STATEMENT</v>
          </cell>
          <cell r="F1587" t="str">
            <v/>
          </cell>
          <cell r="G1587" t="str">
            <v/>
          </cell>
          <cell r="H1587" t="str">
            <v>INCOME</v>
          </cell>
          <cell r="I1587" t="str">
            <v>INCOME FROM OPERATIONS</v>
          </cell>
          <cell r="J1587" t="str">
            <v>SERVICE RECEIPTS</v>
          </cell>
        </row>
        <row r="1588">
          <cell r="A1588" t="str">
            <v>R103003</v>
          </cell>
          <cell r="B1588" t="str">
            <v>Water Connection</v>
          </cell>
          <cell r="C1588" t="str">
            <v>INR</v>
          </cell>
          <cell r="D1588" t="str">
            <v>REVENUE</v>
          </cell>
          <cell r="E1588" t="str">
            <v>INCOME STATEMENT</v>
          </cell>
          <cell r="F1588" t="str">
            <v/>
          </cell>
          <cell r="G1588" t="str">
            <v/>
          </cell>
          <cell r="H1588" t="str">
            <v>INCOME</v>
          </cell>
          <cell r="I1588" t="str">
            <v>INCOME FROM OPERATIONS</v>
          </cell>
          <cell r="J1588" t="str">
            <v>SERVICE RECEIPTS</v>
          </cell>
        </row>
        <row r="1589">
          <cell r="A1589" t="str">
            <v>R103004</v>
          </cell>
          <cell r="B1589" t="str">
            <v>Shifting Charges/Reconnection Charges</v>
          </cell>
          <cell r="C1589" t="str">
            <v>INR</v>
          </cell>
          <cell r="D1589" t="str">
            <v>REVENUE</v>
          </cell>
          <cell r="E1589" t="str">
            <v>INCOME STATEMENT</v>
          </cell>
          <cell r="F1589" t="str">
            <v/>
          </cell>
          <cell r="G1589" t="str">
            <v/>
          </cell>
          <cell r="H1589" t="str">
            <v>INCOME</v>
          </cell>
          <cell r="I1589" t="str">
            <v>INCOME FROM OPERATIONS</v>
          </cell>
          <cell r="J1589" t="str">
            <v>SERVICE RECEIPTS</v>
          </cell>
        </row>
        <row r="1590">
          <cell r="A1590" t="str">
            <v>R103005</v>
          </cell>
          <cell r="B1590" t="str">
            <v>Shifting/Reconnection Internet</v>
          </cell>
          <cell r="C1590" t="str">
            <v>INR</v>
          </cell>
          <cell r="D1590" t="str">
            <v>REVENUE</v>
          </cell>
          <cell r="E1590" t="str">
            <v>INCOME STATEMENT</v>
          </cell>
          <cell r="F1590" t="str">
            <v/>
          </cell>
          <cell r="G1590" t="str">
            <v/>
          </cell>
          <cell r="H1590" t="str">
            <v>INCOME</v>
          </cell>
          <cell r="I1590" t="str">
            <v>INCOME FROM OPERATIONS</v>
          </cell>
          <cell r="J1590" t="str">
            <v>SERVICE RECEIPTS</v>
          </cell>
        </row>
        <row r="1591">
          <cell r="A1591" t="str">
            <v>R103006</v>
          </cell>
          <cell r="B1591" t="str">
            <v>Fixed Service Connection Charges Account</v>
          </cell>
          <cell r="C1591" t="str">
            <v>INR</v>
          </cell>
          <cell r="D1591" t="str">
            <v>REVENUE</v>
          </cell>
          <cell r="E1591" t="str">
            <v>INCOME STATEMENT</v>
          </cell>
          <cell r="F1591" t="str">
            <v/>
          </cell>
          <cell r="G1591" t="str">
            <v/>
          </cell>
          <cell r="H1591" t="str">
            <v>INCOME</v>
          </cell>
          <cell r="I1591" t="str">
            <v>INCOME FROM OPERATIONS</v>
          </cell>
          <cell r="J1591" t="str">
            <v>SERVICE RECEIPTS</v>
          </cell>
        </row>
        <row r="1592">
          <cell r="A1592" t="str">
            <v>R103007</v>
          </cell>
          <cell r="B1592" t="str">
            <v>Excavation Revenue</v>
          </cell>
          <cell r="C1592" t="str">
            <v>INR</v>
          </cell>
          <cell r="D1592" t="str">
            <v>REVENUE</v>
          </cell>
          <cell r="E1592" t="str">
            <v>INCOME STATEMENT</v>
          </cell>
          <cell r="F1592" t="str">
            <v/>
          </cell>
          <cell r="G1592" t="str">
            <v/>
          </cell>
          <cell r="H1592" t="str">
            <v>INCOME</v>
          </cell>
          <cell r="I1592" t="str">
            <v>INCOME FROM OPERATIONS</v>
          </cell>
          <cell r="J1592" t="str">
            <v>SERVICE RECEIPTS</v>
          </cell>
        </row>
        <row r="1593">
          <cell r="A1593" t="str">
            <v>R103008</v>
          </cell>
          <cell r="B1593" t="str">
            <v>Concrete  Revenue</v>
          </cell>
          <cell r="C1593" t="str">
            <v>INR</v>
          </cell>
          <cell r="D1593" t="str">
            <v>REVENUE</v>
          </cell>
          <cell r="E1593" t="str">
            <v>INCOME STATEMENT</v>
          </cell>
          <cell r="F1593" t="str">
            <v/>
          </cell>
          <cell r="G1593" t="str">
            <v/>
          </cell>
          <cell r="H1593" t="str">
            <v>INCOME</v>
          </cell>
          <cell r="I1593" t="str">
            <v>INCOME FROM OPERATIONS</v>
          </cell>
          <cell r="J1593" t="str">
            <v>SERVICE RECEIPTS</v>
          </cell>
        </row>
        <row r="1594">
          <cell r="A1594" t="str">
            <v>R103009</v>
          </cell>
          <cell r="B1594" t="str">
            <v>Other Incomes</v>
          </cell>
          <cell r="C1594" t="str">
            <v>INR</v>
          </cell>
          <cell r="D1594" t="str">
            <v>REVENUE</v>
          </cell>
          <cell r="E1594" t="str">
            <v>INCOME STATEMENT</v>
          </cell>
          <cell r="F1594" t="str">
            <v/>
          </cell>
          <cell r="G1594" t="str">
            <v/>
          </cell>
          <cell r="H1594" t="str">
            <v>INCOME</v>
          </cell>
          <cell r="I1594" t="str">
            <v>INCOME FROM OPERATIONS</v>
          </cell>
          <cell r="J1594" t="str">
            <v>SERVICE RECEIPTS</v>
          </cell>
        </row>
        <row r="1595">
          <cell r="A1595" t="str">
            <v>R103010</v>
          </cell>
          <cell r="B1595" t="str">
            <v>Other Maintainance Incomes</v>
          </cell>
          <cell r="C1595" t="str">
            <v>INR</v>
          </cell>
          <cell r="D1595" t="str">
            <v>REVENUE</v>
          </cell>
          <cell r="E1595" t="str">
            <v>INCOME STATEMENT</v>
          </cell>
          <cell r="F1595" t="str">
            <v/>
          </cell>
          <cell r="G1595" t="str">
            <v/>
          </cell>
          <cell r="H1595" t="str">
            <v>INCOME</v>
          </cell>
          <cell r="I1595" t="str">
            <v>INCOME FROM OPERATIONS</v>
          </cell>
          <cell r="J1595" t="str">
            <v>SERVICE RECEIPTS</v>
          </cell>
        </row>
        <row r="1596">
          <cell r="A1596" t="str">
            <v>R103011</v>
          </cell>
          <cell r="B1596" t="str">
            <v>Shopping Mall - Development Income</v>
          </cell>
          <cell r="C1596" t="str">
            <v>INR</v>
          </cell>
          <cell r="D1596" t="str">
            <v>REVENUE</v>
          </cell>
          <cell r="E1596" t="str">
            <v>INCOME STATEMENT</v>
          </cell>
          <cell r="F1596" t="str">
            <v/>
          </cell>
          <cell r="G1596" t="str">
            <v/>
          </cell>
          <cell r="H1596" t="str">
            <v>INCOME</v>
          </cell>
          <cell r="I1596" t="str">
            <v>INCOME FROM OPERATIONS</v>
          </cell>
          <cell r="J1596" t="str">
            <v>SERVICE RECEIPTS</v>
          </cell>
        </row>
        <row r="1597">
          <cell r="A1597" t="str">
            <v>R103012</v>
          </cell>
          <cell r="B1597" t="str">
            <v>Development Income</v>
          </cell>
          <cell r="C1597" t="str">
            <v>INR</v>
          </cell>
          <cell r="D1597" t="str">
            <v>REVENUE</v>
          </cell>
          <cell r="E1597" t="str">
            <v>INCOME STATEMENT</v>
          </cell>
          <cell r="F1597" t="str">
            <v/>
          </cell>
          <cell r="G1597" t="str">
            <v/>
          </cell>
          <cell r="H1597" t="str">
            <v>INCOME</v>
          </cell>
          <cell r="I1597" t="str">
            <v>INCOME FROM OPERATIONS</v>
          </cell>
          <cell r="J1597" t="str">
            <v>SERVICE RECEIPTS</v>
          </cell>
        </row>
        <row r="1598">
          <cell r="A1598" t="str">
            <v>R103013</v>
          </cell>
          <cell r="B1598" t="str">
            <v>Parking Income</v>
          </cell>
          <cell r="C1598" t="str">
            <v>INR</v>
          </cell>
          <cell r="D1598" t="str">
            <v>REVENUE</v>
          </cell>
          <cell r="E1598" t="str">
            <v>INCOME STATEMENT</v>
          </cell>
          <cell r="F1598" t="str">
            <v/>
          </cell>
          <cell r="G1598" t="str">
            <v/>
          </cell>
          <cell r="H1598" t="str">
            <v>INCOME</v>
          </cell>
          <cell r="I1598" t="str">
            <v>INCOME FROM OPERATIONS</v>
          </cell>
          <cell r="J1598" t="str">
            <v>SERVICE RECEIPTS</v>
          </cell>
        </row>
        <row r="1599">
          <cell r="A1599" t="str">
            <v>R103014</v>
          </cell>
          <cell r="B1599" t="str">
            <v>Internal Lighting Income</v>
          </cell>
          <cell r="C1599" t="str">
            <v>INR</v>
          </cell>
          <cell r="D1599" t="str">
            <v>REVENUE</v>
          </cell>
          <cell r="E1599" t="str">
            <v>INCOME STATEMENT</v>
          </cell>
          <cell r="F1599" t="str">
            <v/>
          </cell>
          <cell r="G1599" t="str">
            <v/>
          </cell>
          <cell r="H1599" t="str">
            <v>INCOME</v>
          </cell>
          <cell r="I1599" t="str">
            <v>INCOME FROM OPERATIONS</v>
          </cell>
          <cell r="J1599" t="str">
            <v>SERVICE RECEIPTS</v>
          </cell>
        </row>
        <row r="1600">
          <cell r="A1600" t="str">
            <v>R103015</v>
          </cell>
          <cell r="B1600" t="str">
            <v>Additional Hours Incomes</v>
          </cell>
          <cell r="C1600" t="str">
            <v>INR</v>
          </cell>
          <cell r="D1600" t="str">
            <v>REVENUE</v>
          </cell>
          <cell r="E1600" t="str">
            <v>INCOME STATEMENT</v>
          </cell>
          <cell r="F1600" t="str">
            <v/>
          </cell>
          <cell r="G1600" t="str">
            <v/>
          </cell>
          <cell r="H1600" t="str">
            <v>INCOME</v>
          </cell>
          <cell r="I1600" t="str">
            <v>INCOME FROM OPERATIONS</v>
          </cell>
          <cell r="J1600" t="str">
            <v>SERVICE RECEIPTS</v>
          </cell>
        </row>
        <row r="1601">
          <cell r="A1601" t="str">
            <v>R103016</v>
          </cell>
          <cell r="B1601" t="str">
            <v>Fee For Electric Connection</v>
          </cell>
          <cell r="C1601" t="str">
            <v>INR</v>
          </cell>
          <cell r="D1601" t="str">
            <v>REVENUE</v>
          </cell>
          <cell r="E1601" t="str">
            <v>INCOME STATEMENT</v>
          </cell>
          <cell r="F1601" t="str">
            <v/>
          </cell>
          <cell r="G1601" t="str">
            <v/>
          </cell>
          <cell r="H1601" t="str">
            <v>INCOME</v>
          </cell>
          <cell r="I1601" t="str">
            <v>INCOME FROM OPERATIONS</v>
          </cell>
          <cell r="J1601" t="str">
            <v>SERVICE RECEIPTS</v>
          </cell>
        </row>
        <row r="1602">
          <cell r="A1602" t="str">
            <v>R103017</v>
          </cell>
          <cell r="B1602" t="str">
            <v>Water &amp; Sewerage</v>
          </cell>
          <cell r="C1602" t="str">
            <v>INR</v>
          </cell>
          <cell r="D1602" t="str">
            <v>REVENUE</v>
          </cell>
          <cell r="E1602" t="str">
            <v>INCOME STATEMENT</v>
          </cell>
          <cell r="F1602" t="str">
            <v/>
          </cell>
          <cell r="G1602" t="str">
            <v/>
          </cell>
          <cell r="H1602" t="str">
            <v>INCOME</v>
          </cell>
          <cell r="I1602" t="str">
            <v>INCOME FROM OPERATIONS</v>
          </cell>
          <cell r="J1602" t="str">
            <v>SERVICE RECEIPTS</v>
          </cell>
        </row>
        <row r="1603">
          <cell r="A1603" t="str">
            <v>R103018</v>
          </cell>
          <cell r="B1603" t="str">
            <v>Maintenance Incomes</v>
          </cell>
          <cell r="C1603" t="str">
            <v>INR</v>
          </cell>
          <cell r="D1603" t="str">
            <v>REVENUE</v>
          </cell>
          <cell r="E1603" t="str">
            <v>INCOME STATEMENT</v>
          </cell>
          <cell r="F1603" t="str">
            <v/>
          </cell>
          <cell r="G1603" t="str">
            <v/>
          </cell>
          <cell r="H1603" t="str">
            <v>INCOME</v>
          </cell>
          <cell r="I1603" t="str">
            <v>INCOME FROM OPERATIONS</v>
          </cell>
          <cell r="J1603" t="str">
            <v>SERVICE RECEIPTS</v>
          </cell>
        </row>
        <row r="1604">
          <cell r="A1604" t="str">
            <v>R103019</v>
          </cell>
          <cell r="B1604" t="str">
            <v>Misc Income-Entry Comm Vehicles</v>
          </cell>
          <cell r="C1604" t="str">
            <v>INR</v>
          </cell>
          <cell r="D1604" t="str">
            <v>REVENUE</v>
          </cell>
          <cell r="E1604" t="str">
            <v>INCOME STATEMENT</v>
          </cell>
          <cell r="F1604" t="str">
            <v/>
          </cell>
          <cell r="G1604" t="str">
            <v/>
          </cell>
          <cell r="H1604" t="str">
            <v>INCOME</v>
          </cell>
          <cell r="I1604" t="str">
            <v>INCOME FROM OPERATIONS</v>
          </cell>
          <cell r="J1604" t="str">
            <v>SERVICE RECEIPTS</v>
          </cell>
        </row>
        <row r="1605">
          <cell r="A1605" t="str">
            <v>R103020</v>
          </cell>
          <cell r="B1605" t="str">
            <v>Period Inspection Charges</v>
          </cell>
          <cell r="C1605" t="str">
            <v>INR</v>
          </cell>
          <cell r="D1605" t="str">
            <v>REVENUE</v>
          </cell>
          <cell r="E1605" t="str">
            <v>INCOME STATEMENT</v>
          </cell>
          <cell r="F1605" t="str">
            <v/>
          </cell>
          <cell r="G1605" t="str">
            <v/>
          </cell>
          <cell r="H1605" t="str">
            <v>INCOME</v>
          </cell>
          <cell r="I1605" t="str">
            <v>INCOME FROM OPERATIONS</v>
          </cell>
          <cell r="J1605" t="str">
            <v>SERVICE RECEIPTS</v>
          </cell>
        </row>
        <row r="1606">
          <cell r="A1606" t="str">
            <v>R103021</v>
          </cell>
          <cell r="B1606" t="str">
            <v>Testing Charges</v>
          </cell>
          <cell r="C1606" t="str">
            <v>INR</v>
          </cell>
          <cell r="D1606" t="str">
            <v>REVENUE</v>
          </cell>
          <cell r="E1606" t="str">
            <v>INCOME STATEMENT</v>
          </cell>
          <cell r="F1606" t="str">
            <v/>
          </cell>
          <cell r="G1606" t="str">
            <v/>
          </cell>
          <cell r="H1606" t="str">
            <v>INCOME</v>
          </cell>
          <cell r="I1606" t="str">
            <v>INCOME FROM OPERATIONS</v>
          </cell>
          <cell r="J1606" t="str">
            <v>SERVICE RECEIPTS</v>
          </cell>
        </row>
        <row r="1607">
          <cell r="A1607" t="str">
            <v>R104001</v>
          </cell>
          <cell r="B1607" t="str">
            <v>Sale Of Electricity/Gas</v>
          </cell>
          <cell r="C1607" t="str">
            <v>INR</v>
          </cell>
          <cell r="D1607" t="str">
            <v>REVENUE</v>
          </cell>
          <cell r="E1607" t="str">
            <v>INCOME STATEMENT</v>
          </cell>
          <cell r="F1607" t="str">
            <v/>
          </cell>
          <cell r="G1607" t="str">
            <v/>
          </cell>
          <cell r="H1607" t="str">
            <v>INCOME</v>
          </cell>
          <cell r="I1607" t="str">
            <v>INCOME FROM OPERATIONS</v>
          </cell>
          <cell r="J1607" t="str">
            <v>SERVICE RECEIPTS</v>
          </cell>
        </row>
        <row r="1608">
          <cell r="A1608" t="str">
            <v>R105001</v>
          </cell>
          <cell r="B1608" t="str">
            <v>Cable Operations</v>
          </cell>
          <cell r="C1608" t="str">
            <v>INR</v>
          </cell>
          <cell r="D1608" t="str">
            <v>REVENUE</v>
          </cell>
          <cell r="E1608" t="str">
            <v>INCOME STATEMENT</v>
          </cell>
          <cell r="F1608" t="str">
            <v/>
          </cell>
          <cell r="G1608" t="str">
            <v/>
          </cell>
          <cell r="H1608" t="str">
            <v>INCOME</v>
          </cell>
          <cell r="I1608" t="str">
            <v>INCOME FROM OPERATIONS</v>
          </cell>
          <cell r="J1608" t="str">
            <v>SERVICE RECEIPTS</v>
          </cell>
        </row>
        <row r="1609">
          <cell r="A1609" t="str">
            <v>R105101</v>
          </cell>
          <cell r="B1609" t="str">
            <v>Vending Services</v>
          </cell>
          <cell r="C1609" t="str">
            <v>INR</v>
          </cell>
          <cell r="D1609" t="str">
            <v>REVENUE</v>
          </cell>
          <cell r="E1609" t="str">
            <v>INCOME STATEMENT</v>
          </cell>
          <cell r="F1609" t="str">
            <v/>
          </cell>
          <cell r="G1609" t="str">
            <v/>
          </cell>
          <cell r="H1609" t="str">
            <v>INCOME</v>
          </cell>
          <cell r="I1609" t="str">
            <v>INCOME FROM OPERATIONS</v>
          </cell>
          <cell r="J1609" t="str">
            <v>SERVICE RECEIPTS</v>
          </cell>
        </row>
        <row r="1610">
          <cell r="A1610" t="str">
            <v>R105201</v>
          </cell>
          <cell r="B1610" t="str">
            <v>Consultancy &amp; Other Services</v>
          </cell>
          <cell r="C1610" t="str">
            <v>INR</v>
          </cell>
          <cell r="D1610" t="str">
            <v>REVENUE</v>
          </cell>
          <cell r="E1610" t="str">
            <v>INCOME STATEMENT</v>
          </cell>
          <cell r="F1610" t="str">
            <v/>
          </cell>
          <cell r="G1610" t="str">
            <v/>
          </cell>
          <cell r="H1610" t="str">
            <v>INCOME</v>
          </cell>
          <cell r="I1610" t="str">
            <v>INCOME FROM OPERATIONS</v>
          </cell>
          <cell r="J1610" t="str">
            <v>SERVICE RECEIPTS</v>
          </cell>
        </row>
        <row r="1611">
          <cell r="A1611" t="str">
            <v>R105301</v>
          </cell>
          <cell r="B1611" t="str">
            <v>Receipt of Cinema Operations</v>
          </cell>
          <cell r="C1611" t="str">
            <v>INR</v>
          </cell>
          <cell r="D1611" t="str">
            <v>REVENUE</v>
          </cell>
          <cell r="E1611" t="str">
            <v>INCOME STATEMENT</v>
          </cell>
          <cell r="F1611" t="str">
            <v/>
          </cell>
          <cell r="G1611" t="str">
            <v/>
          </cell>
          <cell r="H1611" t="str">
            <v>INCOME</v>
          </cell>
          <cell r="I1611" t="str">
            <v>INCOME FROM OPERATIONS</v>
          </cell>
          <cell r="J1611" t="str">
            <v>SERVICE RECEIPTS</v>
          </cell>
        </row>
        <row r="1612">
          <cell r="A1612" t="str">
            <v>R105401</v>
          </cell>
          <cell r="B1612" t="str">
            <v>Income from Golf course Operation</v>
          </cell>
          <cell r="C1612" t="str">
            <v>INR</v>
          </cell>
          <cell r="D1612" t="str">
            <v>REVENUE</v>
          </cell>
          <cell r="E1612" t="str">
            <v>INCOME STATEMENT</v>
          </cell>
          <cell r="F1612" t="str">
            <v/>
          </cell>
          <cell r="G1612" t="str">
            <v/>
          </cell>
          <cell r="H1612" t="str">
            <v>INCOME</v>
          </cell>
          <cell r="I1612" t="str">
            <v>INCOME FROM OPERATIONS</v>
          </cell>
          <cell r="J1612" t="str">
            <v>SERVICE RECEIPTS</v>
          </cell>
        </row>
        <row r="1613">
          <cell r="A1613" t="str">
            <v>R105402</v>
          </cell>
          <cell r="B1613" t="str">
            <v>Club Operations</v>
          </cell>
          <cell r="C1613" t="str">
            <v>INR</v>
          </cell>
          <cell r="D1613" t="str">
            <v>REVENUE</v>
          </cell>
          <cell r="E1613" t="str">
            <v>INCOME STATEMENT</v>
          </cell>
          <cell r="F1613" t="str">
            <v/>
          </cell>
          <cell r="G1613" t="str">
            <v/>
          </cell>
          <cell r="H1613" t="str">
            <v>INCOME</v>
          </cell>
          <cell r="I1613" t="str">
            <v>INCOME FROM OPERATIONS</v>
          </cell>
          <cell r="J1613" t="str">
            <v>SERVICE RECEIPTS</v>
          </cell>
        </row>
        <row r="1614">
          <cell r="A1614" t="str">
            <v>R105403</v>
          </cell>
          <cell r="B1614" t="str">
            <v>Health and recreational receipts</v>
          </cell>
          <cell r="C1614" t="str">
            <v>INR</v>
          </cell>
          <cell r="D1614" t="str">
            <v>REVENUE</v>
          </cell>
          <cell r="E1614" t="str">
            <v>INCOME STATEMENT</v>
          </cell>
          <cell r="F1614" t="str">
            <v/>
          </cell>
          <cell r="G1614" t="str">
            <v/>
          </cell>
          <cell r="H1614" t="str">
            <v>INCOME</v>
          </cell>
          <cell r="I1614" t="str">
            <v>INCOME FROM OPERATIONS</v>
          </cell>
          <cell r="J1614" t="str">
            <v>SERVICE RECEIPTS</v>
          </cell>
        </row>
        <row r="1615">
          <cell r="A1615" t="str">
            <v>R105404</v>
          </cell>
          <cell r="B1615" t="str">
            <v>Food Court Kisok income</v>
          </cell>
          <cell r="C1615" t="str">
            <v>INR</v>
          </cell>
          <cell r="D1615" t="str">
            <v>REVENUE</v>
          </cell>
          <cell r="E1615" t="str">
            <v>INCOME STATEMENT</v>
          </cell>
          <cell r="F1615" t="str">
            <v/>
          </cell>
          <cell r="G1615" t="str">
            <v/>
          </cell>
          <cell r="H1615" t="str">
            <v>INCOME</v>
          </cell>
          <cell r="I1615" t="str">
            <v>INCOME FROM OPERATIONS</v>
          </cell>
          <cell r="J1615" t="str">
            <v>SERVICE RECEIPTS</v>
          </cell>
        </row>
        <row r="1616">
          <cell r="A1616" t="str">
            <v>R105405</v>
          </cell>
          <cell r="B1616" t="str">
            <v>Venue Charges</v>
          </cell>
          <cell r="C1616" t="str">
            <v>INR</v>
          </cell>
          <cell r="D1616" t="str">
            <v>REVENUE</v>
          </cell>
          <cell r="E1616" t="str">
            <v>INCOME STATEMENT</v>
          </cell>
          <cell r="F1616" t="str">
            <v/>
          </cell>
          <cell r="G1616" t="str">
            <v/>
          </cell>
          <cell r="H1616" t="str">
            <v>INCOME</v>
          </cell>
          <cell r="I1616" t="str">
            <v>INCOME FROM OPERATIONS</v>
          </cell>
          <cell r="J1616" t="str">
            <v>SERVICE RECEIPTS</v>
          </cell>
        </row>
        <row r="1617">
          <cell r="A1617" t="str">
            <v>R105406</v>
          </cell>
          <cell r="B1617" t="str">
            <v>F&amp;B Revenue</v>
          </cell>
          <cell r="C1617" t="str">
            <v>INR</v>
          </cell>
          <cell r="D1617" t="str">
            <v>REVENUE</v>
          </cell>
          <cell r="E1617" t="str">
            <v>INCOME STATEMENT</v>
          </cell>
          <cell r="F1617" t="str">
            <v/>
          </cell>
          <cell r="G1617" t="str">
            <v/>
          </cell>
          <cell r="H1617" t="str">
            <v>INCOME</v>
          </cell>
          <cell r="I1617" t="str">
            <v>INCOME FROM OPERATIONS</v>
          </cell>
          <cell r="J1617" t="str">
            <v>SERVICE RECEIPTS</v>
          </cell>
        </row>
        <row r="1618">
          <cell r="A1618" t="str">
            <v>R105407</v>
          </cell>
          <cell r="B1618" t="str">
            <v>Academy revenue</v>
          </cell>
          <cell r="C1618" t="str">
            <v>INR</v>
          </cell>
          <cell r="D1618" t="str">
            <v>REVENUE</v>
          </cell>
          <cell r="E1618" t="str">
            <v>INCOME STATEMENT</v>
          </cell>
          <cell r="F1618" t="str">
            <v/>
          </cell>
          <cell r="G1618" t="str">
            <v/>
          </cell>
          <cell r="H1618" t="str">
            <v>INCOME</v>
          </cell>
          <cell r="I1618" t="str">
            <v>INCOME FROM OPERATIONS</v>
          </cell>
          <cell r="J1618" t="str">
            <v>SERVICE RECEIPTS</v>
          </cell>
        </row>
        <row r="1619">
          <cell r="A1619" t="str">
            <v>R105408</v>
          </cell>
          <cell r="B1619" t="str">
            <v>proshop revenue</v>
          </cell>
          <cell r="C1619" t="str">
            <v>INR</v>
          </cell>
          <cell r="D1619" t="str">
            <v>REVENUE</v>
          </cell>
          <cell r="E1619" t="str">
            <v>INCOME STATEMENT</v>
          </cell>
          <cell r="F1619" t="str">
            <v/>
          </cell>
          <cell r="G1619" t="str">
            <v/>
          </cell>
          <cell r="H1619" t="str">
            <v>INCOME</v>
          </cell>
          <cell r="I1619" t="str">
            <v>INCOME FROM OPERATIONS</v>
          </cell>
          <cell r="J1619" t="str">
            <v>SERVICE RECEIPTS</v>
          </cell>
        </row>
        <row r="1620">
          <cell r="A1620" t="str">
            <v>R105409</v>
          </cell>
          <cell r="B1620" t="str">
            <v>Commission Income Golf Course</v>
          </cell>
          <cell r="C1620" t="str">
            <v>INR</v>
          </cell>
          <cell r="D1620" t="str">
            <v>REVENUE</v>
          </cell>
          <cell r="E1620" t="str">
            <v>INCOME STATEMENT</v>
          </cell>
          <cell r="F1620" t="str">
            <v/>
          </cell>
          <cell r="G1620" t="str">
            <v/>
          </cell>
          <cell r="H1620" t="str">
            <v>INCOME</v>
          </cell>
          <cell r="I1620" t="str">
            <v>INCOME FROM OPERATIONS</v>
          </cell>
          <cell r="J1620" t="str">
            <v>SERVICE RECEIPTS</v>
          </cell>
        </row>
        <row r="1621">
          <cell r="A1621" t="str">
            <v>R105410</v>
          </cell>
          <cell r="B1621" t="str">
            <v>Rental on horticulture Golf Course</v>
          </cell>
          <cell r="C1621" t="str">
            <v>INR</v>
          </cell>
          <cell r="D1621" t="str">
            <v>REVENUE</v>
          </cell>
          <cell r="E1621" t="str">
            <v>INCOME STATEMENT</v>
          </cell>
          <cell r="F1621" t="str">
            <v/>
          </cell>
          <cell r="G1621" t="str">
            <v/>
          </cell>
          <cell r="H1621" t="str">
            <v>INCOME</v>
          </cell>
          <cell r="I1621" t="str">
            <v>INCOME FROM OPERATIONS</v>
          </cell>
          <cell r="J1621" t="str">
            <v>SERVICE RECEIPTS</v>
          </cell>
        </row>
        <row r="1622">
          <cell r="A1622" t="str">
            <v>R105501</v>
          </cell>
          <cell r="B1622" t="str">
            <v>Entry Fees</v>
          </cell>
          <cell r="C1622" t="str">
            <v>INR</v>
          </cell>
          <cell r="D1622" t="str">
            <v>REVENUE</v>
          </cell>
          <cell r="E1622" t="str">
            <v>INCOME STATEMENT</v>
          </cell>
          <cell r="F1622" t="str">
            <v/>
          </cell>
          <cell r="G1622" t="str">
            <v/>
          </cell>
          <cell r="H1622" t="str">
            <v>INCOME</v>
          </cell>
          <cell r="I1622" t="str">
            <v>INCOME FROM OPERATIONS</v>
          </cell>
          <cell r="J1622" t="str">
            <v>SERVICE RECEIPTS</v>
          </cell>
        </row>
        <row r="1623">
          <cell r="A1623" t="str">
            <v>R105502</v>
          </cell>
          <cell r="B1623" t="str">
            <v>Membership Fees</v>
          </cell>
          <cell r="C1623" t="str">
            <v>INR</v>
          </cell>
          <cell r="D1623" t="str">
            <v>REVENUE</v>
          </cell>
          <cell r="E1623" t="str">
            <v>INCOME STATEMENT</v>
          </cell>
          <cell r="F1623" t="str">
            <v/>
          </cell>
          <cell r="G1623" t="str">
            <v/>
          </cell>
          <cell r="H1623" t="str">
            <v>INCOME</v>
          </cell>
          <cell r="I1623" t="str">
            <v>INCOME FROM OPERATIONS</v>
          </cell>
          <cell r="J1623" t="str">
            <v>SERVICE RECEIPTS</v>
          </cell>
        </row>
        <row r="1624">
          <cell r="A1624" t="str">
            <v>R105503</v>
          </cell>
          <cell r="B1624" t="str">
            <v>Membership Fees Internet</v>
          </cell>
          <cell r="C1624" t="str">
            <v>INR</v>
          </cell>
          <cell r="D1624" t="str">
            <v>REVENUE</v>
          </cell>
          <cell r="E1624" t="str">
            <v>INCOME STATEMENT</v>
          </cell>
          <cell r="F1624" t="str">
            <v/>
          </cell>
          <cell r="G1624" t="str">
            <v/>
          </cell>
          <cell r="H1624" t="str">
            <v>INCOME</v>
          </cell>
          <cell r="I1624" t="str">
            <v>INCOME FROM OPERATIONS</v>
          </cell>
          <cell r="J1624" t="str">
            <v>SERVICE RECEIPTS</v>
          </cell>
        </row>
        <row r="1625">
          <cell r="A1625" t="str">
            <v>R105504</v>
          </cell>
          <cell r="B1625" t="str">
            <v>Subscription Income</v>
          </cell>
          <cell r="C1625" t="str">
            <v>INR</v>
          </cell>
          <cell r="D1625" t="str">
            <v>REVENUE</v>
          </cell>
          <cell r="E1625" t="str">
            <v>INCOME STATEMENT</v>
          </cell>
          <cell r="F1625" t="str">
            <v/>
          </cell>
          <cell r="G1625" t="str">
            <v/>
          </cell>
          <cell r="H1625" t="str">
            <v>INCOME</v>
          </cell>
          <cell r="I1625" t="str">
            <v>INCOME FROM OPERATIONS</v>
          </cell>
          <cell r="J1625" t="str">
            <v>SERVICE RECEIPTS</v>
          </cell>
        </row>
        <row r="1626">
          <cell r="A1626" t="str">
            <v>R105505</v>
          </cell>
          <cell r="B1626" t="str">
            <v>Subscription Income Internet</v>
          </cell>
          <cell r="C1626" t="str">
            <v>INR</v>
          </cell>
          <cell r="D1626" t="str">
            <v>REVENUE</v>
          </cell>
          <cell r="E1626" t="str">
            <v>INCOME STATEMENT</v>
          </cell>
          <cell r="F1626" t="str">
            <v/>
          </cell>
          <cell r="G1626" t="str">
            <v/>
          </cell>
          <cell r="H1626" t="str">
            <v>INCOME</v>
          </cell>
          <cell r="I1626" t="str">
            <v>INCOME FROM OPERATIONS</v>
          </cell>
          <cell r="J1626" t="str">
            <v>SERVICE RECEIPTS</v>
          </cell>
        </row>
        <row r="1627">
          <cell r="A1627" t="str">
            <v>R105506</v>
          </cell>
          <cell r="B1627" t="str">
            <v>Subscription Income - Primus</v>
          </cell>
          <cell r="C1627" t="str">
            <v>INR</v>
          </cell>
          <cell r="D1627" t="str">
            <v>REVENUE</v>
          </cell>
          <cell r="E1627" t="str">
            <v>INCOME STATEMENT</v>
          </cell>
          <cell r="F1627" t="str">
            <v/>
          </cell>
          <cell r="G1627" t="str">
            <v/>
          </cell>
          <cell r="H1627" t="str">
            <v>INCOME</v>
          </cell>
          <cell r="I1627" t="str">
            <v>INCOME FROM OPERATIONS</v>
          </cell>
          <cell r="J1627" t="str">
            <v>SERVICE RECEIPTS</v>
          </cell>
        </row>
        <row r="1628">
          <cell r="A1628" t="str">
            <v>R105507</v>
          </cell>
          <cell r="B1628" t="str">
            <v>Subscription Income- Sify</v>
          </cell>
          <cell r="C1628" t="str">
            <v>INR</v>
          </cell>
          <cell r="D1628" t="str">
            <v>REVENUE</v>
          </cell>
          <cell r="E1628" t="str">
            <v>INCOME STATEMENT</v>
          </cell>
          <cell r="F1628" t="str">
            <v/>
          </cell>
          <cell r="G1628" t="str">
            <v/>
          </cell>
          <cell r="H1628" t="str">
            <v>INCOME</v>
          </cell>
          <cell r="I1628" t="str">
            <v>INCOME FROM OPERATIONS</v>
          </cell>
          <cell r="J1628" t="str">
            <v>SERVICE RECEIPTS</v>
          </cell>
        </row>
        <row r="1629">
          <cell r="A1629" t="str">
            <v>R105508</v>
          </cell>
          <cell r="B1629" t="str">
            <v>Additional Subscription</v>
          </cell>
          <cell r="C1629" t="str">
            <v>INR</v>
          </cell>
          <cell r="D1629" t="str">
            <v>REVENUE</v>
          </cell>
          <cell r="E1629" t="str">
            <v>INCOME STATEMENT</v>
          </cell>
          <cell r="F1629" t="str">
            <v/>
          </cell>
          <cell r="G1629" t="str">
            <v/>
          </cell>
          <cell r="H1629" t="str">
            <v>INCOME</v>
          </cell>
          <cell r="I1629" t="str">
            <v>INCOME FROM OPERATIONS</v>
          </cell>
          <cell r="J1629" t="str">
            <v>SERVICE RECEIPTS</v>
          </cell>
        </row>
        <row r="1630">
          <cell r="A1630" t="str">
            <v>R106001</v>
          </cell>
          <cell r="B1630" t="str">
            <v>Farm receipts</v>
          </cell>
          <cell r="C1630" t="str">
            <v>INR</v>
          </cell>
          <cell r="D1630" t="str">
            <v>REVENUE</v>
          </cell>
          <cell r="E1630" t="str">
            <v>INCOME STATEMENT</v>
          </cell>
          <cell r="F1630" t="str">
            <v/>
          </cell>
          <cell r="G1630" t="str">
            <v/>
          </cell>
          <cell r="H1630" t="str">
            <v>INCOME</v>
          </cell>
          <cell r="I1630" t="str">
            <v>OTHER INCOME</v>
          </cell>
          <cell r="J1630" t="str">
            <v>FARM INCOME</v>
          </cell>
        </row>
        <row r="1631">
          <cell r="A1631" t="str">
            <v>R201001</v>
          </cell>
          <cell r="B1631" t="str">
            <v>Advertisement and other income</v>
          </cell>
          <cell r="C1631" t="str">
            <v>INR</v>
          </cell>
          <cell r="D1631" t="str">
            <v>REVENUE</v>
          </cell>
          <cell r="E1631" t="str">
            <v>INCOME STATEMENT</v>
          </cell>
          <cell r="F1631" t="str">
            <v/>
          </cell>
          <cell r="G1631" t="str">
            <v/>
          </cell>
          <cell r="H1631" t="str">
            <v>INCOME</v>
          </cell>
          <cell r="I1631" t="str">
            <v>OTHER INCOME</v>
          </cell>
          <cell r="J1631" t="str">
            <v>OTHER INCOME</v>
          </cell>
        </row>
        <row r="1632">
          <cell r="A1632" t="str">
            <v>R201002</v>
          </cell>
          <cell r="B1632" t="str">
            <v>Promotional Income</v>
          </cell>
          <cell r="C1632" t="str">
            <v>INR</v>
          </cell>
          <cell r="D1632" t="str">
            <v>REVENUE</v>
          </cell>
          <cell r="E1632" t="str">
            <v>INCOME STATEMENT</v>
          </cell>
          <cell r="F1632" t="str">
            <v/>
          </cell>
          <cell r="G1632" t="str">
            <v/>
          </cell>
          <cell r="H1632" t="str">
            <v>INCOME</v>
          </cell>
          <cell r="I1632" t="str">
            <v>OTHER INCOME</v>
          </cell>
          <cell r="J1632" t="str">
            <v>OTHER INCOME</v>
          </cell>
        </row>
        <row r="1633">
          <cell r="A1633" t="str">
            <v>R201003</v>
          </cell>
          <cell r="B1633" t="str">
            <v>Promotional Income-Signage/Banners</v>
          </cell>
          <cell r="C1633" t="str">
            <v>INR</v>
          </cell>
          <cell r="D1633" t="str">
            <v>REVENUE</v>
          </cell>
          <cell r="E1633" t="str">
            <v>INCOME STATEMENT</v>
          </cell>
          <cell r="F1633" t="str">
            <v/>
          </cell>
          <cell r="G1633" t="str">
            <v/>
          </cell>
          <cell r="H1633" t="str">
            <v>INCOME</v>
          </cell>
          <cell r="I1633" t="str">
            <v>OTHER INCOME</v>
          </cell>
          <cell r="J1633" t="str">
            <v>OTHER INCOME</v>
          </cell>
        </row>
        <row r="1634">
          <cell r="A1634" t="str">
            <v>R201004</v>
          </cell>
          <cell r="B1634" t="str">
            <v>Promotional Income-Events</v>
          </cell>
          <cell r="C1634" t="str">
            <v>INR</v>
          </cell>
          <cell r="D1634" t="str">
            <v>REVENUE</v>
          </cell>
          <cell r="E1634" t="str">
            <v>INCOME STATEMENT</v>
          </cell>
          <cell r="F1634" t="str">
            <v/>
          </cell>
          <cell r="G1634" t="str">
            <v/>
          </cell>
          <cell r="H1634" t="str">
            <v>INCOME</v>
          </cell>
          <cell r="I1634" t="str">
            <v>OTHER INCOME</v>
          </cell>
          <cell r="J1634" t="str">
            <v>OTHER INCOME</v>
          </cell>
        </row>
        <row r="1635">
          <cell r="A1635" t="str">
            <v>R201005</v>
          </cell>
          <cell r="B1635" t="str">
            <v>Promotional Income-Kiosks</v>
          </cell>
          <cell r="C1635" t="str">
            <v>INR</v>
          </cell>
          <cell r="D1635" t="str">
            <v>REVENUE</v>
          </cell>
          <cell r="E1635" t="str">
            <v>INCOME STATEMENT</v>
          </cell>
          <cell r="F1635" t="str">
            <v/>
          </cell>
          <cell r="G1635" t="str">
            <v/>
          </cell>
          <cell r="H1635" t="str">
            <v>INCOME</v>
          </cell>
          <cell r="I1635" t="str">
            <v>OTHER INCOME</v>
          </cell>
          <cell r="J1635" t="str">
            <v>OTHER INCOME</v>
          </cell>
        </row>
        <row r="1636">
          <cell r="A1636" t="str">
            <v>R201006</v>
          </cell>
          <cell r="B1636" t="str">
            <v>Publicity Recover From Distributor</v>
          </cell>
          <cell r="C1636" t="str">
            <v>INR</v>
          </cell>
          <cell r="D1636" t="str">
            <v>REVENUE</v>
          </cell>
          <cell r="E1636" t="str">
            <v>INCOME STATEMENT</v>
          </cell>
          <cell r="F1636" t="str">
            <v/>
          </cell>
          <cell r="G1636" t="str">
            <v/>
          </cell>
          <cell r="H1636" t="str">
            <v>INCOME</v>
          </cell>
          <cell r="I1636" t="str">
            <v>OTHER INCOME</v>
          </cell>
          <cell r="J1636" t="str">
            <v>OTHER INCOME</v>
          </cell>
        </row>
        <row r="1637">
          <cell r="A1637" t="str">
            <v>R201007</v>
          </cell>
          <cell r="B1637" t="str">
            <v>Film Income</v>
          </cell>
          <cell r="C1637" t="str">
            <v>INR</v>
          </cell>
          <cell r="D1637" t="str">
            <v>REVENUE</v>
          </cell>
          <cell r="E1637" t="str">
            <v>INCOME STATEMENT</v>
          </cell>
          <cell r="F1637" t="str">
            <v/>
          </cell>
          <cell r="G1637" t="str">
            <v/>
          </cell>
          <cell r="H1637" t="str">
            <v>INCOME</v>
          </cell>
          <cell r="I1637" t="str">
            <v>OTHER INCOME</v>
          </cell>
          <cell r="J1637" t="str">
            <v>OTHER INCOME</v>
          </cell>
        </row>
        <row r="1638">
          <cell r="A1638" t="str">
            <v>R201008</v>
          </cell>
          <cell r="B1638" t="str">
            <v>Pouring Fees</v>
          </cell>
          <cell r="C1638" t="str">
            <v>INR</v>
          </cell>
          <cell r="D1638" t="str">
            <v>REVENUE</v>
          </cell>
          <cell r="E1638" t="str">
            <v>INCOME STATEMENT</v>
          </cell>
          <cell r="F1638" t="str">
            <v/>
          </cell>
          <cell r="G1638" t="str">
            <v/>
          </cell>
          <cell r="H1638" t="str">
            <v>INCOME</v>
          </cell>
          <cell r="I1638" t="str">
            <v>OTHER INCOME</v>
          </cell>
          <cell r="J1638" t="str">
            <v>OTHER INCOME</v>
          </cell>
        </row>
        <row r="1639">
          <cell r="A1639" t="str">
            <v>R201101</v>
          </cell>
          <cell r="B1639" t="str">
            <v>Banglore Office Receipts</v>
          </cell>
          <cell r="C1639" t="str">
            <v>INR</v>
          </cell>
          <cell r="D1639" t="str">
            <v>REVENUE</v>
          </cell>
          <cell r="E1639" t="str">
            <v>INCOME STATEMENT</v>
          </cell>
          <cell r="F1639" t="str">
            <v/>
          </cell>
          <cell r="G1639" t="str">
            <v/>
          </cell>
          <cell r="H1639" t="str">
            <v>INCOME</v>
          </cell>
          <cell r="I1639" t="str">
            <v>OTHER INCOME</v>
          </cell>
          <cell r="J1639" t="str">
            <v>OTHER INCOME</v>
          </cell>
        </row>
        <row r="1640">
          <cell r="A1640" t="str">
            <v>R201102</v>
          </cell>
          <cell r="B1640" t="str">
            <v>Commission  Receipts</v>
          </cell>
          <cell r="C1640" t="str">
            <v>INR</v>
          </cell>
          <cell r="D1640" t="str">
            <v>REVENUE</v>
          </cell>
          <cell r="E1640" t="str">
            <v>INCOME STATEMENT</v>
          </cell>
          <cell r="F1640" t="str">
            <v/>
          </cell>
          <cell r="G1640" t="str">
            <v/>
          </cell>
          <cell r="H1640" t="str">
            <v>INCOME</v>
          </cell>
          <cell r="I1640" t="str">
            <v>OTHER INCOME</v>
          </cell>
          <cell r="J1640" t="str">
            <v>OTHER INCOME</v>
          </cell>
        </row>
        <row r="1641">
          <cell r="A1641" t="str">
            <v>R201103</v>
          </cell>
          <cell r="B1641" t="str">
            <v>Escalation Received</v>
          </cell>
          <cell r="C1641" t="str">
            <v>INR</v>
          </cell>
          <cell r="D1641" t="str">
            <v>REVENUE</v>
          </cell>
          <cell r="E1641" t="str">
            <v>INCOME STATEMENT</v>
          </cell>
          <cell r="F1641" t="str">
            <v/>
          </cell>
          <cell r="G1641" t="str">
            <v/>
          </cell>
          <cell r="H1641" t="str">
            <v>INCOME</v>
          </cell>
          <cell r="I1641" t="str">
            <v>OTHER INCOME</v>
          </cell>
          <cell r="J1641" t="str">
            <v>OTHER INCOME</v>
          </cell>
        </row>
        <row r="1642">
          <cell r="A1642" t="str">
            <v>R201104</v>
          </cell>
          <cell r="B1642" t="str">
            <v>Inter Project Receipts</v>
          </cell>
          <cell r="C1642" t="str">
            <v>INR</v>
          </cell>
          <cell r="D1642" t="str">
            <v>REVENUE</v>
          </cell>
          <cell r="E1642" t="str">
            <v>INCOME STATEMENT</v>
          </cell>
          <cell r="F1642" t="str">
            <v/>
          </cell>
          <cell r="G1642" t="str">
            <v/>
          </cell>
          <cell r="H1642" t="str">
            <v>INCOME</v>
          </cell>
          <cell r="I1642" t="str">
            <v>OTHER INCOME</v>
          </cell>
          <cell r="J1642" t="str">
            <v>OTHER INCOME</v>
          </cell>
        </row>
        <row r="1643">
          <cell r="A1643" t="str">
            <v>R201105</v>
          </cell>
          <cell r="B1643" t="str">
            <v>Sale Of Brochures / Forms</v>
          </cell>
          <cell r="C1643" t="str">
            <v>INR</v>
          </cell>
          <cell r="D1643" t="str">
            <v>REVENUE</v>
          </cell>
          <cell r="E1643" t="str">
            <v>INCOME STATEMENT</v>
          </cell>
          <cell r="F1643" t="str">
            <v/>
          </cell>
          <cell r="G1643" t="str">
            <v/>
          </cell>
          <cell r="H1643" t="str">
            <v>INCOME</v>
          </cell>
          <cell r="I1643" t="str">
            <v>OTHER INCOME</v>
          </cell>
          <cell r="J1643" t="str">
            <v>OTHER INCOME</v>
          </cell>
        </row>
        <row r="1644">
          <cell r="A1644" t="str">
            <v>R201106</v>
          </cell>
          <cell r="B1644" t="str">
            <v>Hire Income-Central Equp. Pool</v>
          </cell>
          <cell r="C1644" t="str">
            <v>INR</v>
          </cell>
          <cell r="D1644" t="str">
            <v>REVENUE</v>
          </cell>
          <cell r="E1644" t="str">
            <v>INCOME STATEMENT</v>
          </cell>
          <cell r="F1644" t="str">
            <v/>
          </cell>
          <cell r="G1644" t="str">
            <v/>
          </cell>
          <cell r="H1644" t="str">
            <v>INCOME</v>
          </cell>
          <cell r="I1644" t="str">
            <v>OTHER INCOME</v>
          </cell>
          <cell r="J1644" t="str">
            <v>OTHER INCOME</v>
          </cell>
        </row>
        <row r="1645">
          <cell r="A1645" t="str">
            <v>R201107</v>
          </cell>
          <cell r="B1645" t="str">
            <v>Sale Of Scrap</v>
          </cell>
          <cell r="C1645" t="str">
            <v>INR</v>
          </cell>
          <cell r="D1645" t="str">
            <v>REVENUE</v>
          </cell>
          <cell r="E1645" t="str">
            <v>INCOME STATEMENT</v>
          </cell>
          <cell r="F1645" t="str">
            <v/>
          </cell>
          <cell r="G1645" t="str">
            <v/>
          </cell>
          <cell r="H1645" t="str">
            <v>INCOME</v>
          </cell>
          <cell r="I1645" t="str">
            <v>OTHER INCOME</v>
          </cell>
          <cell r="J1645" t="str">
            <v>OTHER INCOME</v>
          </cell>
        </row>
        <row r="1646">
          <cell r="A1646" t="str">
            <v>R201108</v>
          </cell>
          <cell r="B1646" t="str">
            <v>Use Of Vacant Plot</v>
          </cell>
          <cell r="C1646" t="str">
            <v>INR</v>
          </cell>
          <cell r="D1646" t="str">
            <v>REVENUE</v>
          </cell>
          <cell r="E1646" t="str">
            <v>INCOME STATEMENT</v>
          </cell>
          <cell r="F1646" t="str">
            <v/>
          </cell>
          <cell r="G1646" t="str">
            <v/>
          </cell>
          <cell r="H1646" t="str">
            <v>INCOME</v>
          </cell>
          <cell r="I1646" t="str">
            <v>OTHER INCOME</v>
          </cell>
          <cell r="J1646" t="str">
            <v>OTHER INCOME</v>
          </cell>
        </row>
        <row r="1647">
          <cell r="A1647" t="str">
            <v>R201109</v>
          </cell>
          <cell r="B1647" t="str">
            <v>Garbage Disposal</v>
          </cell>
          <cell r="C1647" t="str">
            <v>INR</v>
          </cell>
          <cell r="D1647" t="str">
            <v>REVENUE</v>
          </cell>
          <cell r="E1647" t="str">
            <v>INCOME STATEMENT</v>
          </cell>
          <cell r="F1647" t="str">
            <v/>
          </cell>
          <cell r="G1647" t="str">
            <v/>
          </cell>
          <cell r="H1647" t="str">
            <v>INCOME</v>
          </cell>
          <cell r="I1647" t="str">
            <v>OTHER INCOME</v>
          </cell>
          <cell r="J1647" t="str">
            <v>OTHER INCOME</v>
          </cell>
        </row>
        <row r="1648">
          <cell r="A1648" t="str">
            <v>R201110</v>
          </cell>
          <cell r="B1648" t="str">
            <v>Subsidi Received</v>
          </cell>
          <cell r="C1648" t="str">
            <v>INR</v>
          </cell>
          <cell r="D1648" t="str">
            <v>REVENUE</v>
          </cell>
          <cell r="E1648" t="str">
            <v>INCOME STATEMENT</v>
          </cell>
          <cell r="F1648" t="str">
            <v/>
          </cell>
          <cell r="G1648" t="str">
            <v/>
          </cell>
          <cell r="H1648" t="str">
            <v>INCOME</v>
          </cell>
          <cell r="I1648" t="str">
            <v>OTHER INCOME</v>
          </cell>
          <cell r="J1648" t="str">
            <v>OTHER INCOME</v>
          </cell>
        </row>
        <row r="1649">
          <cell r="A1649" t="str">
            <v>R201111</v>
          </cell>
          <cell r="B1649" t="str">
            <v>Misc Income Gift Cards</v>
          </cell>
          <cell r="C1649" t="str">
            <v>INR</v>
          </cell>
          <cell r="D1649" t="str">
            <v>REVENUE</v>
          </cell>
          <cell r="E1649" t="str">
            <v>INCOME STATEMENT</v>
          </cell>
          <cell r="F1649" t="str">
            <v/>
          </cell>
          <cell r="G1649" t="str">
            <v/>
          </cell>
          <cell r="H1649" t="str">
            <v>INCOME</v>
          </cell>
          <cell r="I1649" t="str">
            <v>OTHER INCOME</v>
          </cell>
          <cell r="J1649" t="str">
            <v>OTHER INCOME</v>
          </cell>
        </row>
        <row r="1650">
          <cell r="A1650" t="str">
            <v>R201201</v>
          </cell>
          <cell r="B1650" t="str">
            <v>Performance Penalty Charged</v>
          </cell>
          <cell r="C1650" t="str">
            <v>INR</v>
          </cell>
          <cell r="D1650" t="str">
            <v>REVENUE</v>
          </cell>
          <cell r="E1650" t="str">
            <v>INCOME STATEMENT</v>
          </cell>
          <cell r="F1650" t="str">
            <v/>
          </cell>
          <cell r="G1650" t="str">
            <v/>
          </cell>
          <cell r="H1650" t="str">
            <v>INCOME</v>
          </cell>
          <cell r="I1650" t="str">
            <v>OTHER INCOME</v>
          </cell>
          <cell r="J1650" t="str">
            <v>OTHER INCOME</v>
          </cell>
        </row>
        <row r="1651">
          <cell r="A1651" t="str">
            <v>R202001</v>
          </cell>
          <cell r="B1651" t="str">
            <v>Unclaimed balances and excess prov. w/b</v>
          </cell>
          <cell r="C1651" t="str">
            <v>INR</v>
          </cell>
          <cell r="D1651" t="str">
            <v>REVENUE</v>
          </cell>
          <cell r="E1651" t="str">
            <v>INCOME STATEMENT</v>
          </cell>
          <cell r="F1651" t="str">
            <v/>
          </cell>
          <cell r="G1651" t="str">
            <v/>
          </cell>
          <cell r="H1651" t="str">
            <v>INCOME</v>
          </cell>
          <cell r="I1651" t="str">
            <v>OTHER INCOME</v>
          </cell>
          <cell r="J1651" t="str">
            <v>OTHER INCOME</v>
          </cell>
        </row>
        <row r="1652">
          <cell r="A1652" t="str">
            <v>R202002</v>
          </cell>
          <cell r="B1652" t="str">
            <v>Prior Period Income</v>
          </cell>
          <cell r="C1652" t="str">
            <v>INR</v>
          </cell>
          <cell r="D1652" t="str">
            <v>REVENUE</v>
          </cell>
          <cell r="E1652" t="str">
            <v>INCOME STATEMENT</v>
          </cell>
          <cell r="F1652" t="str">
            <v/>
          </cell>
          <cell r="G1652" t="str">
            <v/>
          </cell>
          <cell r="H1652" t="str">
            <v>INCOME</v>
          </cell>
          <cell r="I1652" t="str">
            <v>OTHER INCOME</v>
          </cell>
          <cell r="J1652" t="str">
            <v>OTHER INCOME</v>
          </cell>
        </row>
        <row r="1653">
          <cell r="A1653" t="str">
            <v>R202003</v>
          </cell>
          <cell r="B1653" t="str">
            <v>Bad Debts Recovered</v>
          </cell>
          <cell r="C1653" t="str">
            <v>INR</v>
          </cell>
          <cell r="D1653" t="str">
            <v>REVENUE</v>
          </cell>
          <cell r="E1653" t="str">
            <v>INCOME STATEMENT</v>
          </cell>
          <cell r="F1653" t="str">
            <v/>
          </cell>
          <cell r="G1653" t="str">
            <v/>
          </cell>
          <cell r="H1653" t="str">
            <v>INCOME</v>
          </cell>
          <cell r="I1653" t="str">
            <v>OTHER INCOME</v>
          </cell>
          <cell r="J1653" t="str">
            <v>OTHER INCOME</v>
          </cell>
        </row>
        <row r="1654">
          <cell r="A1654" t="str">
            <v>R203001</v>
          </cell>
          <cell r="B1654" t="str">
            <v>Miscellaneous</v>
          </cell>
          <cell r="C1654" t="str">
            <v>INR</v>
          </cell>
          <cell r="D1654" t="str">
            <v>REVENUE</v>
          </cell>
          <cell r="E1654" t="str">
            <v>INCOME STATEMENT</v>
          </cell>
          <cell r="F1654" t="str">
            <v/>
          </cell>
          <cell r="G1654" t="str">
            <v/>
          </cell>
          <cell r="H1654" t="str">
            <v>INCOME</v>
          </cell>
          <cell r="I1654" t="str">
            <v>OTHER INCOME</v>
          </cell>
          <cell r="J1654" t="str">
            <v>OTHER INCOME</v>
          </cell>
        </row>
        <row r="1655">
          <cell r="A1655" t="str">
            <v>R203002</v>
          </cell>
          <cell r="B1655" t="str">
            <v>Miscellaneous- Site Plans</v>
          </cell>
          <cell r="C1655" t="str">
            <v>INR</v>
          </cell>
          <cell r="D1655" t="str">
            <v>REVENUE</v>
          </cell>
          <cell r="E1655" t="str">
            <v>INCOME STATEMENT</v>
          </cell>
          <cell r="F1655" t="str">
            <v/>
          </cell>
          <cell r="G1655" t="str">
            <v/>
          </cell>
          <cell r="H1655" t="str">
            <v>INCOME</v>
          </cell>
          <cell r="I1655" t="str">
            <v>OTHER INCOME</v>
          </cell>
          <cell r="J1655" t="str">
            <v>OTHER INCOME</v>
          </cell>
        </row>
        <row r="1656">
          <cell r="A1656" t="str">
            <v>R203003</v>
          </cell>
          <cell r="B1656" t="str">
            <v>Miscellaneous- Perks Recovery</v>
          </cell>
          <cell r="C1656" t="str">
            <v>INR</v>
          </cell>
          <cell r="D1656" t="str">
            <v>REVENUE</v>
          </cell>
          <cell r="E1656" t="str">
            <v>INCOME STATEMENT</v>
          </cell>
          <cell r="F1656" t="str">
            <v/>
          </cell>
          <cell r="G1656" t="str">
            <v/>
          </cell>
          <cell r="H1656" t="str">
            <v>INCOME</v>
          </cell>
          <cell r="I1656" t="str">
            <v>OTHER INCOME</v>
          </cell>
          <cell r="J1656" t="str">
            <v>OTHER INCOME</v>
          </cell>
        </row>
        <row r="1657">
          <cell r="A1657" t="str">
            <v>R203004</v>
          </cell>
          <cell r="B1657" t="str">
            <v>Miscellaneous- Others</v>
          </cell>
          <cell r="C1657" t="str">
            <v>INR</v>
          </cell>
          <cell r="D1657" t="str">
            <v>REVENUE</v>
          </cell>
          <cell r="E1657" t="str">
            <v>INCOME STATEMENT</v>
          </cell>
          <cell r="F1657" t="str">
            <v/>
          </cell>
          <cell r="G1657" t="str">
            <v/>
          </cell>
          <cell r="H1657" t="str">
            <v>INCOME</v>
          </cell>
          <cell r="I1657" t="str">
            <v>OTHER INCOME</v>
          </cell>
          <cell r="J1657" t="str">
            <v>OTHER INCOME</v>
          </cell>
        </row>
        <row r="1658">
          <cell r="A1658" t="str">
            <v>R203005</v>
          </cell>
          <cell r="B1658" t="str">
            <v>Miscellaneous- Watch And Ward(Dilshad)</v>
          </cell>
          <cell r="C1658" t="str">
            <v>INR</v>
          </cell>
          <cell r="D1658" t="str">
            <v>REVENUE</v>
          </cell>
          <cell r="E1658" t="str">
            <v>INCOME STATEMENT</v>
          </cell>
          <cell r="F1658" t="str">
            <v/>
          </cell>
          <cell r="G1658" t="str">
            <v/>
          </cell>
          <cell r="H1658" t="str">
            <v>INCOME</v>
          </cell>
          <cell r="I1658" t="str">
            <v>OTHER INCOME</v>
          </cell>
          <cell r="J1658" t="str">
            <v>OTHER INCOME</v>
          </cell>
        </row>
        <row r="1659">
          <cell r="A1659" t="str">
            <v>R203006</v>
          </cell>
          <cell r="B1659" t="str">
            <v>Misc. Sales</v>
          </cell>
          <cell r="C1659" t="str">
            <v>INR</v>
          </cell>
          <cell r="D1659" t="str">
            <v>REVENUE</v>
          </cell>
          <cell r="E1659" t="str">
            <v>INCOME STATEMENT</v>
          </cell>
          <cell r="F1659" t="str">
            <v/>
          </cell>
          <cell r="G1659" t="str">
            <v/>
          </cell>
          <cell r="H1659" t="str">
            <v>INCOME</v>
          </cell>
          <cell r="I1659" t="str">
            <v>OTHER INCOME</v>
          </cell>
          <cell r="J1659" t="str">
            <v>OTHER INCOME</v>
          </cell>
        </row>
        <row r="1660">
          <cell r="A1660" t="str">
            <v>R203007</v>
          </cell>
          <cell r="B1660" t="str">
            <v>Condominium Reimbursement</v>
          </cell>
          <cell r="C1660" t="str">
            <v>INR</v>
          </cell>
          <cell r="D1660" t="str">
            <v>REVENUE</v>
          </cell>
          <cell r="E1660" t="str">
            <v>INCOME STATEMENT</v>
          </cell>
          <cell r="F1660" t="str">
            <v/>
          </cell>
          <cell r="G1660" t="str">
            <v/>
          </cell>
          <cell r="H1660" t="str">
            <v>INCOME</v>
          </cell>
          <cell r="I1660" t="str">
            <v>OTHER INCOME</v>
          </cell>
          <cell r="J1660" t="str">
            <v>OTHER INCOME</v>
          </cell>
        </row>
        <row r="1661">
          <cell r="A1661" t="str">
            <v>R203099</v>
          </cell>
          <cell r="B1661" t="str">
            <v>IB-INCOME</v>
          </cell>
          <cell r="C1661" t="str">
            <v>INR</v>
          </cell>
          <cell r="D1661" t="str">
            <v>REVENUE</v>
          </cell>
          <cell r="E1661" t="str">
            <v>INCOME STATEMENT</v>
          </cell>
          <cell r="F1661" t="str">
            <v/>
          </cell>
          <cell r="G1661" t="str">
            <v/>
          </cell>
          <cell r="H1661" t="str">
            <v>INCOME</v>
          </cell>
          <cell r="I1661" t="str">
            <v>OTHER INCOME</v>
          </cell>
          <cell r="J1661" t="str">
            <v>OTHER INCOME</v>
          </cell>
        </row>
        <row r="1662">
          <cell r="A1662" t="str">
            <v>R203101</v>
          </cell>
          <cell r="B1662" t="str">
            <v>Exchange gain/ (loss)</v>
          </cell>
          <cell r="C1662" t="str">
            <v>INR</v>
          </cell>
          <cell r="D1662" t="str">
            <v>REVENUE</v>
          </cell>
          <cell r="E1662" t="str">
            <v>INCOME STATEMENT</v>
          </cell>
          <cell r="F1662" t="str">
            <v/>
          </cell>
          <cell r="G1662" t="str">
            <v/>
          </cell>
          <cell r="H1662" t="str">
            <v>INCOME</v>
          </cell>
          <cell r="I1662" t="str">
            <v>OTHER INCOME</v>
          </cell>
          <cell r="J1662" t="str">
            <v>OTHER INCOME</v>
          </cell>
        </row>
        <row r="1663">
          <cell r="A1663" t="str">
            <v>R203201</v>
          </cell>
          <cell r="B1663" t="str">
            <v>Gain on Derivatives</v>
          </cell>
          <cell r="C1663" t="str">
            <v>INR</v>
          </cell>
          <cell r="D1663" t="str">
            <v>REVENUE</v>
          </cell>
          <cell r="E1663" t="str">
            <v>INCOME STATEMENT</v>
          </cell>
          <cell r="F1663" t="str">
            <v/>
          </cell>
          <cell r="G1663" t="str">
            <v/>
          </cell>
          <cell r="H1663" t="str">
            <v>INCOME</v>
          </cell>
          <cell r="I1663" t="str">
            <v>OTHER INCOME</v>
          </cell>
          <cell r="J1663" t="str">
            <v>OTHER INCOME</v>
          </cell>
        </row>
        <row r="1664">
          <cell r="A1664" t="str">
            <v>R301001</v>
          </cell>
          <cell r="B1664" t="str">
            <v>Dividend (shares)</v>
          </cell>
          <cell r="C1664" t="str">
            <v>INR</v>
          </cell>
          <cell r="D1664" t="str">
            <v>REVENUE</v>
          </cell>
          <cell r="E1664" t="str">
            <v>INCOME STATEMENT</v>
          </cell>
          <cell r="F1664" t="str">
            <v/>
          </cell>
          <cell r="G1664" t="str">
            <v/>
          </cell>
          <cell r="H1664" t="str">
            <v>INCOME</v>
          </cell>
          <cell r="I1664" t="str">
            <v>OTHER INCOME</v>
          </cell>
          <cell r="J1664" t="str">
            <v>DIVIDEND RECEIVED</v>
          </cell>
        </row>
        <row r="1665">
          <cell r="A1665" t="str">
            <v>R301101</v>
          </cell>
          <cell r="B1665" t="str">
            <v>Dividend (Mutual Fund)</v>
          </cell>
          <cell r="C1665" t="str">
            <v>INR</v>
          </cell>
          <cell r="D1665" t="str">
            <v>REVENUE</v>
          </cell>
          <cell r="E1665" t="str">
            <v>INCOME STATEMENT</v>
          </cell>
          <cell r="F1665" t="str">
            <v/>
          </cell>
          <cell r="G1665" t="str">
            <v/>
          </cell>
          <cell r="H1665" t="str">
            <v>INCOME</v>
          </cell>
          <cell r="I1665" t="str">
            <v>OTHER INCOME</v>
          </cell>
          <cell r="J1665" t="str">
            <v>DIVIDEND RECEIVED</v>
          </cell>
        </row>
        <row r="1666">
          <cell r="A1666" t="str">
            <v>R302001</v>
          </cell>
          <cell r="B1666" t="str">
            <v>Interest on Debentures</v>
          </cell>
          <cell r="C1666" t="str">
            <v>INR</v>
          </cell>
          <cell r="D1666" t="str">
            <v>REVENUE</v>
          </cell>
          <cell r="E1666" t="str">
            <v>INCOME STATEMENT</v>
          </cell>
          <cell r="F1666" t="str">
            <v/>
          </cell>
          <cell r="G1666" t="str">
            <v/>
          </cell>
          <cell r="H1666" t="str">
            <v>INCOME</v>
          </cell>
          <cell r="I1666" t="str">
            <v>OTHER INCOME</v>
          </cell>
          <cell r="J1666" t="str">
            <v>INTEREST RECEIVED</v>
          </cell>
        </row>
        <row r="1667">
          <cell r="A1667" t="str">
            <v>R303001</v>
          </cell>
          <cell r="B1667" t="str">
            <v>Profit / (Loss) from part. firms</v>
          </cell>
          <cell r="C1667" t="str">
            <v>INR</v>
          </cell>
          <cell r="D1667" t="str">
            <v>REVENUE</v>
          </cell>
          <cell r="E1667" t="str">
            <v>INCOME STATEMENT</v>
          </cell>
          <cell r="F1667" t="str">
            <v/>
          </cell>
          <cell r="G1667" t="str">
            <v/>
          </cell>
          <cell r="H1667" t="str">
            <v>INCOME</v>
          </cell>
          <cell r="I1667" t="str">
            <v>OTHER INCOME</v>
          </cell>
          <cell r="J1667" t="str">
            <v>PROFIT/ LOSS FROM PARTNERSHIP FIRMS</v>
          </cell>
        </row>
        <row r="1668">
          <cell r="A1668" t="str">
            <v>R304001</v>
          </cell>
          <cell r="B1668" t="str">
            <v>Interest On FDs</v>
          </cell>
          <cell r="C1668" t="str">
            <v>INR</v>
          </cell>
          <cell r="D1668" t="str">
            <v>REVENUE</v>
          </cell>
          <cell r="E1668" t="str">
            <v>INCOME STATEMENT</v>
          </cell>
          <cell r="F1668" t="str">
            <v/>
          </cell>
          <cell r="G1668" t="str">
            <v/>
          </cell>
          <cell r="H1668" t="str">
            <v>INCOME</v>
          </cell>
          <cell r="I1668" t="str">
            <v>OTHER INCOME</v>
          </cell>
          <cell r="J1668" t="str">
            <v>INTEREST RECEIVED</v>
          </cell>
        </row>
        <row r="1669">
          <cell r="A1669" t="str">
            <v>R305001-000-000</v>
          </cell>
          <cell r="B1669" t="str">
            <v>Int Rec from Cust</v>
          </cell>
          <cell r="C1669" t="str">
            <v>INR</v>
          </cell>
          <cell r="D1669" t="str">
            <v>REVENUE</v>
          </cell>
          <cell r="E1669" t="str">
            <v>INCOME STATEMENT</v>
          </cell>
          <cell r="F1669" t="str">
            <v/>
          </cell>
          <cell r="G1669" t="str">
            <v/>
          </cell>
          <cell r="H1669" t="str">
            <v>INCOME</v>
          </cell>
          <cell r="I1669" t="str">
            <v>OTHER INCOME</v>
          </cell>
          <cell r="J1669" t="str">
            <v>INTEREST RECEIVED</v>
          </cell>
        </row>
        <row r="1670">
          <cell r="A1670" t="str">
            <v>R305001-000-001</v>
          </cell>
          <cell r="B1670" t="str">
            <v>Int Rec from Cust- ANKUR VIHAR</v>
          </cell>
          <cell r="C1670" t="str">
            <v>INR</v>
          </cell>
          <cell r="D1670" t="str">
            <v>REVENUE</v>
          </cell>
          <cell r="E1670" t="str">
            <v>INCOME STATEMENT</v>
          </cell>
          <cell r="F1670" t="str">
            <v/>
          </cell>
          <cell r="G1670" t="str">
            <v/>
          </cell>
          <cell r="H1670" t="str">
            <v>INCOME</v>
          </cell>
          <cell r="I1670" t="str">
            <v>OTHER INCOME</v>
          </cell>
          <cell r="J1670" t="str">
            <v>INTEREST RECEIVED</v>
          </cell>
        </row>
        <row r="1671">
          <cell r="A1671" t="str">
            <v>R305001-000-004</v>
          </cell>
          <cell r="B1671" t="str">
            <v>Int Rec from Cust- BEVERLY PARK</v>
          </cell>
          <cell r="C1671" t="str">
            <v>INR</v>
          </cell>
          <cell r="D1671" t="str">
            <v>REVENUE</v>
          </cell>
          <cell r="E1671" t="str">
            <v>INCOME STATEMENT</v>
          </cell>
          <cell r="F1671" t="str">
            <v/>
          </cell>
          <cell r="G1671" t="str">
            <v/>
          </cell>
          <cell r="H1671" t="str">
            <v>INCOME</v>
          </cell>
          <cell r="I1671" t="str">
            <v>OTHER INCOME</v>
          </cell>
          <cell r="J1671" t="str">
            <v>INTEREST RECEIVED</v>
          </cell>
        </row>
        <row r="1672">
          <cell r="A1672" t="str">
            <v>R305001-000-005</v>
          </cell>
          <cell r="B1672" t="str">
            <v>Int Rec from Cust- BEVERLY PARK-II</v>
          </cell>
          <cell r="C1672" t="str">
            <v>INR</v>
          </cell>
          <cell r="D1672" t="str">
            <v>REVENUE</v>
          </cell>
          <cell r="E1672" t="str">
            <v>INCOME STATEMENT</v>
          </cell>
          <cell r="F1672" t="str">
            <v/>
          </cell>
          <cell r="G1672" t="str">
            <v/>
          </cell>
          <cell r="H1672" t="str">
            <v>INCOME</v>
          </cell>
          <cell r="I1672" t="str">
            <v>OTHER INCOME</v>
          </cell>
          <cell r="J1672" t="str">
            <v>INTEREST RECEIVED</v>
          </cell>
        </row>
        <row r="1673">
          <cell r="A1673" t="str">
            <v>R305001-000-009</v>
          </cell>
          <cell r="B1673" t="str">
            <v>Int Rec from Cust- DILSHAD LOTTERY</v>
          </cell>
          <cell r="C1673" t="str">
            <v>INR</v>
          </cell>
          <cell r="D1673" t="str">
            <v>REVENUE</v>
          </cell>
          <cell r="E1673" t="str">
            <v>INCOME STATEMENT</v>
          </cell>
          <cell r="F1673" t="str">
            <v/>
          </cell>
          <cell r="G1673" t="str">
            <v/>
          </cell>
          <cell r="H1673" t="str">
            <v>INCOME</v>
          </cell>
          <cell r="I1673" t="str">
            <v>OTHER INCOME</v>
          </cell>
          <cell r="J1673" t="str">
            <v>INTEREST RECEIVED</v>
          </cell>
        </row>
        <row r="1674">
          <cell r="A1674" t="str">
            <v>R305001-000-010</v>
          </cell>
          <cell r="B1674" t="str">
            <v>Int Rec from Cust- DILSHAD PLAZA</v>
          </cell>
          <cell r="C1674" t="str">
            <v>INR</v>
          </cell>
          <cell r="D1674" t="str">
            <v>REVENUE</v>
          </cell>
          <cell r="E1674" t="str">
            <v>INCOME STATEMENT</v>
          </cell>
          <cell r="F1674" t="str">
            <v/>
          </cell>
          <cell r="G1674" t="str">
            <v/>
          </cell>
          <cell r="H1674" t="str">
            <v>INCOME</v>
          </cell>
          <cell r="I1674" t="str">
            <v>OTHER INCOME</v>
          </cell>
          <cell r="J1674" t="str">
            <v>INTEREST RECEIVED</v>
          </cell>
        </row>
        <row r="1675">
          <cell r="A1675" t="str">
            <v>R305001-000-013</v>
          </cell>
          <cell r="B1675" t="str">
            <v>Int Rec from Cust- HAMILTON COURT</v>
          </cell>
          <cell r="C1675" t="str">
            <v>INR</v>
          </cell>
          <cell r="D1675" t="str">
            <v>REVENUE</v>
          </cell>
          <cell r="E1675" t="str">
            <v>INCOME STATEMENT</v>
          </cell>
          <cell r="F1675" t="str">
            <v/>
          </cell>
          <cell r="G1675" t="str">
            <v/>
          </cell>
          <cell r="H1675" t="str">
            <v>INCOME</v>
          </cell>
          <cell r="I1675" t="str">
            <v>OTHER INCOME</v>
          </cell>
          <cell r="J1675" t="str">
            <v>INTEREST RECEIVED</v>
          </cell>
        </row>
        <row r="1676">
          <cell r="A1676" t="str">
            <v>R305001-000-015</v>
          </cell>
          <cell r="B1676" t="str">
            <v>Int Rec from Cust- TOWN HOUSE</v>
          </cell>
          <cell r="C1676" t="str">
            <v>INR</v>
          </cell>
          <cell r="D1676" t="str">
            <v>REVENUE</v>
          </cell>
          <cell r="E1676" t="str">
            <v>INCOME STATEMENT</v>
          </cell>
          <cell r="F1676" t="str">
            <v/>
          </cell>
          <cell r="G1676" t="str">
            <v/>
          </cell>
          <cell r="H1676" t="str">
            <v>INCOME</v>
          </cell>
          <cell r="I1676" t="str">
            <v>OTHER INCOME</v>
          </cell>
          <cell r="J1676" t="str">
            <v>INTEREST RECEIVED</v>
          </cell>
        </row>
        <row r="1677">
          <cell r="A1677" t="str">
            <v>R305001-000-017</v>
          </cell>
          <cell r="B1677" t="str">
            <v>Int Rec from Cust- QEC PAHSE-IV</v>
          </cell>
          <cell r="C1677" t="str">
            <v>INR</v>
          </cell>
          <cell r="D1677" t="str">
            <v>REVENUE</v>
          </cell>
          <cell r="E1677" t="str">
            <v>INCOME STATEMENT</v>
          </cell>
          <cell r="F1677" t="str">
            <v/>
          </cell>
          <cell r="G1677" t="str">
            <v/>
          </cell>
          <cell r="H1677" t="str">
            <v>INCOME</v>
          </cell>
          <cell r="I1677" t="str">
            <v>OTHER INCOME</v>
          </cell>
          <cell r="J1677" t="str">
            <v>INTEREST RECEIVED</v>
          </cell>
        </row>
        <row r="1678">
          <cell r="A1678" t="str">
            <v>R305001-000-018</v>
          </cell>
          <cell r="B1678" t="str">
            <v>Int Rec from Cust- QEC PAHSE-V</v>
          </cell>
          <cell r="C1678" t="str">
            <v>INR</v>
          </cell>
          <cell r="D1678" t="str">
            <v>REVENUE</v>
          </cell>
          <cell r="E1678" t="str">
            <v>INCOME STATEMENT</v>
          </cell>
          <cell r="F1678" t="str">
            <v/>
          </cell>
          <cell r="G1678" t="str">
            <v/>
          </cell>
          <cell r="H1678" t="str">
            <v>INCOME</v>
          </cell>
          <cell r="I1678" t="str">
            <v>OTHER INCOME</v>
          </cell>
          <cell r="J1678" t="str">
            <v>INTEREST RECEIVED</v>
          </cell>
        </row>
        <row r="1679">
          <cell r="A1679" t="str">
            <v>R305001-000-019</v>
          </cell>
          <cell r="B1679" t="str">
            <v>Int Rec from Cust- REGENCY PARK</v>
          </cell>
          <cell r="C1679" t="str">
            <v>INR</v>
          </cell>
          <cell r="D1679" t="str">
            <v>REVENUE</v>
          </cell>
          <cell r="E1679" t="str">
            <v>INCOME STATEMENT</v>
          </cell>
          <cell r="F1679" t="str">
            <v/>
          </cell>
          <cell r="G1679" t="str">
            <v/>
          </cell>
          <cell r="H1679" t="str">
            <v>INCOME</v>
          </cell>
          <cell r="I1679" t="str">
            <v>OTHER INCOME</v>
          </cell>
          <cell r="J1679" t="str">
            <v>INTEREST RECEIVED</v>
          </cell>
        </row>
        <row r="1680">
          <cell r="A1680" t="str">
            <v>R305001-000-020</v>
          </cell>
          <cell r="B1680" t="str">
            <v>Int Rec from Cust- REGENCY PARK-PARKING</v>
          </cell>
          <cell r="C1680" t="str">
            <v>INR</v>
          </cell>
          <cell r="D1680" t="str">
            <v>REVENUE</v>
          </cell>
          <cell r="E1680" t="str">
            <v>INCOME STATEMENT</v>
          </cell>
          <cell r="F1680" t="str">
            <v/>
          </cell>
          <cell r="G1680" t="str">
            <v/>
          </cell>
          <cell r="H1680" t="str">
            <v>INCOME</v>
          </cell>
          <cell r="I1680" t="str">
            <v>OTHER INCOME</v>
          </cell>
          <cell r="J1680" t="str">
            <v>INTEREST RECEIVED</v>
          </cell>
        </row>
        <row r="1681">
          <cell r="A1681" t="str">
            <v>R305001-000-021</v>
          </cell>
          <cell r="B1681" t="str">
            <v>Int Rec from Cust- RICHMOND PARK-PARKING</v>
          </cell>
          <cell r="C1681" t="str">
            <v>INR</v>
          </cell>
          <cell r="D1681" t="str">
            <v>REVENUE</v>
          </cell>
          <cell r="E1681" t="str">
            <v>INCOME STATEMENT</v>
          </cell>
          <cell r="F1681" t="str">
            <v/>
          </cell>
          <cell r="G1681" t="str">
            <v/>
          </cell>
          <cell r="H1681" t="str">
            <v>INCOME</v>
          </cell>
          <cell r="I1681" t="str">
            <v>OTHER INCOME</v>
          </cell>
          <cell r="J1681" t="str">
            <v>INTEREST RECEIVED</v>
          </cell>
        </row>
        <row r="1682">
          <cell r="A1682" t="str">
            <v>R305001-000-022</v>
          </cell>
          <cell r="B1682" t="str">
            <v>Int Rec from Cust- RICHMOND PARK</v>
          </cell>
          <cell r="C1682" t="str">
            <v>INR</v>
          </cell>
          <cell r="D1682" t="str">
            <v>REVENUE</v>
          </cell>
          <cell r="E1682" t="str">
            <v>INCOME STATEMENT</v>
          </cell>
          <cell r="F1682" t="str">
            <v/>
          </cell>
          <cell r="G1682" t="str">
            <v/>
          </cell>
          <cell r="H1682" t="str">
            <v>INCOME</v>
          </cell>
          <cell r="I1682" t="str">
            <v>OTHER INCOME</v>
          </cell>
          <cell r="J1682" t="str">
            <v>INTEREST RECEIVED</v>
          </cell>
        </row>
        <row r="1683">
          <cell r="A1683" t="str">
            <v>R305001-000-028</v>
          </cell>
          <cell r="B1683" t="str">
            <v>Int Rec from Cust- SILVER OAKS</v>
          </cell>
          <cell r="C1683" t="str">
            <v>INR</v>
          </cell>
          <cell r="D1683" t="str">
            <v>REVENUE</v>
          </cell>
          <cell r="E1683" t="str">
            <v>INCOME STATEMENT</v>
          </cell>
          <cell r="F1683" t="str">
            <v/>
          </cell>
          <cell r="G1683" t="str">
            <v/>
          </cell>
          <cell r="H1683" t="str">
            <v>INCOME</v>
          </cell>
          <cell r="I1683" t="str">
            <v>OTHER INCOME</v>
          </cell>
          <cell r="J1683" t="str">
            <v>INTEREST RECEIVED</v>
          </cell>
        </row>
        <row r="1684">
          <cell r="A1684" t="str">
            <v>R305001-000-029</v>
          </cell>
          <cell r="B1684" t="str">
            <v>Int Rec from Cust- SILVER OAKS-PARKING</v>
          </cell>
          <cell r="C1684" t="str">
            <v>INR</v>
          </cell>
          <cell r="D1684" t="str">
            <v>REVENUE</v>
          </cell>
          <cell r="E1684" t="str">
            <v>INCOME STATEMENT</v>
          </cell>
          <cell r="F1684" t="str">
            <v/>
          </cell>
          <cell r="G1684" t="str">
            <v/>
          </cell>
          <cell r="H1684" t="str">
            <v>INCOME</v>
          </cell>
          <cell r="I1684" t="str">
            <v>OTHER INCOME</v>
          </cell>
          <cell r="J1684" t="str">
            <v>INTEREST RECEIVED</v>
          </cell>
        </row>
        <row r="1685">
          <cell r="A1685" t="str">
            <v>R305001-000-030</v>
          </cell>
          <cell r="B1685" t="str">
            <v>Int Rec from Cust- SPRING FIELD</v>
          </cell>
          <cell r="C1685" t="str">
            <v>INR</v>
          </cell>
          <cell r="D1685" t="str">
            <v>REVENUE</v>
          </cell>
          <cell r="E1685" t="str">
            <v>INCOME STATEMENT</v>
          </cell>
          <cell r="F1685" t="str">
            <v/>
          </cell>
          <cell r="G1685" t="str">
            <v/>
          </cell>
          <cell r="H1685" t="str">
            <v>INCOME</v>
          </cell>
          <cell r="I1685" t="str">
            <v>OTHER INCOME</v>
          </cell>
          <cell r="J1685" t="str">
            <v>INTEREST RECEIVED</v>
          </cell>
        </row>
        <row r="1686">
          <cell r="A1686" t="str">
            <v>R305001-000-037</v>
          </cell>
          <cell r="B1686" t="str">
            <v>Int Rec from Cust- CENTRE POINT</v>
          </cell>
          <cell r="C1686" t="str">
            <v>INR</v>
          </cell>
          <cell r="D1686" t="str">
            <v>REVENUE</v>
          </cell>
          <cell r="E1686" t="str">
            <v>INCOME STATEMENT</v>
          </cell>
          <cell r="F1686" t="str">
            <v/>
          </cell>
          <cell r="G1686" t="str">
            <v/>
          </cell>
          <cell r="H1686" t="str">
            <v>INCOME</v>
          </cell>
          <cell r="I1686" t="str">
            <v>OTHER INCOME</v>
          </cell>
          <cell r="J1686" t="str">
            <v>INTEREST RECEIVED</v>
          </cell>
        </row>
        <row r="1687">
          <cell r="A1687" t="str">
            <v>R305001-000-039</v>
          </cell>
          <cell r="B1687" t="str">
            <v>Int Rec from Cust- RIDGEWOOD ESTATE</v>
          </cell>
          <cell r="C1687" t="str">
            <v>INR</v>
          </cell>
          <cell r="D1687" t="str">
            <v>REVENUE</v>
          </cell>
          <cell r="E1687" t="str">
            <v>INCOME STATEMENT</v>
          </cell>
          <cell r="F1687" t="str">
            <v/>
          </cell>
          <cell r="G1687" t="str">
            <v/>
          </cell>
          <cell r="H1687" t="str">
            <v>INCOME</v>
          </cell>
          <cell r="I1687" t="str">
            <v>OTHER INCOME</v>
          </cell>
          <cell r="J1687" t="str">
            <v>INTEREST RECEIVED</v>
          </cell>
        </row>
        <row r="1688">
          <cell r="A1688" t="str">
            <v>R305001-000-042</v>
          </cell>
          <cell r="B1688" t="str">
            <v>Int Rec from Cust- PLOTS PH-1</v>
          </cell>
          <cell r="C1688" t="str">
            <v>INR</v>
          </cell>
          <cell r="D1688" t="str">
            <v>REVENUE</v>
          </cell>
          <cell r="E1688" t="str">
            <v>INCOME STATEMENT</v>
          </cell>
          <cell r="F1688" t="str">
            <v/>
          </cell>
          <cell r="G1688" t="str">
            <v/>
          </cell>
          <cell r="H1688" t="str">
            <v>INCOME</v>
          </cell>
          <cell r="I1688" t="str">
            <v>OTHER INCOME</v>
          </cell>
          <cell r="J1688" t="str">
            <v>INTEREST RECEIVED</v>
          </cell>
        </row>
        <row r="1689">
          <cell r="A1689" t="str">
            <v>R305001-000-046</v>
          </cell>
          <cell r="B1689" t="str">
            <v>Int Rec from Cust- PRINCETON ESTATE</v>
          </cell>
          <cell r="C1689" t="str">
            <v>INR</v>
          </cell>
          <cell r="D1689" t="str">
            <v>REVENUE</v>
          </cell>
          <cell r="E1689" t="str">
            <v>INCOME STATEMENT</v>
          </cell>
          <cell r="F1689" t="str">
            <v/>
          </cell>
          <cell r="G1689" t="str">
            <v/>
          </cell>
          <cell r="H1689" t="str">
            <v>INCOME</v>
          </cell>
          <cell r="I1689" t="str">
            <v>OTHER INCOME</v>
          </cell>
          <cell r="J1689" t="str">
            <v>INTEREST RECEIVED</v>
          </cell>
        </row>
        <row r="1690">
          <cell r="A1690" t="str">
            <v>R305001-000-054</v>
          </cell>
          <cell r="B1690" t="str">
            <v>Int Rec from Cust- BELVEDERE PARK</v>
          </cell>
          <cell r="C1690" t="str">
            <v>INR</v>
          </cell>
          <cell r="D1690" t="str">
            <v>REVENUE</v>
          </cell>
          <cell r="E1690" t="str">
            <v>INCOME STATEMENT</v>
          </cell>
          <cell r="F1690" t="str">
            <v/>
          </cell>
          <cell r="G1690" t="str">
            <v/>
          </cell>
          <cell r="H1690" t="str">
            <v>INCOME</v>
          </cell>
          <cell r="I1690" t="str">
            <v>OTHER INCOME</v>
          </cell>
          <cell r="J1690" t="str">
            <v>INTEREST RECEIVED</v>
          </cell>
        </row>
        <row r="1691">
          <cell r="A1691" t="str">
            <v>R305001-000-056</v>
          </cell>
          <cell r="B1691" t="str">
            <v>Int Rec from Cust- DLF CITY CENTRE</v>
          </cell>
          <cell r="C1691" t="str">
            <v>INR</v>
          </cell>
          <cell r="D1691" t="str">
            <v>REVENUE</v>
          </cell>
          <cell r="E1691" t="str">
            <v>INCOME STATEMENT</v>
          </cell>
          <cell r="F1691" t="str">
            <v/>
          </cell>
          <cell r="G1691" t="str">
            <v/>
          </cell>
          <cell r="H1691" t="str">
            <v>INCOME</v>
          </cell>
          <cell r="I1691" t="str">
            <v>OTHER INCOME</v>
          </cell>
          <cell r="J1691" t="str">
            <v>INTEREST RECEIVED</v>
          </cell>
        </row>
        <row r="1692">
          <cell r="A1692" t="str">
            <v>R305001-000-058</v>
          </cell>
          <cell r="B1692" t="str">
            <v>Int Rec from Cust- DLF EXCLUSIVE FLOORS</v>
          </cell>
          <cell r="C1692" t="str">
            <v>INR</v>
          </cell>
          <cell r="D1692" t="str">
            <v>REVENUE</v>
          </cell>
          <cell r="E1692" t="str">
            <v>INCOME STATEMENT</v>
          </cell>
          <cell r="F1692" t="str">
            <v/>
          </cell>
          <cell r="G1692" t="str">
            <v/>
          </cell>
          <cell r="H1692" t="str">
            <v>INCOME</v>
          </cell>
          <cell r="I1692" t="str">
            <v>OTHER INCOME</v>
          </cell>
          <cell r="J1692" t="str">
            <v>INTEREST RECEIVED</v>
          </cell>
        </row>
        <row r="1693">
          <cell r="A1693" t="str">
            <v>R305001-000-059</v>
          </cell>
          <cell r="B1693" t="str">
            <v>Int Rec from Cust- DLF MOULSARI ARCADE</v>
          </cell>
          <cell r="C1693" t="str">
            <v>INR</v>
          </cell>
          <cell r="D1693" t="str">
            <v>REVENUE</v>
          </cell>
          <cell r="E1693" t="str">
            <v>INCOME STATEMENT</v>
          </cell>
          <cell r="F1693" t="str">
            <v/>
          </cell>
          <cell r="G1693" t="str">
            <v/>
          </cell>
          <cell r="H1693" t="str">
            <v>INCOME</v>
          </cell>
          <cell r="I1693" t="str">
            <v>OTHER INCOME</v>
          </cell>
          <cell r="J1693" t="str">
            <v>INTEREST RECEIVED</v>
          </cell>
        </row>
        <row r="1694">
          <cell r="A1694" t="str">
            <v>R305001-000-060</v>
          </cell>
          <cell r="B1694" t="str">
            <v>Int Rec from Cust- TRINITY TOWERS</v>
          </cell>
          <cell r="C1694" t="str">
            <v>INR</v>
          </cell>
          <cell r="D1694" t="str">
            <v>REVENUE</v>
          </cell>
          <cell r="E1694" t="str">
            <v>INCOME STATEMENT</v>
          </cell>
          <cell r="F1694" t="str">
            <v/>
          </cell>
          <cell r="G1694" t="str">
            <v/>
          </cell>
          <cell r="H1694" t="str">
            <v>INCOME</v>
          </cell>
          <cell r="I1694" t="str">
            <v>OTHER INCOME</v>
          </cell>
          <cell r="J1694" t="str">
            <v>INTEREST RECEIVED</v>
          </cell>
        </row>
        <row r="1695">
          <cell r="A1695" t="str">
            <v>R305001-000-061</v>
          </cell>
          <cell r="B1695" t="str">
            <v>Int Rec from Cust- DLF GRAND MALL</v>
          </cell>
          <cell r="C1695" t="str">
            <v>INR</v>
          </cell>
          <cell r="D1695" t="str">
            <v>REVENUE</v>
          </cell>
          <cell r="E1695" t="str">
            <v>INCOME STATEMENT</v>
          </cell>
          <cell r="F1695" t="str">
            <v/>
          </cell>
          <cell r="G1695" t="str">
            <v/>
          </cell>
          <cell r="H1695" t="str">
            <v>INCOME</v>
          </cell>
          <cell r="I1695" t="str">
            <v>OTHER INCOME</v>
          </cell>
          <cell r="J1695" t="str">
            <v>INTEREST RECEIVED</v>
          </cell>
        </row>
        <row r="1696">
          <cell r="A1696" t="str">
            <v>R305001-000-062</v>
          </cell>
          <cell r="B1696" t="str">
            <v>Int Rec from Cust- THE ARALIAS</v>
          </cell>
          <cell r="C1696" t="str">
            <v>INR</v>
          </cell>
          <cell r="D1696" t="str">
            <v>REVENUE</v>
          </cell>
          <cell r="E1696" t="str">
            <v>INCOME STATEMENT</v>
          </cell>
          <cell r="F1696" t="str">
            <v/>
          </cell>
          <cell r="G1696" t="str">
            <v/>
          </cell>
          <cell r="H1696" t="str">
            <v>INCOME</v>
          </cell>
          <cell r="I1696" t="str">
            <v>OTHER INCOME</v>
          </cell>
          <cell r="J1696" t="str">
            <v>INTEREST RECEIVED</v>
          </cell>
        </row>
        <row r="1697">
          <cell r="A1697" t="str">
            <v>R305001-000-064</v>
          </cell>
          <cell r="B1697" t="str">
            <v>Int Rec from Cust- WESTEND HEIGHTS</v>
          </cell>
          <cell r="C1697" t="str">
            <v>INR</v>
          </cell>
          <cell r="D1697" t="str">
            <v>REVENUE</v>
          </cell>
          <cell r="E1697" t="str">
            <v>INCOME STATEMENT</v>
          </cell>
          <cell r="F1697" t="str">
            <v/>
          </cell>
          <cell r="G1697" t="str">
            <v/>
          </cell>
          <cell r="H1697" t="str">
            <v>INCOME</v>
          </cell>
          <cell r="I1697" t="str">
            <v>OTHER INCOME</v>
          </cell>
          <cell r="J1697" t="str">
            <v>INTEREST RECEIVED</v>
          </cell>
        </row>
        <row r="1698">
          <cell r="A1698" t="str">
            <v>R305001-000-069</v>
          </cell>
          <cell r="B1698" t="str">
            <v>Int Rec from Cust- THE PINNACLE</v>
          </cell>
          <cell r="C1698" t="str">
            <v>INR</v>
          </cell>
          <cell r="D1698" t="str">
            <v>REVENUE</v>
          </cell>
          <cell r="E1698" t="str">
            <v>INCOME STATEMENT</v>
          </cell>
          <cell r="F1698" t="str">
            <v/>
          </cell>
          <cell r="G1698" t="str">
            <v/>
          </cell>
          <cell r="H1698" t="str">
            <v>INCOME</v>
          </cell>
          <cell r="I1698" t="str">
            <v>OTHER INCOME</v>
          </cell>
          <cell r="J1698" t="str">
            <v>INTEREST RECEIVED</v>
          </cell>
        </row>
        <row r="1699">
          <cell r="A1699" t="str">
            <v>R305001-000-070</v>
          </cell>
          <cell r="B1699" t="str">
            <v>Int Rec from Cust- ROYALTON TOWER</v>
          </cell>
          <cell r="C1699" t="str">
            <v>INR</v>
          </cell>
          <cell r="D1699" t="str">
            <v>REVENUE</v>
          </cell>
          <cell r="E1699" t="str">
            <v>INCOME STATEMENT</v>
          </cell>
          <cell r="F1699" t="str">
            <v/>
          </cell>
          <cell r="G1699" t="str">
            <v/>
          </cell>
          <cell r="H1699" t="str">
            <v>INCOME</v>
          </cell>
          <cell r="I1699" t="str">
            <v>OTHER INCOME</v>
          </cell>
          <cell r="J1699" t="str">
            <v>INTEREST RECEIVED</v>
          </cell>
        </row>
        <row r="1700">
          <cell r="A1700" t="str">
            <v>R305001-000-071</v>
          </cell>
          <cell r="B1700" t="str">
            <v>Int Rec from Cust- THE ICON</v>
          </cell>
          <cell r="C1700" t="str">
            <v>INR</v>
          </cell>
          <cell r="D1700" t="str">
            <v>REVENUE</v>
          </cell>
          <cell r="E1700" t="str">
            <v>INCOME STATEMENT</v>
          </cell>
          <cell r="F1700" t="str">
            <v/>
          </cell>
          <cell r="G1700" t="str">
            <v/>
          </cell>
          <cell r="H1700" t="str">
            <v>INCOME</v>
          </cell>
          <cell r="I1700" t="str">
            <v>OTHER INCOME</v>
          </cell>
          <cell r="J1700" t="str">
            <v>INTEREST RECEIVED</v>
          </cell>
        </row>
        <row r="1701">
          <cell r="A1701" t="str">
            <v>R305001-000-075</v>
          </cell>
          <cell r="B1701" t="str">
            <v>Int Rec from Cust- THE SUMMIT</v>
          </cell>
          <cell r="C1701" t="str">
            <v>INR</v>
          </cell>
          <cell r="D1701" t="str">
            <v>REVENUE</v>
          </cell>
          <cell r="E1701" t="str">
            <v>INCOME STATEMENT</v>
          </cell>
          <cell r="F1701" t="str">
            <v/>
          </cell>
          <cell r="G1701" t="str">
            <v/>
          </cell>
          <cell r="H1701" t="str">
            <v>INCOME</v>
          </cell>
          <cell r="I1701" t="str">
            <v>OTHER INCOME</v>
          </cell>
          <cell r="J1701" t="str">
            <v>INTEREST RECEIVED</v>
          </cell>
        </row>
        <row r="1702">
          <cell r="A1702" t="str">
            <v>R305001-000-076</v>
          </cell>
          <cell r="B1702" t="str">
            <v>Int Rec from Cust- THE COURTYARD</v>
          </cell>
          <cell r="C1702" t="str">
            <v>INR</v>
          </cell>
          <cell r="D1702" t="str">
            <v>REVENUE</v>
          </cell>
          <cell r="E1702" t="str">
            <v>INCOME STATEMENT</v>
          </cell>
          <cell r="F1702" t="str">
            <v/>
          </cell>
          <cell r="G1702" t="str">
            <v/>
          </cell>
          <cell r="H1702" t="str">
            <v>INCOME</v>
          </cell>
          <cell r="I1702" t="str">
            <v>OTHER INCOME</v>
          </cell>
          <cell r="J1702" t="str">
            <v>INTEREST RECEIVED</v>
          </cell>
        </row>
        <row r="1703">
          <cell r="A1703" t="str">
            <v>R305001-000-080</v>
          </cell>
          <cell r="B1703" t="str">
            <v>Int Rec from Cust- THE MAGNOLIAS</v>
          </cell>
          <cell r="C1703" t="str">
            <v>INR</v>
          </cell>
          <cell r="D1703" t="str">
            <v>REVENUE</v>
          </cell>
          <cell r="E1703" t="str">
            <v>INCOME STATEMENT</v>
          </cell>
          <cell r="F1703" t="str">
            <v/>
          </cell>
          <cell r="G1703" t="str">
            <v/>
          </cell>
          <cell r="H1703" t="str">
            <v>INCOME</v>
          </cell>
          <cell r="I1703" t="str">
            <v>OTHER INCOME</v>
          </cell>
          <cell r="J1703" t="str">
            <v>INTEREST RECEIVED</v>
          </cell>
        </row>
        <row r="1704">
          <cell r="A1704" t="str">
            <v>R305001-000-085</v>
          </cell>
          <cell r="B1704" t="str">
            <v>Int Rec from Cust- DLF CITY COURT</v>
          </cell>
          <cell r="C1704" t="str">
            <v>INR</v>
          </cell>
          <cell r="D1704" t="str">
            <v>REVENUE</v>
          </cell>
          <cell r="E1704" t="str">
            <v>INCOME STATEMENT</v>
          </cell>
          <cell r="F1704" t="str">
            <v/>
          </cell>
          <cell r="G1704" t="str">
            <v/>
          </cell>
          <cell r="H1704" t="str">
            <v>INCOME</v>
          </cell>
          <cell r="I1704" t="str">
            <v>OTHER INCOME</v>
          </cell>
          <cell r="J1704" t="str">
            <v>INTEREST RECEIVED</v>
          </cell>
        </row>
        <row r="1705">
          <cell r="A1705" t="str">
            <v>R305001-000-088</v>
          </cell>
          <cell r="B1705" t="str">
            <v>Int Rec from Cust- THE BELAIRE</v>
          </cell>
          <cell r="C1705" t="str">
            <v>INR</v>
          </cell>
          <cell r="D1705" t="str">
            <v>REVENUE</v>
          </cell>
          <cell r="E1705" t="str">
            <v>INCOME STATEMENT</v>
          </cell>
          <cell r="F1705" t="str">
            <v/>
          </cell>
          <cell r="G1705" t="str">
            <v/>
          </cell>
          <cell r="H1705" t="str">
            <v>INCOME</v>
          </cell>
          <cell r="I1705" t="str">
            <v>OTHER INCOME</v>
          </cell>
          <cell r="J1705" t="str">
            <v>INTEREST RECEIVED</v>
          </cell>
        </row>
        <row r="1706">
          <cell r="A1706" t="str">
            <v>R305101</v>
          </cell>
          <cell r="B1706" t="str">
            <v>Interest Income (Others)</v>
          </cell>
          <cell r="C1706" t="str">
            <v>INR</v>
          </cell>
          <cell r="D1706" t="str">
            <v>REVENUE</v>
          </cell>
          <cell r="E1706" t="str">
            <v>INCOME STATEMENT</v>
          </cell>
          <cell r="F1706" t="str">
            <v/>
          </cell>
          <cell r="G1706" t="str">
            <v/>
          </cell>
          <cell r="H1706" t="str">
            <v>INCOME</v>
          </cell>
          <cell r="I1706" t="str">
            <v>OTHER INCOME</v>
          </cell>
          <cell r="J1706" t="str">
            <v>INTEREST RECEIVED</v>
          </cell>
        </row>
        <row r="1707">
          <cell r="A1707" t="str">
            <v>R305102</v>
          </cell>
          <cell r="B1707" t="str">
            <v>Interest Income (Others)- Delay Pmt</v>
          </cell>
          <cell r="C1707" t="str">
            <v>INR</v>
          </cell>
          <cell r="D1707" t="str">
            <v>REVENUE</v>
          </cell>
          <cell r="E1707" t="str">
            <v>INCOME STATEMENT</v>
          </cell>
          <cell r="F1707" t="str">
            <v/>
          </cell>
          <cell r="G1707" t="str">
            <v/>
          </cell>
          <cell r="H1707" t="str">
            <v>INCOME</v>
          </cell>
          <cell r="I1707" t="str">
            <v>OTHER INCOME</v>
          </cell>
          <cell r="J1707" t="str">
            <v>INTEREST RECEIVED</v>
          </cell>
        </row>
        <row r="1708">
          <cell r="A1708" t="str">
            <v>R305201</v>
          </cell>
          <cell r="B1708" t="str">
            <v>Interest Income- London Office</v>
          </cell>
          <cell r="C1708" t="str">
            <v>INR</v>
          </cell>
          <cell r="D1708" t="str">
            <v>REVENUE</v>
          </cell>
          <cell r="E1708" t="str">
            <v>INCOME STATEMENT</v>
          </cell>
          <cell r="F1708" t="str">
            <v/>
          </cell>
          <cell r="G1708" t="str">
            <v/>
          </cell>
          <cell r="H1708" t="str">
            <v>INCOME</v>
          </cell>
          <cell r="I1708" t="str">
            <v>OTHER INCOME</v>
          </cell>
          <cell r="J1708" t="str">
            <v>INTEREST RECEIVED</v>
          </cell>
        </row>
        <row r="1709">
          <cell r="A1709" t="str">
            <v>R305301</v>
          </cell>
          <cell r="B1709" t="str">
            <v>Interest Income - Loan Employe</v>
          </cell>
          <cell r="C1709" t="str">
            <v>INR</v>
          </cell>
          <cell r="D1709" t="str">
            <v>REVENUE</v>
          </cell>
          <cell r="E1709" t="str">
            <v>INCOME STATEMENT</v>
          </cell>
          <cell r="F1709" t="str">
            <v/>
          </cell>
          <cell r="G1709" t="str">
            <v/>
          </cell>
          <cell r="H1709" t="str">
            <v>INCOME</v>
          </cell>
          <cell r="I1709" t="str">
            <v>OTHER INCOME</v>
          </cell>
          <cell r="J1709" t="str">
            <v>INTEREST RECEIVED</v>
          </cell>
        </row>
        <row r="1710">
          <cell r="A1710" t="str">
            <v>R305401</v>
          </cell>
          <cell r="B1710" t="str">
            <v>Interest on Laon (Group Co.)</v>
          </cell>
          <cell r="C1710" t="str">
            <v>INR</v>
          </cell>
          <cell r="D1710" t="str">
            <v>REVENUE</v>
          </cell>
          <cell r="E1710" t="str">
            <v>INCOME STATEMENT</v>
          </cell>
          <cell r="F1710" t="str">
            <v/>
          </cell>
          <cell r="G1710" t="str">
            <v/>
          </cell>
          <cell r="H1710" t="str">
            <v>INCOME</v>
          </cell>
          <cell r="I1710" t="str">
            <v>OTHER INCOME</v>
          </cell>
          <cell r="J1710" t="str">
            <v>INTEREST RECEIVED</v>
          </cell>
        </row>
        <row r="1711">
          <cell r="A1711" t="str">
            <v>R305501</v>
          </cell>
          <cell r="B1711" t="str">
            <v>Interest on Loan (Third Party)</v>
          </cell>
          <cell r="C1711" t="str">
            <v>INR</v>
          </cell>
          <cell r="D1711" t="str">
            <v>REVENUE</v>
          </cell>
          <cell r="E1711" t="str">
            <v>INCOME STATEMENT</v>
          </cell>
          <cell r="F1711" t="str">
            <v/>
          </cell>
          <cell r="G1711" t="str">
            <v/>
          </cell>
          <cell r="H1711" t="str">
            <v>INCOME</v>
          </cell>
          <cell r="I1711" t="str">
            <v>OTHER INCOME</v>
          </cell>
          <cell r="J1711" t="str">
            <v>INTEREST RECEIVED</v>
          </cell>
        </row>
        <row r="1712">
          <cell r="A1712" t="str">
            <v>R305601</v>
          </cell>
          <cell r="B1712" t="str">
            <v>Int on Loan in firms in whch Co is partn</v>
          </cell>
          <cell r="C1712" t="str">
            <v>INR</v>
          </cell>
          <cell r="D1712" t="str">
            <v>REVENUE</v>
          </cell>
          <cell r="E1712" t="str">
            <v>INCOME STATEMENT</v>
          </cell>
          <cell r="F1712" t="str">
            <v/>
          </cell>
          <cell r="G1712" t="str">
            <v/>
          </cell>
          <cell r="H1712" t="str">
            <v>INCOME</v>
          </cell>
          <cell r="I1712" t="str">
            <v>OTHER INCOME</v>
          </cell>
          <cell r="J1712" t="str">
            <v>INTEREST RECEIVED</v>
          </cell>
        </row>
        <row r="1713">
          <cell r="A1713" t="str">
            <v>R306001-000-039</v>
          </cell>
          <cell r="B1713" t="str">
            <v>Rebate On Interest- RIDGWOOD ESTATES</v>
          </cell>
          <cell r="C1713" t="str">
            <v>INR</v>
          </cell>
          <cell r="D1713" t="str">
            <v>REVENUE</v>
          </cell>
          <cell r="E1713" t="str">
            <v>INCOME STATEMENT</v>
          </cell>
          <cell r="F1713" t="str">
            <v/>
          </cell>
          <cell r="G1713" t="str">
            <v/>
          </cell>
          <cell r="H1713" t="str">
            <v>INCOME</v>
          </cell>
          <cell r="I1713" t="str">
            <v>OTHER INCOME</v>
          </cell>
          <cell r="J1713" t="str">
            <v>INTEREST RECEIVED (NET OFF)</v>
          </cell>
        </row>
        <row r="1714">
          <cell r="A1714" t="str">
            <v>R306001-000-058</v>
          </cell>
          <cell r="B1714" t="str">
            <v>Rebate On Interest- DLF EXCLUSIVE FLOORS</v>
          </cell>
          <cell r="C1714" t="str">
            <v>INR</v>
          </cell>
          <cell r="D1714" t="str">
            <v>REVENUE</v>
          </cell>
          <cell r="E1714" t="str">
            <v>INCOME STATEMENT</v>
          </cell>
          <cell r="F1714" t="str">
            <v/>
          </cell>
          <cell r="G1714" t="str">
            <v/>
          </cell>
          <cell r="H1714" t="str">
            <v>INCOME</v>
          </cell>
          <cell r="I1714" t="str">
            <v>OTHER INCOME</v>
          </cell>
          <cell r="J1714" t="str">
            <v>INTEREST RECEIVED (NET OFF)</v>
          </cell>
        </row>
        <row r="1715">
          <cell r="A1715" t="str">
            <v>R306001-000-060</v>
          </cell>
          <cell r="B1715" t="str">
            <v>Rebate On Interest- TRINITY TOWER</v>
          </cell>
          <cell r="C1715" t="str">
            <v>INR</v>
          </cell>
          <cell r="D1715" t="str">
            <v>REVENUE</v>
          </cell>
          <cell r="E1715" t="str">
            <v>INCOME STATEMENT</v>
          </cell>
          <cell r="F1715" t="str">
            <v/>
          </cell>
          <cell r="G1715" t="str">
            <v/>
          </cell>
          <cell r="H1715" t="str">
            <v>INCOME</v>
          </cell>
          <cell r="I1715" t="str">
            <v>OTHER INCOME</v>
          </cell>
          <cell r="J1715" t="str">
            <v>INTEREST RECEIVED (NET OFF)</v>
          </cell>
        </row>
        <row r="1716">
          <cell r="A1716" t="str">
            <v>R306001-000-062</v>
          </cell>
          <cell r="B1716" t="str">
            <v>Rebate On Interest- THE ARALIAS</v>
          </cell>
          <cell r="C1716" t="str">
            <v>INR</v>
          </cell>
          <cell r="D1716" t="str">
            <v>REVENUE</v>
          </cell>
          <cell r="E1716" t="str">
            <v>INCOME STATEMENT</v>
          </cell>
          <cell r="F1716" t="str">
            <v/>
          </cell>
          <cell r="G1716" t="str">
            <v/>
          </cell>
          <cell r="H1716" t="str">
            <v>INCOME</v>
          </cell>
          <cell r="I1716" t="str">
            <v>OTHER INCOME</v>
          </cell>
          <cell r="J1716" t="str">
            <v>INTEREST RECEIVED (NET OFF)</v>
          </cell>
        </row>
        <row r="1717">
          <cell r="A1717" t="str">
            <v>R306001-000-064</v>
          </cell>
          <cell r="B1717" t="str">
            <v>Rebate On Interest- WESTEND HEIGHTS</v>
          </cell>
          <cell r="C1717" t="str">
            <v>INR</v>
          </cell>
          <cell r="D1717" t="str">
            <v>REVENUE</v>
          </cell>
          <cell r="E1717" t="str">
            <v>INCOME STATEMENT</v>
          </cell>
          <cell r="F1717" t="str">
            <v/>
          </cell>
          <cell r="G1717" t="str">
            <v/>
          </cell>
          <cell r="H1717" t="str">
            <v>INCOME</v>
          </cell>
          <cell r="I1717" t="str">
            <v>OTHER INCOME</v>
          </cell>
          <cell r="J1717" t="str">
            <v>INTEREST RECEIVED (NET OFF)</v>
          </cell>
        </row>
        <row r="1718">
          <cell r="A1718" t="str">
            <v>R306001-000-069</v>
          </cell>
          <cell r="B1718" t="str">
            <v>Rebate On Interest- THE PINNACLE</v>
          </cell>
          <cell r="C1718" t="str">
            <v>INR</v>
          </cell>
          <cell r="D1718" t="str">
            <v>REVENUE</v>
          </cell>
          <cell r="E1718" t="str">
            <v>INCOME STATEMENT</v>
          </cell>
          <cell r="F1718" t="str">
            <v/>
          </cell>
          <cell r="G1718" t="str">
            <v/>
          </cell>
          <cell r="H1718" t="str">
            <v>INCOME</v>
          </cell>
          <cell r="I1718" t="str">
            <v>OTHER INCOME</v>
          </cell>
          <cell r="J1718" t="str">
            <v>INTEREST RECEIVED (NET OFF)</v>
          </cell>
        </row>
        <row r="1719">
          <cell r="A1719" t="str">
            <v>R306001-000-070</v>
          </cell>
          <cell r="B1719" t="str">
            <v>Rebate On Interest- ROYALTON TOWR</v>
          </cell>
          <cell r="C1719" t="str">
            <v>INR</v>
          </cell>
          <cell r="D1719" t="str">
            <v>REVENUE</v>
          </cell>
          <cell r="E1719" t="str">
            <v>INCOME STATEMENT</v>
          </cell>
          <cell r="F1719" t="str">
            <v/>
          </cell>
          <cell r="G1719" t="str">
            <v/>
          </cell>
          <cell r="H1719" t="str">
            <v>INCOME</v>
          </cell>
          <cell r="I1719" t="str">
            <v>OTHER INCOME</v>
          </cell>
          <cell r="J1719" t="str">
            <v>INTEREST RECEIVED (NET OFF)</v>
          </cell>
        </row>
        <row r="1720">
          <cell r="A1720" t="str">
            <v>R306001-000-071</v>
          </cell>
          <cell r="B1720" t="str">
            <v>Rebate On Interest- THE ICON</v>
          </cell>
          <cell r="C1720" t="str">
            <v>INR</v>
          </cell>
          <cell r="D1720" t="str">
            <v>REVENUE</v>
          </cell>
          <cell r="E1720" t="str">
            <v>INCOME STATEMENT</v>
          </cell>
          <cell r="F1720" t="str">
            <v/>
          </cell>
          <cell r="G1720" t="str">
            <v/>
          </cell>
          <cell r="H1720" t="str">
            <v>INCOME</v>
          </cell>
          <cell r="I1720" t="str">
            <v>OTHER INCOME</v>
          </cell>
          <cell r="J1720" t="str">
            <v>INTEREST RECEIVED (NET OFF)</v>
          </cell>
        </row>
        <row r="1721">
          <cell r="A1721" t="str">
            <v>R306001-000-075</v>
          </cell>
          <cell r="B1721" t="str">
            <v>Rebate On Interest- THE SUMMIT</v>
          </cell>
          <cell r="C1721" t="str">
            <v>INR</v>
          </cell>
          <cell r="D1721" t="str">
            <v>REVENUE</v>
          </cell>
          <cell r="E1721" t="str">
            <v>INCOME STATEMENT</v>
          </cell>
          <cell r="F1721" t="str">
            <v/>
          </cell>
          <cell r="G1721" t="str">
            <v/>
          </cell>
          <cell r="H1721" t="str">
            <v>INCOME</v>
          </cell>
          <cell r="I1721" t="str">
            <v>OTHER INCOME</v>
          </cell>
          <cell r="J1721" t="str">
            <v>INTEREST RECEIVED (NET OFF)</v>
          </cell>
        </row>
        <row r="1722">
          <cell r="A1722" t="str">
            <v>R306001-000-076</v>
          </cell>
          <cell r="B1722" t="str">
            <v>Rebate On Interest- THE COURTYARD</v>
          </cell>
          <cell r="C1722" t="str">
            <v>INR</v>
          </cell>
          <cell r="D1722" t="str">
            <v>REVENUE</v>
          </cell>
          <cell r="E1722" t="str">
            <v>INCOME STATEMENT</v>
          </cell>
          <cell r="F1722" t="str">
            <v/>
          </cell>
          <cell r="G1722" t="str">
            <v/>
          </cell>
          <cell r="H1722" t="str">
            <v>INCOME</v>
          </cell>
          <cell r="I1722" t="str">
            <v>OTHER INCOME</v>
          </cell>
          <cell r="J1722" t="str">
            <v>INTEREST RECEIVED (NET OFF)</v>
          </cell>
        </row>
        <row r="1723">
          <cell r="A1723" t="str">
            <v>R306001-000-080</v>
          </cell>
          <cell r="B1723" t="str">
            <v>Rebate On Interest- THE MAGLOLIAS</v>
          </cell>
          <cell r="C1723" t="str">
            <v>INR</v>
          </cell>
          <cell r="D1723" t="str">
            <v>REVENUE</v>
          </cell>
          <cell r="E1723" t="str">
            <v>INCOME STATEMENT</v>
          </cell>
          <cell r="F1723" t="str">
            <v/>
          </cell>
          <cell r="G1723" t="str">
            <v/>
          </cell>
          <cell r="H1723" t="str">
            <v>INCOME</v>
          </cell>
          <cell r="I1723" t="str">
            <v>OTHER INCOME</v>
          </cell>
          <cell r="J1723" t="str">
            <v>INTEREST RECEIVED (NET OFF)</v>
          </cell>
        </row>
        <row r="1724">
          <cell r="A1724" t="str">
            <v>R307001</v>
          </cell>
          <cell r="B1724" t="str">
            <v>Interest Received on Income-tax refunds</v>
          </cell>
          <cell r="C1724" t="str">
            <v>INR</v>
          </cell>
          <cell r="D1724" t="str">
            <v>REVENUE</v>
          </cell>
          <cell r="E1724" t="str">
            <v>INCOME STATEMENT</v>
          </cell>
          <cell r="F1724" t="str">
            <v/>
          </cell>
          <cell r="G1724" t="str">
            <v/>
          </cell>
          <cell r="H1724" t="str">
            <v>INCOME</v>
          </cell>
          <cell r="I1724" t="str">
            <v>OTHER INCOME</v>
          </cell>
          <cell r="J1724" t="str">
            <v>INTEREST RECEIVED</v>
          </cell>
        </row>
        <row r="1725">
          <cell r="A1725" t="str">
            <v>R307101</v>
          </cell>
          <cell r="B1725" t="str">
            <v>Rebate on Interest (Others)</v>
          </cell>
          <cell r="C1725" t="str">
            <v>INR</v>
          </cell>
          <cell r="D1725" t="str">
            <v>REVENUE</v>
          </cell>
          <cell r="E1725" t="str">
            <v>INCOME STATEMENT</v>
          </cell>
          <cell r="F1725" t="str">
            <v/>
          </cell>
          <cell r="G1725" t="str">
            <v/>
          </cell>
          <cell r="H1725" t="str">
            <v>INCOME</v>
          </cell>
          <cell r="I1725" t="str">
            <v>OTHER INCOME</v>
          </cell>
          <cell r="J1725" t="str">
            <v>INTEREST RECEIVED</v>
          </cell>
        </row>
        <row r="1726">
          <cell r="A1726" t="str">
            <v>R307201</v>
          </cell>
          <cell r="B1726" t="str">
            <v>Delayed Int-Electricity Bill</v>
          </cell>
          <cell r="C1726" t="str">
            <v>INR</v>
          </cell>
          <cell r="D1726" t="str">
            <v>REVENUE</v>
          </cell>
          <cell r="E1726" t="str">
            <v>INCOME STATEMENT</v>
          </cell>
          <cell r="F1726" t="str">
            <v/>
          </cell>
          <cell r="G1726" t="str">
            <v/>
          </cell>
          <cell r="H1726" t="str">
            <v>INCOME</v>
          </cell>
          <cell r="I1726" t="str">
            <v>OTHER INCOME</v>
          </cell>
          <cell r="J1726" t="str">
            <v>INTEREST RECEIVED</v>
          </cell>
        </row>
        <row r="1727">
          <cell r="A1727" t="str">
            <v>R307202</v>
          </cell>
          <cell r="B1727" t="str">
            <v>Delayed Int-Extra Hrs Chgs</v>
          </cell>
          <cell r="C1727" t="str">
            <v>INR</v>
          </cell>
          <cell r="D1727" t="str">
            <v>REVENUE</v>
          </cell>
          <cell r="E1727" t="str">
            <v>INCOME STATEMENT</v>
          </cell>
          <cell r="F1727" t="str">
            <v/>
          </cell>
          <cell r="G1727" t="str">
            <v/>
          </cell>
          <cell r="H1727" t="str">
            <v>INCOME</v>
          </cell>
          <cell r="I1727" t="str">
            <v>OTHER INCOME</v>
          </cell>
          <cell r="J1727" t="str">
            <v>INTEREST RECEIVED</v>
          </cell>
        </row>
        <row r="1728">
          <cell r="A1728" t="str">
            <v>R307203</v>
          </cell>
          <cell r="B1728" t="str">
            <v>Delayed Int-Maintenance Bill</v>
          </cell>
          <cell r="C1728" t="str">
            <v>INR</v>
          </cell>
          <cell r="D1728" t="str">
            <v>REVENUE</v>
          </cell>
          <cell r="E1728" t="str">
            <v>INCOME STATEMENT</v>
          </cell>
          <cell r="F1728" t="str">
            <v/>
          </cell>
          <cell r="G1728" t="str">
            <v/>
          </cell>
          <cell r="H1728" t="str">
            <v>INCOME</v>
          </cell>
          <cell r="I1728" t="str">
            <v>OTHER INCOME</v>
          </cell>
          <cell r="J1728" t="str">
            <v>INTEREST RECEIVED</v>
          </cell>
        </row>
        <row r="1729">
          <cell r="A1729" t="str">
            <v>R307204</v>
          </cell>
          <cell r="B1729" t="str">
            <v>Delayed Int-Parking Chgs</v>
          </cell>
          <cell r="C1729" t="str">
            <v>INR</v>
          </cell>
          <cell r="D1729" t="str">
            <v>REVENUE</v>
          </cell>
          <cell r="E1729" t="str">
            <v>INCOME STATEMENT</v>
          </cell>
          <cell r="F1729" t="str">
            <v/>
          </cell>
          <cell r="G1729" t="str">
            <v/>
          </cell>
          <cell r="H1729" t="str">
            <v>INCOME</v>
          </cell>
          <cell r="I1729" t="str">
            <v>OTHER INCOME</v>
          </cell>
          <cell r="J1729" t="str">
            <v>INTEREST RECEIVED</v>
          </cell>
        </row>
        <row r="1730">
          <cell r="A1730" t="str">
            <v>R307205</v>
          </cell>
          <cell r="B1730" t="str">
            <v>Delayed Int-Plot Chgs</v>
          </cell>
          <cell r="C1730" t="str">
            <v>INR</v>
          </cell>
          <cell r="D1730" t="str">
            <v>REVENUE</v>
          </cell>
          <cell r="E1730" t="str">
            <v>INCOME STATEMENT</v>
          </cell>
          <cell r="F1730" t="str">
            <v/>
          </cell>
          <cell r="G1730" t="str">
            <v/>
          </cell>
          <cell r="H1730" t="str">
            <v>INCOME</v>
          </cell>
          <cell r="I1730" t="str">
            <v>OTHER INCOME</v>
          </cell>
          <cell r="J1730" t="str">
            <v>INTEREST RECEIVED</v>
          </cell>
        </row>
        <row r="1731">
          <cell r="A1731" t="str">
            <v>R307206</v>
          </cell>
          <cell r="B1731" t="str">
            <v>Delayed Int-Water Bill</v>
          </cell>
          <cell r="C1731" t="str">
            <v>INR</v>
          </cell>
          <cell r="D1731" t="str">
            <v>REVENUE</v>
          </cell>
          <cell r="E1731" t="str">
            <v>INCOME STATEMENT</v>
          </cell>
          <cell r="F1731" t="str">
            <v/>
          </cell>
          <cell r="G1731" t="str">
            <v/>
          </cell>
          <cell r="H1731" t="str">
            <v>INCOME</v>
          </cell>
          <cell r="I1731" t="str">
            <v>OTHER INCOME</v>
          </cell>
          <cell r="J1731" t="str">
            <v>INTEREST RECEIVED</v>
          </cell>
        </row>
        <row r="1732">
          <cell r="A1732" t="str">
            <v>R308001</v>
          </cell>
          <cell r="B1732" t="str">
            <v>Profit on disposal of fixed assets</v>
          </cell>
          <cell r="C1732" t="str">
            <v>INR</v>
          </cell>
          <cell r="D1732" t="str">
            <v>REVENUE</v>
          </cell>
          <cell r="E1732" t="str">
            <v>INCOME STATEMENT</v>
          </cell>
          <cell r="F1732" t="str">
            <v/>
          </cell>
          <cell r="G1732" t="str">
            <v/>
          </cell>
          <cell r="H1732" t="str">
            <v>INCOME</v>
          </cell>
          <cell r="I1732" t="str">
            <v>OTHER INCOME</v>
          </cell>
          <cell r="J1732" t="str">
            <v>PROFIT ON SALE OF ASSET</v>
          </cell>
        </row>
        <row r="1733">
          <cell r="A1733" t="str">
            <v>R309001</v>
          </cell>
          <cell r="B1733" t="str">
            <v>Lng trm Cap Gain on sale of Investments</v>
          </cell>
          <cell r="C1733" t="str">
            <v>INR</v>
          </cell>
          <cell r="D1733" t="str">
            <v>REVENUE</v>
          </cell>
          <cell r="E1733" t="str">
            <v>INCOME STATEMENT</v>
          </cell>
          <cell r="F1733" t="str">
            <v/>
          </cell>
          <cell r="G1733" t="str">
            <v/>
          </cell>
          <cell r="H1733" t="str">
            <v>INCOME</v>
          </cell>
          <cell r="I1733" t="str">
            <v>OTHER INCOME</v>
          </cell>
          <cell r="J1733" t="str">
            <v>PROFIT ON SALE OF INVESTMENT</v>
          </cell>
        </row>
        <row r="1734">
          <cell r="A1734" t="str">
            <v>R309002</v>
          </cell>
          <cell r="B1734" t="str">
            <v>Profit on long term investments (trade)</v>
          </cell>
          <cell r="C1734" t="str">
            <v>INR</v>
          </cell>
          <cell r="D1734" t="str">
            <v>REVENUE</v>
          </cell>
          <cell r="E1734" t="str">
            <v>INCOME STATEMENT</v>
          </cell>
          <cell r="F1734" t="str">
            <v/>
          </cell>
          <cell r="G1734" t="str">
            <v/>
          </cell>
          <cell r="H1734" t="str">
            <v>INCOME</v>
          </cell>
          <cell r="I1734" t="str">
            <v>OTHER INCOME</v>
          </cell>
          <cell r="J1734" t="str">
            <v>PROFIT ON SALE OF INVESTMENT</v>
          </cell>
        </row>
        <row r="1735">
          <cell r="A1735" t="str">
            <v>R309003</v>
          </cell>
          <cell r="B1735" t="str">
            <v>Profit on curr invstmnt(other than trde)</v>
          </cell>
          <cell r="C1735" t="str">
            <v>INR</v>
          </cell>
          <cell r="D1735" t="str">
            <v>REVENUE</v>
          </cell>
          <cell r="E1735" t="str">
            <v>INCOME STATEMENT</v>
          </cell>
          <cell r="F1735" t="str">
            <v/>
          </cell>
          <cell r="G1735" t="str">
            <v/>
          </cell>
          <cell r="H1735" t="str">
            <v>INCOME</v>
          </cell>
          <cell r="I1735" t="str">
            <v>OTHER INCOME</v>
          </cell>
          <cell r="J1735" t="str">
            <v>PROFIT ON SALE OF INVESTMENT</v>
          </cell>
        </row>
        <row r="1736">
          <cell r="A1736" t="str">
            <v>R401001</v>
          </cell>
          <cell r="B1736" t="str">
            <v>Increase In Stock</v>
          </cell>
          <cell r="C1736" t="str">
            <v>INR</v>
          </cell>
          <cell r="D1736" t="str">
            <v>REVENUE</v>
          </cell>
          <cell r="E1736" t="str">
            <v>INCOME STATEMENT</v>
          </cell>
          <cell r="F1736" t="str">
            <v/>
          </cell>
          <cell r="G1736" t="str">
            <v/>
          </cell>
          <cell r="H1736" t="str">
            <v>INCOME</v>
          </cell>
          <cell r="I1736" t="str">
            <v>OTHER INCOME</v>
          </cell>
          <cell r="J1736" t="str">
            <v>INCREASE IN STOCK</v>
          </cell>
        </row>
        <row r="1737">
          <cell r="A1737" t="str">
            <v>X101001</v>
          </cell>
          <cell r="B1737" t="str">
            <v>Cost of land and Plots</v>
          </cell>
          <cell r="C1737" t="str">
            <v>INR</v>
          </cell>
          <cell r="D1737" t="str">
            <v>EXPENSES</v>
          </cell>
          <cell r="E1737" t="str">
            <v>INCOME STATEMENT</v>
          </cell>
          <cell r="F1737" t="str">
            <v/>
          </cell>
          <cell r="G1737" t="str">
            <v/>
          </cell>
          <cell r="H1737" t="str">
            <v>EXPENDITURE</v>
          </cell>
          <cell r="I1737" t="str">
            <v>COST OF GOODS</v>
          </cell>
          <cell r="J1737" t="str">
            <v>COST OF GOODS SOLD</v>
          </cell>
        </row>
        <row r="1738">
          <cell r="A1738" t="str">
            <v>X101002</v>
          </cell>
          <cell r="B1738" t="str">
            <v>Cost of land and Plots- Land Purchase</v>
          </cell>
          <cell r="C1738" t="str">
            <v>INR</v>
          </cell>
          <cell r="D1738" t="str">
            <v>EXPENSES</v>
          </cell>
          <cell r="E1738" t="str">
            <v>INCOME STATEMENT</v>
          </cell>
          <cell r="F1738" t="str">
            <v/>
          </cell>
          <cell r="G1738" t="str">
            <v/>
          </cell>
          <cell r="H1738" t="str">
            <v>EXPENDITURE</v>
          </cell>
          <cell r="I1738" t="str">
            <v>COST OF GOODS</v>
          </cell>
          <cell r="J1738" t="str">
            <v>COST OF GOODS SOLD</v>
          </cell>
        </row>
        <row r="1739">
          <cell r="A1739" t="str">
            <v>X101003</v>
          </cell>
          <cell r="B1739" t="str">
            <v>Cost of land and Plots- Other Cost Paid</v>
          </cell>
          <cell r="C1739" t="str">
            <v>INR</v>
          </cell>
          <cell r="D1739" t="str">
            <v>EXPENSES</v>
          </cell>
          <cell r="E1739" t="str">
            <v>INCOME STATEMENT</v>
          </cell>
          <cell r="F1739" t="str">
            <v/>
          </cell>
          <cell r="G1739" t="str">
            <v/>
          </cell>
          <cell r="H1739" t="str">
            <v>EXPENDITURE</v>
          </cell>
          <cell r="I1739" t="str">
            <v>COST OF GOODS</v>
          </cell>
          <cell r="J1739" t="str">
            <v>COST OF GOODS SOLD</v>
          </cell>
        </row>
        <row r="1740">
          <cell r="A1740" t="str">
            <v>X101004</v>
          </cell>
          <cell r="B1740" t="str">
            <v>Cost of land and Plots- Stamp Duty</v>
          </cell>
          <cell r="C1740" t="str">
            <v>INR</v>
          </cell>
          <cell r="D1740" t="str">
            <v>EXPENSES</v>
          </cell>
          <cell r="E1740" t="str">
            <v>INCOME STATEMENT</v>
          </cell>
          <cell r="F1740" t="str">
            <v/>
          </cell>
          <cell r="G1740" t="str">
            <v/>
          </cell>
          <cell r="H1740" t="str">
            <v>EXPENDITURE</v>
          </cell>
          <cell r="I1740" t="str">
            <v>COST OF GOODS</v>
          </cell>
          <cell r="J1740" t="str">
            <v>COST OF GOODS SOLD</v>
          </cell>
        </row>
        <row r="1741">
          <cell r="A1741" t="str">
            <v>X101005</v>
          </cell>
          <cell r="B1741" t="str">
            <v>Cost of land and Plots- Survey Expenses</v>
          </cell>
          <cell r="C1741" t="str">
            <v>INR</v>
          </cell>
          <cell r="D1741" t="str">
            <v>EXPENSES</v>
          </cell>
          <cell r="E1741" t="str">
            <v>INCOME STATEMENT</v>
          </cell>
          <cell r="F1741" t="str">
            <v/>
          </cell>
          <cell r="G1741" t="str">
            <v/>
          </cell>
          <cell r="H1741" t="str">
            <v>EXPENDITURE</v>
          </cell>
          <cell r="I1741" t="str">
            <v>COST OF GOODS</v>
          </cell>
          <cell r="J1741" t="str">
            <v>COST OF GOODS SOLD</v>
          </cell>
        </row>
        <row r="1742">
          <cell r="A1742" t="str">
            <v>X101006</v>
          </cell>
          <cell r="B1742" t="str">
            <v>Land &amp; Development Expenses</v>
          </cell>
          <cell r="C1742" t="str">
            <v>INR</v>
          </cell>
          <cell r="D1742" t="str">
            <v>EXPENSES</v>
          </cell>
          <cell r="E1742" t="str">
            <v>INCOME STATEMENT</v>
          </cell>
          <cell r="F1742" t="str">
            <v/>
          </cell>
          <cell r="G1742" t="str">
            <v/>
          </cell>
          <cell r="H1742" t="str">
            <v>EXPENDITURE</v>
          </cell>
          <cell r="I1742" t="str">
            <v>COST OF GOODS</v>
          </cell>
          <cell r="J1742" t="str">
            <v>COST OF GOODS SOLD</v>
          </cell>
        </row>
        <row r="1743">
          <cell r="A1743" t="str">
            <v>X101007</v>
          </cell>
          <cell r="B1743" t="str">
            <v>Cost of Land and Plots-Commission Paid</v>
          </cell>
          <cell r="C1743" t="str">
            <v>INR</v>
          </cell>
          <cell r="D1743" t="str">
            <v>EXPENSES</v>
          </cell>
          <cell r="E1743" t="str">
            <v>INCOME STATEMENT</v>
          </cell>
          <cell r="F1743" t="str">
            <v/>
          </cell>
          <cell r="G1743" t="str">
            <v/>
          </cell>
          <cell r="H1743" t="str">
            <v>EXPENDITURE</v>
          </cell>
          <cell r="I1743" t="str">
            <v>COST OF GOODS</v>
          </cell>
          <cell r="J1743" t="str">
            <v>COST OF GOODS SOLD</v>
          </cell>
        </row>
        <row r="1744">
          <cell r="A1744" t="str">
            <v>X101008</v>
          </cell>
          <cell r="B1744" t="str">
            <v>Cost of land and Plots-Registration Chgs</v>
          </cell>
          <cell r="C1744" t="str">
            <v>INR</v>
          </cell>
          <cell r="D1744" t="str">
            <v>EXPENSES</v>
          </cell>
          <cell r="E1744" t="str">
            <v>INCOME STATEMENT</v>
          </cell>
          <cell r="F1744" t="str">
            <v/>
          </cell>
          <cell r="G1744" t="str">
            <v/>
          </cell>
          <cell r="H1744" t="str">
            <v>EXPENDITURE</v>
          </cell>
          <cell r="I1744" t="str">
            <v>COST OF GOODS</v>
          </cell>
          <cell r="J1744" t="str">
            <v>COST OF GOODS SOLD</v>
          </cell>
        </row>
        <row r="1745">
          <cell r="A1745" t="str">
            <v>X101009</v>
          </cell>
          <cell r="B1745" t="str">
            <v>Cost of land and Plots-License Fee Paid</v>
          </cell>
          <cell r="C1745" t="str">
            <v>INR</v>
          </cell>
          <cell r="D1745" t="str">
            <v>EXPENSES</v>
          </cell>
          <cell r="E1745" t="str">
            <v>INCOME STATEMENT</v>
          </cell>
          <cell r="F1745" t="str">
            <v/>
          </cell>
          <cell r="G1745" t="str">
            <v/>
          </cell>
          <cell r="H1745" t="str">
            <v>EXPENDITURE</v>
          </cell>
          <cell r="I1745" t="str">
            <v>COST OF GOODS</v>
          </cell>
          <cell r="J1745" t="str">
            <v>COST OF GOODS SOLD</v>
          </cell>
        </row>
        <row r="1746">
          <cell r="A1746" t="str">
            <v>X101101</v>
          </cell>
          <cell r="B1746" t="str">
            <v>Cost of sale of constrd properties- POCM</v>
          </cell>
          <cell r="C1746" t="str">
            <v>INR</v>
          </cell>
          <cell r="D1746" t="str">
            <v>EXPENSES</v>
          </cell>
          <cell r="E1746" t="str">
            <v>INCOME STATEMENT</v>
          </cell>
          <cell r="F1746" t="str">
            <v/>
          </cell>
          <cell r="G1746" t="str">
            <v/>
          </cell>
          <cell r="H1746" t="str">
            <v>EXPENDITURE</v>
          </cell>
          <cell r="I1746" t="str">
            <v>COST OF GOODS</v>
          </cell>
          <cell r="J1746" t="str">
            <v>COST OF GOODS SOLD</v>
          </cell>
        </row>
        <row r="1747">
          <cell r="A1747" t="str">
            <v>X101201</v>
          </cell>
          <cell r="B1747" t="str">
            <v>Cost of development and construction</v>
          </cell>
          <cell r="C1747" t="str">
            <v>INR</v>
          </cell>
          <cell r="D1747" t="str">
            <v>EXPENSES</v>
          </cell>
          <cell r="E1747" t="str">
            <v>INCOME STATEMENT</v>
          </cell>
          <cell r="F1747" t="str">
            <v/>
          </cell>
          <cell r="G1747" t="str">
            <v/>
          </cell>
          <cell r="H1747" t="str">
            <v>EXPENDITURE</v>
          </cell>
          <cell r="I1747" t="str">
            <v>COST OF GOODS</v>
          </cell>
          <cell r="J1747" t="str">
            <v>COST OF GOODS SOLD</v>
          </cell>
        </row>
        <row r="1748">
          <cell r="A1748" t="str">
            <v>X101202</v>
          </cell>
          <cell r="B1748" t="str">
            <v>Excavation Cost</v>
          </cell>
          <cell r="C1748" t="str">
            <v>INR</v>
          </cell>
          <cell r="D1748" t="str">
            <v>EXPENSES</v>
          </cell>
          <cell r="E1748" t="str">
            <v>INCOME STATEMENT</v>
          </cell>
          <cell r="F1748" t="str">
            <v/>
          </cell>
          <cell r="G1748" t="str">
            <v/>
          </cell>
          <cell r="H1748" t="str">
            <v>EXPENDITURE</v>
          </cell>
          <cell r="I1748" t="str">
            <v>COST OF GOODS</v>
          </cell>
          <cell r="J1748" t="str">
            <v>COST OF GOODS SOLD</v>
          </cell>
        </row>
        <row r="1749">
          <cell r="A1749" t="str">
            <v>X101203</v>
          </cell>
          <cell r="B1749" t="str">
            <v>Material Consumed</v>
          </cell>
          <cell r="C1749" t="str">
            <v>INR</v>
          </cell>
          <cell r="D1749" t="str">
            <v>EXPENSES</v>
          </cell>
          <cell r="E1749" t="str">
            <v>INCOME STATEMENT</v>
          </cell>
          <cell r="F1749" t="str">
            <v/>
          </cell>
          <cell r="G1749" t="str">
            <v/>
          </cell>
          <cell r="H1749" t="str">
            <v>EXPENDITURE</v>
          </cell>
          <cell r="I1749" t="str">
            <v>COST OF GOODS</v>
          </cell>
          <cell r="J1749" t="str">
            <v>COST OF GOODS SOLD</v>
          </cell>
        </row>
        <row r="1750">
          <cell r="A1750" t="str">
            <v>X101204</v>
          </cell>
          <cell r="B1750" t="str">
            <v>Concrete Cost</v>
          </cell>
          <cell r="C1750" t="str">
            <v>INR</v>
          </cell>
          <cell r="D1750" t="str">
            <v>EXPENSES</v>
          </cell>
          <cell r="E1750" t="str">
            <v>INCOME STATEMENT</v>
          </cell>
          <cell r="F1750" t="str">
            <v/>
          </cell>
          <cell r="G1750" t="str">
            <v/>
          </cell>
          <cell r="H1750" t="str">
            <v>EXPENDITURE</v>
          </cell>
          <cell r="I1750" t="str">
            <v>COST OF GOODS</v>
          </cell>
          <cell r="J1750" t="str">
            <v>COST OF GOODS SOLD</v>
          </cell>
        </row>
        <row r="1751">
          <cell r="A1751" t="str">
            <v>X101205</v>
          </cell>
          <cell r="B1751" t="str">
            <v>Material</v>
          </cell>
          <cell r="C1751" t="str">
            <v>INR</v>
          </cell>
          <cell r="D1751" t="str">
            <v>EXPENSES</v>
          </cell>
          <cell r="E1751" t="str">
            <v>INCOME STATEMENT</v>
          </cell>
          <cell r="F1751" t="str">
            <v/>
          </cell>
          <cell r="G1751" t="str">
            <v/>
          </cell>
          <cell r="H1751" t="str">
            <v>EXPENDITURE</v>
          </cell>
          <cell r="I1751" t="str">
            <v>COST OF GOODS</v>
          </cell>
          <cell r="J1751" t="str">
            <v>COST OF GOODS SOLD</v>
          </cell>
        </row>
        <row r="1752">
          <cell r="A1752" t="str">
            <v>X101206</v>
          </cell>
          <cell r="B1752" t="str">
            <v>Material Variance Account</v>
          </cell>
          <cell r="C1752" t="str">
            <v>INR</v>
          </cell>
          <cell r="D1752" t="str">
            <v>EXPENSES</v>
          </cell>
          <cell r="E1752" t="str">
            <v>INCOME STATEMENT</v>
          </cell>
          <cell r="F1752" t="str">
            <v/>
          </cell>
          <cell r="G1752" t="str">
            <v/>
          </cell>
          <cell r="H1752" t="str">
            <v>EXPENDITURE</v>
          </cell>
          <cell r="I1752" t="str">
            <v>COST OF GOODS</v>
          </cell>
          <cell r="J1752" t="str">
            <v>COST OF GOODS SOLD</v>
          </cell>
        </row>
        <row r="1753">
          <cell r="A1753" t="str">
            <v>X101207</v>
          </cell>
          <cell r="B1753" t="str">
            <v>Freight &amp; Cartage-Mat.(Inward)</v>
          </cell>
          <cell r="C1753" t="str">
            <v>INR</v>
          </cell>
          <cell r="D1753" t="str">
            <v>EXPENSES</v>
          </cell>
          <cell r="E1753" t="str">
            <v>INCOME STATEMENT</v>
          </cell>
          <cell r="F1753" t="str">
            <v/>
          </cell>
          <cell r="G1753" t="str">
            <v/>
          </cell>
          <cell r="H1753" t="str">
            <v>EXPENDITURE</v>
          </cell>
          <cell r="I1753" t="str">
            <v>COST OF GOODS</v>
          </cell>
          <cell r="J1753" t="str">
            <v>COST OF GOODS SOLD</v>
          </cell>
        </row>
        <row r="1754">
          <cell r="A1754" t="str">
            <v>X101208</v>
          </cell>
          <cell r="B1754" t="str">
            <v>Consumables Consumed</v>
          </cell>
          <cell r="C1754" t="str">
            <v>INR</v>
          </cell>
          <cell r="D1754" t="str">
            <v>EXPENSES</v>
          </cell>
          <cell r="E1754" t="str">
            <v>INCOME STATEMENT</v>
          </cell>
          <cell r="F1754" t="str">
            <v/>
          </cell>
          <cell r="G1754" t="str">
            <v/>
          </cell>
          <cell r="H1754" t="str">
            <v>EXPENDITURE</v>
          </cell>
          <cell r="I1754" t="str">
            <v>COST OF GOODS</v>
          </cell>
          <cell r="J1754" t="str">
            <v>COST OF GOODS SOLD</v>
          </cell>
        </row>
        <row r="1755">
          <cell r="A1755" t="str">
            <v>X101209</v>
          </cell>
          <cell r="B1755" t="str">
            <v>Tools &amp; Implements Consumed</v>
          </cell>
          <cell r="C1755" t="str">
            <v>INR</v>
          </cell>
          <cell r="D1755" t="str">
            <v>EXPENSES</v>
          </cell>
          <cell r="E1755" t="str">
            <v>INCOME STATEMENT</v>
          </cell>
          <cell r="F1755" t="str">
            <v/>
          </cell>
          <cell r="G1755" t="str">
            <v/>
          </cell>
          <cell r="H1755" t="str">
            <v>EXPENDITURE</v>
          </cell>
          <cell r="I1755" t="str">
            <v>COST OF GOODS</v>
          </cell>
          <cell r="J1755" t="str">
            <v>COST OF GOODS SOLD</v>
          </cell>
        </row>
        <row r="1756">
          <cell r="A1756" t="str">
            <v>X101210</v>
          </cell>
          <cell r="B1756" t="str">
            <v>Stores &amp; Spare Parts</v>
          </cell>
          <cell r="C1756" t="str">
            <v>INR</v>
          </cell>
          <cell r="D1756" t="str">
            <v>EXPENSES</v>
          </cell>
          <cell r="E1756" t="str">
            <v>INCOME STATEMENT</v>
          </cell>
          <cell r="F1756" t="str">
            <v/>
          </cell>
          <cell r="G1756" t="str">
            <v/>
          </cell>
          <cell r="H1756" t="str">
            <v>EXPENDITURE</v>
          </cell>
          <cell r="I1756" t="str">
            <v>COST OF GOODS</v>
          </cell>
          <cell r="J1756" t="str">
            <v>COST OF GOODS SOLD</v>
          </cell>
        </row>
        <row r="1757">
          <cell r="A1757" t="str">
            <v>X101211</v>
          </cell>
          <cell r="B1757" t="str">
            <v>Wooden Shuttering</v>
          </cell>
          <cell r="C1757" t="str">
            <v>INR</v>
          </cell>
          <cell r="D1757" t="str">
            <v>EXPENSES</v>
          </cell>
          <cell r="E1757" t="str">
            <v>INCOME STATEMENT</v>
          </cell>
          <cell r="F1757" t="str">
            <v/>
          </cell>
          <cell r="G1757" t="str">
            <v/>
          </cell>
          <cell r="H1757" t="str">
            <v>EXPENDITURE</v>
          </cell>
          <cell r="I1757" t="str">
            <v>COST OF GOODS</v>
          </cell>
          <cell r="J1757" t="str">
            <v>COST OF GOODS SOLD</v>
          </cell>
        </row>
        <row r="1758">
          <cell r="A1758" t="str">
            <v>X101212</v>
          </cell>
          <cell r="B1758" t="str">
            <v>Civil Consumption Account</v>
          </cell>
          <cell r="C1758" t="str">
            <v>INR</v>
          </cell>
          <cell r="D1758" t="str">
            <v>EXPENSES</v>
          </cell>
          <cell r="E1758" t="str">
            <v>INCOME STATEMENT</v>
          </cell>
          <cell r="F1758" t="str">
            <v/>
          </cell>
          <cell r="G1758" t="str">
            <v/>
          </cell>
          <cell r="H1758" t="str">
            <v>EXPENDITURE</v>
          </cell>
          <cell r="I1758" t="str">
            <v>COST OF GOODS</v>
          </cell>
          <cell r="J1758" t="str">
            <v>COST OF GOODS SOLD</v>
          </cell>
        </row>
        <row r="1759">
          <cell r="A1759" t="str">
            <v>X101213</v>
          </cell>
          <cell r="B1759" t="str">
            <v>Civil Work Consumables</v>
          </cell>
          <cell r="C1759" t="str">
            <v>INR</v>
          </cell>
          <cell r="D1759" t="str">
            <v>EXPENSES</v>
          </cell>
          <cell r="E1759" t="str">
            <v>INCOME STATEMENT</v>
          </cell>
          <cell r="F1759" t="str">
            <v/>
          </cell>
          <cell r="G1759" t="str">
            <v/>
          </cell>
          <cell r="H1759" t="str">
            <v>EXPENDITURE</v>
          </cell>
          <cell r="I1759" t="str">
            <v>COST OF GOODS</v>
          </cell>
          <cell r="J1759" t="str">
            <v>COST OF GOODS SOLD</v>
          </cell>
        </row>
        <row r="1760">
          <cell r="A1760" t="str">
            <v>X101214</v>
          </cell>
          <cell r="B1760" t="str">
            <v>Inter Project Services</v>
          </cell>
          <cell r="C1760" t="str">
            <v>INR</v>
          </cell>
          <cell r="D1760" t="str">
            <v>EXPENSES</v>
          </cell>
          <cell r="E1760" t="str">
            <v>INCOME STATEMENT</v>
          </cell>
          <cell r="F1760" t="str">
            <v/>
          </cell>
          <cell r="G1760" t="str">
            <v/>
          </cell>
          <cell r="H1760" t="str">
            <v>EXPENDITURE</v>
          </cell>
          <cell r="I1760" t="str">
            <v>COST OF GOODS</v>
          </cell>
          <cell r="J1760" t="str">
            <v>COST OF GOODS SOLD</v>
          </cell>
        </row>
        <row r="1761">
          <cell r="A1761" t="str">
            <v>X101215</v>
          </cell>
          <cell r="B1761" t="str">
            <v>Development Expenses</v>
          </cell>
          <cell r="C1761" t="str">
            <v>INR</v>
          </cell>
          <cell r="D1761" t="str">
            <v>EXPENSES</v>
          </cell>
          <cell r="E1761" t="str">
            <v>INCOME STATEMENT</v>
          </cell>
          <cell r="F1761" t="str">
            <v/>
          </cell>
          <cell r="G1761" t="str">
            <v/>
          </cell>
          <cell r="H1761" t="str">
            <v>EXPENDITURE</v>
          </cell>
          <cell r="I1761" t="str">
            <v>COST OF GOODS</v>
          </cell>
          <cell r="J1761" t="str">
            <v>COST OF GOODS SOLD</v>
          </cell>
        </row>
        <row r="1762">
          <cell r="A1762" t="str">
            <v>X101216</v>
          </cell>
          <cell r="B1762" t="str">
            <v>Divisional Overheads</v>
          </cell>
          <cell r="C1762" t="str">
            <v>INR</v>
          </cell>
          <cell r="D1762" t="str">
            <v>EXPENSES</v>
          </cell>
          <cell r="E1762" t="str">
            <v>INCOME STATEMENT</v>
          </cell>
          <cell r="F1762" t="str">
            <v/>
          </cell>
          <cell r="G1762" t="str">
            <v/>
          </cell>
          <cell r="H1762" t="str">
            <v>EXPENDITURE</v>
          </cell>
          <cell r="I1762" t="str">
            <v>COST OF GOODS</v>
          </cell>
          <cell r="J1762" t="str">
            <v>COST OF GOODS SOLD</v>
          </cell>
        </row>
        <row r="1763">
          <cell r="A1763" t="str">
            <v>X101217</v>
          </cell>
          <cell r="B1763" t="str">
            <v>Processing Fee - Project</v>
          </cell>
          <cell r="C1763" t="str">
            <v>INR</v>
          </cell>
          <cell r="D1763" t="str">
            <v>EXPENSES</v>
          </cell>
          <cell r="E1763" t="str">
            <v>INCOME STATEMENT</v>
          </cell>
          <cell r="F1763" t="str">
            <v/>
          </cell>
          <cell r="G1763" t="str">
            <v/>
          </cell>
          <cell r="H1763" t="str">
            <v>EXPENDITURE</v>
          </cell>
          <cell r="I1763" t="str">
            <v>COST OF GOODS</v>
          </cell>
          <cell r="J1763" t="str">
            <v>COST OF GOODS SOLD</v>
          </cell>
        </row>
        <row r="1764">
          <cell r="A1764" t="str">
            <v>X101218</v>
          </cell>
          <cell r="B1764" t="str">
            <v>Infrastructure Cost Chargd Off</v>
          </cell>
          <cell r="C1764" t="str">
            <v>INR</v>
          </cell>
          <cell r="D1764" t="str">
            <v>EXPENSES</v>
          </cell>
          <cell r="E1764" t="str">
            <v>INCOME STATEMENT</v>
          </cell>
          <cell r="F1764" t="str">
            <v/>
          </cell>
          <cell r="G1764" t="str">
            <v/>
          </cell>
          <cell r="H1764" t="str">
            <v>EXPENDITURE</v>
          </cell>
          <cell r="I1764" t="str">
            <v>COST OF GOODS</v>
          </cell>
          <cell r="J1764" t="str">
            <v>COST OF GOODS SOLD</v>
          </cell>
        </row>
        <row r="1765">
          <cell r="A1765" t="str">
            <v>X101219</v>
          </cell>
          <cell r="B1765" t="str">
            <v>Wooden Shuttering Charged Off</v>
          </cell>
          <cell r="C1765" t="str">
            <v>INR</v>
          </cell>
          <cell r="D1765" t="str">
            <v>EXPENSES</v>
          </cell>
          <cell r="E1765" t="str">
            <v>INCOME STATEMENT</v>
          </cell>
          <cell r="F1765" t="str">
            <v/>
          </cell>
          <cell r="G1765" t="str">
            <v/>
          </cell>
          <cell r="H1765" t="str">
            <v>EXPENDITURE</v>
          </cell>
          <cell r="I1765" t="str">
            <v>COST OF GOODS</v>
          </cell>
          <cell r="J1765" t="str">
            <v>COST OF GOODS SOLD</v>
          </cell>
        </row>
        <row r="1766">
          <cell r="A1766" t="str">
            <v>X101220</v>
          </cell>
          <cell r="B1766" t="str">
            <v>Tools &amp; Equipments</v>
          </cell>
          <cell r="C1766" t="str">
            <v>INR</v>
          </cell>
          <cell r="D1766" t="str">
            <v>EXPENSES</v>
          </cell>
          <cell r="E1766" t="str">
            <v>INCOME STATEMENT</v>
          </cell>
          <cell r="F1766" t="str">
            <v/>
          </cell>
          <cell r="G1766" t="str">
            <v/>
          </cell>
          <cell r="H1766" t="str">
            <v>EXPENDITURE</v>
          </cell>
          <cell r="I1766" t="str">
            <v>COST OF GOODS</v>
          </cell>
          <cell r="J1766" t="str">
            <v>COST OF GOODS SOLD</v>
          </cell>
        </row>
        <row r="1767">
          <cell r="A1767" t="str">
            <v>X101221</v>
          </cell>
          <cell r="B1767" t="str">
            <v>Oil &amp; Lubricant</v>
          </cell>
          <cell r="C1767" t="str">
            <v>INR</v>
          </cell>
          <cell r="D1767" t="str">
            <v>EXPENSES</v>
          </cell>
          <cell r="E1767" t="str">
            <v>INCOME STATEMENT</v>
          </cell>
          <cell r="F1767" t="str">
            <v/>
          </cell>
          <cell r="G1767" t="str">
            <v/>
          </cell>
          <cell r="H1767" t="str">
            <v>EXPENDITURE</v>
          </cell>
          <cell r="I1767" t="str">
            <v>COST OF GOODS</v>
          </cell>
          <cell r="J1767" t="str">
            <v>COST OF GOODS SOLD</v>
          </cell>
        </row>
        <row r="1768">
          <cell r="A1768" t="str">
            <v>X101301</v>
          </cell>
          <cell r="B1768" t="str">
            <v>Goods Purchased For Sale</v>
          </cell>
          <cell r="C1768" t="str">
            <v>INR</v>
          </cell>
          <cell r="D1768" t="str">
            <v>EXPENSES</v>
          </cell>
          <cell r="E1768" t="str">
            <v>INCOME STATEMENT</v>
          </cell>
          <cell r="F1768" t="str">
            <v/>
          </cell>
          <cell r="G1768" t="str">
            <v/>
          </cell>
          <cell r="H1768" t="str">
            <v>EXPENDITURE</v>
          </cell>
          <cell r="I1768" t="str">
            <v>COST OF GOODS</v>
          </cell>
          <cell r="J1768" t="str">
            <v>COST OF GOODS SOLD</v>
          </cell>
        </row>
        <row r="1769">
          <cell r="A1769" t="str">
            <v>X102001</v>
          </cell>
          <cell r="B1769" t="str">
            <v>Service and Maintenance</v>
          </cell>
          <cell r="C1769" t="str">
            <v>INR</v>
          </cell>
          <cell r="D1769" t="str">
            <v>EXPENSES</v>
          </cell>
          <cell r="E1769" t="str">
            <v>INCOME STATEMENT</v>
          </cell>
          <cell r="F1769" t="str">
            <v/>
          </cell>
          <cell r="G1769" t="str">
            <v/>
          </cell>
          <cell r="H1769" t="str">
            <v>EXPENDITURE</v>
          </cell>
          <cell r="I1769" t="str">
            <v>COST OF SERVICES</v>
          </cell>
          <cell r="J1769" t="str">
            <v>COST OF SERVICES</v>
          </cell>
        </row>
        <row r="1770">
          <cell r="A1770" t="str">
            <v>X102002</v>
          </cell>
          <cell r="B1770" t="str">
            <v>Facility Mgt.- Water Charges</v>
          </cell>
          <cell r="C1770" t="str">
            <v>INR</v>
          </cell>
          <cell r="D1770" t="str">
            <v>EXPENSES</v>
          </cell>
          <cell r="E1770" t="str">
            <v>INCOME STATEMENT</v>
          </cell>
          <cell r="F1770" t="str">
            <v/>
          </cell>
          <cell r="G1770" t="str">
            <v/>
          </cell>
          <cell r="H1770" t="str">
            <v>EXPENDITURE</v>
          </cell>
          <cell r="I1770" t="str">
            <v>COST OF SERVICES</v>
          </cell>
          <cell r="J1770" t="str">
            <v>COST OF SERVICES</v>
          </cell>
        </row>
        <row r="1771">
          <cell r="A1771" t="str">
            <v>X102003</v>
          </cell>
          <cell r="B1771" t="str">
            <v>Facility Mgt.- Sewerage charges</v>
          </cell>
          <cell r="C1771" t="str">
            <v>INR</v>
          </cell>
          <cell r="D1771" t="str">
            <v>EXPENSES</v>
          </cell>
          <cell r="E1771" t="str">
            <v>INCOME STATEMENT</v>
          </cell>
          <cell r="F1771" t="str">
            <v/>
          </cell>
          <cell r="G1771" t="str">
            <v/>
          </cell>
          <cell r="H1771" t="str">
            <v>EXPENDITURE</v>
          </cell>
          <cell r="I1771" t="str">
            <v>COST OF SERVICES</v>
          </cell>
          <cell r="J1771" t="str">
            <v>COST OF SERVICES</v>
          </cell>
        </row>
        <row r="1772">
          <cell r="A1772" t="str">
            <v>X102004</v>
          </cell>
          <cell r="B1772" t="str">
            <v>Facility Mgt.- Road maint. Expenses</v>
          </cell>
          <cell r="C1772" t="str">
            <v>INR</v>
          </cell>
          <cell r="D1772" t="str">
            <v>EXPENSES</v>
          </cell>
          <cell r="E1772" t="str">
            <v>INCOME STATEMENT</v>
          </cell>
          <cell r="F1772" t="str">
            <v/>
          </cell>
          <cell r="G1772" t="str">
            <v/>
          </cell>
          <cell r="H1772" t="str">
            <v>EXPENDITURE</v>
          </cell>
          <cell r="I1772" t="str">
            <v>COST OF SERVICES</v>
          </cell>
          <cell r="J1772" t="str">
            <v>COST OF SERVICES</v>
          </cell>
        </row>
        <row r="1773">
          <cell r="A1773" t="str">
            <v>X102005</v>
          </cell>
          <cell r="B1773" t="str">
            <v>Facility Mgt.- Env. Mgt Expenses</v>
          </cell>
          <cell r="C1773" t="str">
            <v>INR</v>
          </cell>
          <cell r="D1773" t="str">
            <v>EXPENSES</v>
          </cell>
          <cell r="E1773" t="str">
            <v>INCOME STATEMENT</v>
          </cell>
          <cell r="F1773" t="str">
            <v/>
          </cell>
          <cell r="G1773" t="str">
            <v/>
          </cell>
          <cell r="H1773" t="str">
            <v>EXPENDITURE</v>
          </cell>
          <cell r="I1773" t="str">
            <v>COST OF SERVICES</v>
          </cell>
          <cell r="J1773" t="str">
            <v>COST OF SERVICES</v>
          </cell>
        </row>
        <row r="1774">
          <cell r="A1774" t="str">
            <v>X102006</v>
          </cell>
          <cell r="B1774" t="str">
            <v>Facility Mgt.- Horticulture Expenses</v>
          </cell>
          <cell r="C1774" t="str">
            <v>INR</v>
          </cell>
          <cell r="D1774" t="str">
            <v>EXPENSES</v>
          </cell>
          <cell r="E1774" t="str">
            <v>INCOME STATEMENT</v>
          </cell>
          <cell r="F1774" t="str">
            <v/>
          </cell>
          <cell r="G1774" t="str">
            <v/>
          </cell>
          <cell r="H1774" t="str">
            <v>EXPENDITURE</v>
          </cell>
          <cell r="I1774" t="str">
            <v>COST OF SERVICES</v>
          </cell>
          <cell r="J1774" t="str">
            <v>COST OF SERVICES</v>
          </cell>
        </row>
        <row r="1775">
          <cell r="A1775" t="str">
            <v>X102007</v>
          </cell>
          <cell r="B1775" t="str">
            <v>Facility Mgt.- Power and Fuel</v>
          </cell>
          <cell r="C1775" t="str">
            <v>INR</v>
          </cell>
          <cell r="D1775" t="str">
            <v>EXPENSES</v>
          </cell>
          <cell r="E1775" t="str">
            <v>INCOME STATEMENT</v>
          </cell>
          <cell r="F1775" t="str">
            <v/>
          </cell>
          <cell r="G1775" t="str">
            <v/>
          </cell>
          <cell r="H1775" t="str">
            <v>EXPENDITURE</v>
          </cell>
          <cell r="I1775" t="str">
            <v>COST OF SERVICES</v>
          </cell>
          <cell r="J1775" t="str">
            <v>COST OF SERVICES</v>
          </cell>
        </row>
        <row r="1776">
          <cell r="A1776" t="str">
            <v>X102008</v>
          </cell>
          <cell r="B1776" t="str">
            <v>Facility Mgt.- Hse Keepng &amp; allied serv.</v>
          </cell>
          <cell r="C1776" t="str">
            <v>INR</v>
          </cell>
          <cell r="D1776" t="str">
            <v>EXPENSES</v>
          </cell>
          <cell r="E1776" t="str">
            <v>INCOME STATEMENT</v>
          </cell>
          <cell r="F1776" t="str">
            <v/>
          </cell>
          <cell r="G1776" t="str">
            <v/>
          </cell>
          <cell r="H1776" t="str">
            <v>EXPENDITURE</v>
          </cell>
          <cell r="I1776" t="str">
            <v>COST OF SERVICES</v>
          </cell>
          <cell r="J1776" t="str">
            <v>COST OF SERVICES</v>
          </cell>
        </row>
        <row r="1777">
          <cell r="A1777" t="str">
            <v>X102009</v>
          </cell>
          <cell r="B1777" t="str">
            <v>Security Services</v>
          </cell>
          <cell r="C1777" t="str">
            <v>INR</v>
          </cell>
          <cell r="D1777" t="str">
            <v>EXPENSES</v>
          </cell>
          <cell r="E1777" t="str">
            <v>INCOME STATEMENT</v>
          </cell>
          <cell r="F1777" t="str">
            <v/>
          </cell>
          <cell r="G1777" t="str">
            <v/>
          </cell>
          <cell r="H1777" t="str">
            <v>EXPENDITURE</v>
          </cell>
          <cell r="I1777" t="str">
            <v>COST OF SERVICES</v>
          </cell>
          <cell r="J1777" t="str">
            <v>COST OF SERVICES</v>
          </cell>
        </row>
        <row r="1778">
          <cell r="A1778" t="str">
            <v>X102010</v>
          </cell>
          <cell r="B1778" t="str">
            <v>Security Expenses Ph-I,II,III</v>
          </cell>
          <cell r="C1778" t="str">
            <v>INR</v>
          </cell>
          <cell r="D1778" t="str">
            <v>EXPENSES</v>
          </cell>
          <cell r="E1778" t="str">
            <v>INCOME STATEMENT</v>
          </cell>
          <cell r="F1778" t="str">
            <v/>
          </cell>
          <cell r="G1778" t="str">
            <v/>
          </cell>
          <cell r="H1778" t="str">
            <v>EXPENDITURE</v>
          </cell>
          <cell r="I1778" t="str">
            <v>COST OF SERVICES</v>
          </cell>
          <cell r="J1778" t="str">
            <v>COST OF SERVICES</v>
          </cell>
        </row>
        <row r="1779">
          <cell r="A1779" t="str">
            <v>X102011</v>
          </cell>
          <cell r="B1779" t="str">
            <v>Security Expenses Ph-IV</v>
          </cell>
          <cell r="C1779" t="str">
            <v>INR</v>
          </cell>
          <cell r="D1779" t="str">
            <v>EXPENSES</v>
          </cell>
          <cell r="E1779" t="str">
            <v>INCOME STATEMENT</v>
          </cell>
          <cell r="F1779" t="str">
            <v/>
          </cell>
          <cell r="G1779" t="str">
            <v/>
          </cell>
          <cell r="H1779" t="str">
            <v>EXPENDITURE</v>
          </cell>
          <cell r="I1779" t="str">
            <v>COST OF SERVICES</v>
          </cell>
          <cell r="J1779" t="str">
            <v>COST OF SERVICES</v>
          </cell>
        </row>
        <row r="1780">
          <cell r="A1780" t="str">
            <v>X102012</v>
          </cell>
          <cell r="B1780" t="str">
            <v>H. Keeping &amp; Allied Services</v>
          </cell>
          <cell r="C1780" t="str">
            <v>INR</v>
          </cell>
          <cell r="D1780" t="str">
            <v>EXPENSES</v>
          </cell>
          <cell r="E1780" t="str">
            <v>INCOME STATEMENT</v>
          </cell>
          <cell r="F1780" t="str">
            <v/>
          </cell>
          <cell r="G1780" t="str">
            <v/>
          </cell>
          <cell r="H1780" t="str">
            <v>EXPENDITURE</v>
          </cell>
          <cell r="I1780" t="str">
            <v>COST OF SERVICES</v>
          </cell>
          <cell r="J1780" t="str">
            <v>COST OF SERVICES</v>
          </cell>
        </row>
        <row r="1781">
          <cell r="A1781" t="str">
            <v>X102013</v>
          </cell>
          <cell r="B1781" t="str">
            <v>Facade Trolley Agency</v>
          </cell>
          <cell r="C1781" t="str">
            <v>INR</v>
          </cell>
          <cell r="D1781" t="str">
            <v>EXPENSES</v>
          </cell>
          <cell r="E1781" t="str">
            <v>INCOME STATEMENT</v>
          </cell>
          <cell r="F1781" t="str">
            <v/>
          </cell>
          <cell r="G1781" t="str">
            <v/>
          </cell>
          <cell r="H1781" t="str">
            <v>EXPENDITURE</v>
          </cell>
          <cell r="I1781" t="str">
            <v>COST OF SERVICES</v>
          </cell>
          <cell r="J1781" t="str">
            <v>COST OF SERVICES</v>
          </cell>
        </row>
        <row r="1782">
          <cell r="A1782" t="str">
            <v>X102014</v>
          </cell>
          <cell r="B1782" t="str">
            <v>Marble &amp; Granite Polishing</v>
          </cell>
          <cell r="C1782" t="str">
            <v>INR</v>
          </cell>
          <cell r="D1782" t="str">
            <v>EXPENSES</v>
          </cell>
          <cell r="E1782" t="str">
            <v>INCOME STATEMENT</v>
          </cell>
          <cell r="F1782" t="str">
            <v/>
          </cell>
          <cell r="G1782" t="str">
            <v/>
          </cell>
          <cell r="H1782" t="str">
            <v>EXPENDITURE</v>
          </cell>
          <cell r="I1782" t="str">
            <v>COST OF SERVICES</v>
          </cell>
          <cell r="J1782" t="str">
            <v>COST OF SERVICES</v>
          </cell>
        </row>
        <row r="1783">
          <cell r="A1783" t="str">
            <v>X102015</v>
          </cell>
          <cell r="B1783" t="str">
            <v>Painting Work</v>
          </cell>
          <cell r="C1783" t="str">
            <v>INR</v>
          </cell>
          <cell r="D1783" t="str">
            <v>EXPENSES</v>
          </cell>
          <cell r="E1783" t="str">
            <v>INCOME STATEMENT</v>
          </cell>
          <cell r="F1783" t="str">
            <v/>
          </cell>
          <cell r="G1783" t="str">
            <v/>
          </cell>
          <cell r="H1783" t="str">
            <v>EXPENDITURE</v>
          </cell>
          <cell r="I1783" t="str">
            <v>COST OF SERVICES</v>
          </cell>
          <cell r="J1783" t="str">
            <v>COST OF SERVICES</v>
          </cell>
        </row>
        <row r="1784">
          <cell r="A1784" t="str">
            <v>X102016</v>
          </cell>
          <cell r="B1784" t="str">
            <v>Plumbing Services</v>
          </cell>
          <cell r="C1784" t="str">
            <v>INR</v>
          </cell>
          <cell r="D1784" t="str">
            <v>EXPENSES</v>
          </cell>
          <cell r="E1784" t="str">
            <v>INCOME STATEMENT</v>
          </cell>
          <cell r="F1784" t="str">
            <v/>
          </cell>
          <cell r="G1784" t="str">
            <v/>
          </cell>
          <cell r="H1784" t="str">
            <v>EXPENDITURE</v>
          </cell>
          <cell r="I1784" t="str">
            <v>COST OF SERVICES</v>
          </cell>
          <cell r="J1784" t="str">
            <v>COST OF SERVICES</v>
          </cell>
        </row>
        <row r="1785">
          <cell r="A1785" t="str">
            <v>X102017</v>
          </cell>
          <cell r="B1785" t="str">
            <v>Civil Work</v>
          </cell>
          <cell r="C1785" t="str">
            <v>INR</v>
          </cell>
          <cell r="D1785" t="str">
            <v>EXPENSES</v>
          </cell>
          <cell r="E1785" t="str">
            <v>INCOME STATEMENT</v>
          </cell>
          <cell r="F1785" t="str">
            <v/>
          </cell>
          <cell r="G1785" t="str">
            <v/>
          </cell>
          <cell r="H1785" t="str">
            <v>EXPENDITURE</v>
          </cell>
          <cell r="I1785" t="str">
            <v>COST OF SERVICES</v>
          </cell>
          <cell r="J1785" t="str">
            <v>COST OF SERVICES</v>
          </cell>
        </row>
        <row r="1786">
          <cell r="A1786" t="str">
            <v>X102018</v>
          </cell>
          <cell r="B1786" t="str">
            <v>Pest Control Services</v>
          </cell>
          <cell r="C1786" t="str">
            <v>INR</v>
          </cell>
          <cell r="D1786" t="str">
            <v>EXPENSES</v>
          </cell>
          <cell r="E1786" t="str">
            <v>INCOME STATEMENT</v>
          </cell>
          <cell r="F1786" t="str">
            <v/>
          </cell>
          <cell r="G1786" t="str">
            <v/>
          </cell>
          <cell r="H1786" t="str">
            <v>EXPENDITURE</v>
          </cell>
          <cell r="I1786" t="str">
            <v>COST OF SERVICES</v>
          </cell>
          <cell r="J1786" t="str">
            <v>COST OF SERVICES</v>
          </cell>
        </row>
        <row r="1787">
          <cell r="A1787" t="str">
            <v>X102019</v>
          </cell>
          <cell r="B1787" t="str">
            <v>Fire Fighting Services</v>
          </cell>
          <cell r="C1787" t="str">
            <v>INR</v>
          </cell>
          <cell r="D1787" t="str">
            <v>EXPENSES</v>
          </cell>
          <cell r="E1787" t="str">
            <v>INCOME STATEMENT</v>
          </cell>
          <cell r="F1787" t="str">
            <v/>
          </cell>
          <cell r="G1787" t="str">
            <v/>
          </cell>
          <cell r="H1787" t="str">
            <v>EXPENDITURE</v>
          </cell>
          <cell r="I1787" t="str">
            <v>COST OF SERVICES</v>
          </cell>
          <cell r="J1787" t="str">
            <v>COST OF SERVICES</v>
          </cell>
        </row>
        <row r="1788">
          <cell r="A1788" t="str">
            <v>X102020</v>
          </cell>
          <cell r="B1788" t="str">
            <v>Electrical Services</v>
          </cell>
          <cell r="C1788" t="str">
            <v>INR</v>
          </cell>
          <cell r="D1788" t="str">
            <v>EXPENSES</v>
          </cell>
          <cell r="E1788" t="str">
            <v>INCOME STATEMENT</v>
          </cell>
          <cell r="F1788" t="str">
            <v/>
          </cell>
          <cell r="G1788" t="str">
            <v/>
          </cell>
          <cell r="H1788" t="str">
            <v>EXPENDITURE</v>
          </cell>
          <cell r="I1788" t="str">
            <v>COST OF SERVICES</v>
          </cell>
          <cell r="J1788" t="str">
            <v>COST OF SERVICES</v>
          </cell>
        </row>
        <row r="1789">
          <cell r="A1789" t="str">
            <v>X102021</v>
          </cell>
          <cell r="B1789" t="str">
            <v>Electrical Panels / Lighting</v>
          </cell>
          <cell r="C1789" t="str">
            <v>INR</v>
          </cell>
          <cell r="D1789" t="str">
            <v>EXPENSES</v>
          </cell>
          <cell r="E1789" t="str">
            <v>INCOME STATEMENT</v>
          </cell>
          <cell r="F1789" t="str">
            <v/>
          </cell>
          <cell r="G1789" t="str">
            <v/>
          </cell>
          <cell r="H1789" t="str">
            <v>EXPENDITURE</v>
          </cell>
          <cell r="I1789" t="str">
            <v>COST OF SERVICES</v>
          </cell>
          <cell r="J1789" t="str">
            <v>COST OF SERVICES</v>
          </cell>
        </row>
        <row r="1790">
          <cell r="A1790" t="str">
            <v>X102022</v>
          </cell>
          <cell r="B1790" t="str">
            <v>H.Keeping - Common Area (Ext.)</v>
          </cell>
          <cell r="C1790" t="str">
            <v>INR</v>
          </cell>
          <cell r="D1790" t="str">
            <v>EXPENSES</v>
          </cell>
          <cell r="E1790" t="str">
            <v>INCOME STATEMENT</v>
          </cell>
          <cell r="F1790" t="str">
            <v/>
          </cell>
          <cell r="G1790" t="str">
            <v/>
          </cell>
          <cell r="H1790" t="str">
            <v>EXPENDITURE</v>
          </cell>
          <cell r="I1790" t="str">
            <v>COST OF SERVICES</v>
          </cell>
          <cell r="J1790" t="str">
            <v>COST OF SERVICES</v>
          </cell>
        </row>
        <row r="1791">
          <cell r="A1791" t="str">
            <v>X102023</v>
          </cell>
          <cell r="B1791" t="str">
            <v>Electrical Spares - Internet</v>
          </cell>
          <cell r="C1791" t="str">
            <v>INR</v>
          </cell>
          <cell r="D1791" t="str">
            <v>EXPENSES</v>
          </cell>
          <cell r="E1791" t="str">
            <v>INCOME STATEMENT</v>
          </cell>
          <cell r="F1791" t="str">
            <v/>
          </cell>
          <cell r="G1791" t="str">
            <v/>
          </cell>
          <cell r="H1791" t="str">
            <v>EXPENDITURE</v>
          </cell>
          <cell r="I1791" t="str">
            <v>COST OF SERVICES</v>
          </cell>
          <cell r="J1791" t="str">
            <v>COST OF SERVICES</v>
          </cell>
        </row>
        <row r="1792">
          <cell r="A1792" t="str">
            <v>X102024</v>
          </cell>
          <cell r="B1792" t="str">
            <v>Pay Channel Expenses</v>
          </cell>
          <cell r="C1792" t="str">
            <v>INR</v>
          </cell>
          <cell r="D1792" t="str">
            <v>EXPENSES</v>
          </cell>
          <cell r="E1792" t="str">
            <v>INCOME STATEMENT</v>
          </cell>
          <cell r="F1792" t="str">
            <v/>
          </cell>
          <cell r="G1792" t="str">
            <v/>
          </cell>
          <cell r="H1792" t="str">
            <v>EXPENDITURE</v>
          </cell>
          <cell r="I1792" t="str">
            <v>COST OF SERVICES</v>
          </cell>
          <cell r="J1792" t="str">
            <v>COST OF SERVICES</v>
          </cell>
        </row>
        <row r="1793">
          <cell r="A1793" t="str">
            <v>X102025</v>
          </cell>
          <cell r="B1793" t="str">
            <v>Cable Expenses</v>
          </cell>
          <cell r="C1793" t="str">
            <v>INR</v>
          </cell>
          <cell r="D1793" t="str">
            <v>EXPENSES</v>
          </cell>
          <cell r="E1793" t="str">
            <v>INCOME STATEMENT</v>
          </cell>
          <cell r="F1793" t="str">
            <v/>
          </cell>
          <cell r="G1793" t="str">
            <v/>
          </cell>
          <cell r="H1793" t="str">
            <v>EXPENDITURE</v>
          </cell>
          <cell r="I1793" t="str">
            <v>COST OF SERVICES</v>
          </cell>
          <cell r="J1793" t="str">
            <v>COST OF SERVICES</v>
          </cell>
        </row>
        <row r="1794">
          <cell r="A1794" t="str">
            <v>X102026</v>
          </cell>
          <cell r="B1794" t="str">
            <v>Cable Spares</v>
          </cell>
          <cell r="C1794" t="str">
            <v>INR</v>
          </cell>
          <cell r="D1794" t="str">
            <v>EXPENSES</v>
          </cell>
          <cell r="E1794" t="str">
            <v>INCOME STATEMENT</v>
          </cell>
          <cell r="F1794" t="str">
            <v/>
          </cell>
          <cell r="G1794" t="str">
            <v/>
          </cell>
          <cell r="H1794" t="str">
            <v>EXPENDITURE</v>
          </cell>
          <cell r="I1794" t="str">
            <v>COST OF SERVICES</v>
          </cell>
          <cell r="J1794" t="str">
            <v>COST OF SERVICES</v>
          </cell>
        </row>
        <row r="1795">
          <cell r="A1795" t="str">
            <v>X102027</v>
          </cell>
          <cell r="B1795" t="str">
            <v>Water Softner Plant Consumables</v>
          </cell>
          <cell r="C1795" t="str">
            <v>INR</v>
          </cell>
          <cell r="D1795" t="str">
            <v>EXPENSES</v>
          </cell>
          <cell r="E1795" t="str">
            <v>INCOME STATEMENT</v>
          </cell>
          <cell r="F1795" t="str">
            <v/>
          </cell>
          <cell r="G1795" t="str">
            <v/>
          </cell>
          <cell r="H1795" t="str">
            <v>EXPENDITURE</v>
          </cell>
          <cell r="I1795" t="str">
            <v>COST OF SERVICES</v>
          </cell>
          <cell r="J1795" t="str">
            <v>COST OF SERVICES</v>
          </cell>
        </row>
        <row r="1796">
          <cell r="A1796" t="str">
            <v>X102028</v>
          </cell>
          <cell r="B1796" t="str">
            <v>Fire Fighting Expenses- Building Srvices</v>
          </cell>
          <cell r="C1796" t="str">
            <v>INR</v>
          </cell>
          <cell r="D1796" t="str">
            <v>EXPENSES</v>
          </cell>
          <cell r="E1796" t="str">
            <v>INCOME STATEMENT</v>
          </cell>
          <cell r="F1796" t="str">
            <v/>
          </cell>
          <cell r="G1796" t="str">
            <v/>
          </cell>
          <cell r="H1796" t="str">
            <v>EXPENDITURE</v>
          </cell>
          <cell r="I1796" t="str">
            <v>COST OF SERVICES</v>
          </cell>
          <cell r="J1796" t="str">
            <v>COST OF SERVICES</v>
          </cell>
        </row>
        <row r="1797">
          <cell r="A1797" t="str">
            <v>X102029</v>
          </cell>
          <cell r="B1797" t="str">
            <v>Fire Fighting Expenses- Off Buil Srvices</v>
          </cell>
          <cell r="C1797" t="str">
            <v>INR</v>
          </cell>
          <cell r="D1797" t="str">
            <v>EXPENSES</v>
          </cell>
          <cell r="E1797" t="str">
            <v>INCOME STATEMENT</v>
          </cell>
          <cell r="F1797" t="str">
            <v/>
          </cell>
          <cell r="G1797" t="str">
            <v/>
          </cell>
          <cell r="H1797" t="str">
            <v>EXPENDITURE</v>
          </cell>
          <cell r="I1797" t="str">
            <v>COST OF SERVICES</v>
          </cell>
          <cell r="J1797" t="str">
            <v>COST OF SERVICES</v>
          </cell>
        </row>
        <row r="1798">
          <cell r="A1798" t="str">
            <v>X102030</v>
          </cell>
          <cell r="B1798" t="str">
            <v>Painting Consumables</v>
          </cell>
          <cell r="C1798" t="str">
            <v>INR</v>
          </cell>
          <cell r="D1798" t="str">
            <v>EXPENSES</v>
          </cell>
          <cell r="E1798" t="str">
            <v>INCOME STATEMENT</v>
          </cell>
          <cell r="F1798" t="str">
            <v/>
          </cell>
          <cell r="G1798" t="str">
            <v/>
          </cell>
          <cell r="H1798" t="str">
            <v>EXPENDITURE</v>
          </cell>
          <cell r="I1798" t="str">
            <v>COST OF SERVICES</v>
          </cell>
          <cell r="J1798" t="str">
            <v>COST OF SERVICES</v>
          </cell>
        </row>
        <row r="1799">
          <cell r="A1799" t="str">
            <v>X102031</v>
          </cell>
          <cell r="B1799" t="str">
            <v>H.V.A.C. Equipments A/C</v>
          </cell>
          <cell r="C1799" t="str">
            <v>INR</v>
          </cell>
          <cell r="D1799" t="str">
            <v>EXPENSES</v>
          </cell>
          <cell r="E1799" t="str">
            <v>INCOME STATEMENT</v>
          </cell>
          <cell r="F1799" t="str">
            <v/>
          </cell>
          <cell r="G1799" t="str">
            <v/>
          </cell>
          <cell r="H1799" t="str">
            <v>EXPENDITURE</v>
          </cell>
          <cell r="I1799" t="str">
            <v>COST OF SERVICES</v>
          </cell>
          <cell r="J1799" t="str">
            <v>COST OF SERVICES</v>
          </cell>
        </row>
        <row r="1800">
          <cell r="A1800" t="str">
            <v>X102032</v>
          </cell>
          <cell r="B1800" t="str">
            <v>Gen.-Upkeep Of City Ph-I,II,III</v>
          </cell>
          <cell r="C1800" t="str">
            <v>INR</v>
          </cell>
          <cell r="D1800" t="str">
            <v>EXPENSES</v>
          </cell>
          <cell r="E1800" t="str">
            <v>INCOME STATEMENT</v>
          </cell>
          <cell r="F1800" t="str">
            <v/>
          </cell>
          <cell r="G1800" t="str">
            <v/>
          </cell>
          <cell r="H1800" t="str">
            <v>EXPENDITURE</v>
          </cell>
          <cell r="I1800" t="str">
            <v>COST OF SERVICES</v>
          </cell>
          <cell r="J1800" t="str">
            <v>COST OF SERVICES</v>
          </cell>
        </row>
        <row r="1801">
          <cell r="A1801" t="str">
            <v>X102033</v>
          </cell>
          <cell r="B1801" t="str">
            <v>Gen.Upkeep Of City Ph-IV</v>
          </cell>
          <cell r="C1801" t="str">
            <v>INR</v>
          </cell>
          <cell r="D1801" t="str">
            <v>EXPENSES</v>
          </cell>
          <cell r="E1801" t="str">
            <v>INCOME STATEMENT</v>
          </cell>
          <cell r="F1801" t="str">
            <v/>
          </cell>
          <cell r="G1801" t="str">
            <v/>
          </cell>
          <cell r="H1801" t="str">
            <v>EXPENDITURE</v>
          </cell>
          <cell r="I1801" t="str">
            <v>COST OF SERVICES</v>
          </cell>
          <cell r="J1801" t="str">
            <v>COST OF SERVICES</v>
          </cell>
        </row>
        <row r="1802">
          <cell r="A1802" t="str">
            <v>X102034</v>
          </cell>
          <cell r="B1802" t="str">
            <v>Air Conditioning</v>
          </cell>
          <cell r="C1802" t="str">
            <v>INR</v>
          </cell>
          <cell r="D1802" t="str">
            <v>EXPENSES</v>
          </cell>
          <cell r="E1802" t="str">
            <v>INCOME STATEMENT</v>
          </cell>
          <cell r="F1802" t="str">
            <v/>
          </cell>
          <cell r="G1802" t="str">
            <v/>
          </cell>
          <cell r="H1802" t="str">
            <v>EXPENDITURE</v>
          </cell>
          <cell r="I1802" t="str">
            <v>COST OF SERVICES</v>
          </cell>
          <cell r="J1802" t="str">
            <v>COST OF SERVICES</v>
          </cell>
        </row>
        <row r="1803">
          <cell r="A1803" t="str">
            <v>X102035</v>
          </cell>
          <cell r="B1803" t="str">
            <v>Elevators</v>
          </cell>
          <cell r="C1803" t="str">
            <v>INR</v>
          </cell>
          <cell r="D1803" t="str">
            <v>EXPENSES</v>
          </cell>
          <cell r="E1803" t="str">
            <v>INCOME STATEMENT</v>
          </cell>
          <cell r="F1803" t="str">
            <v/>
          </cell>
          <cell r="G1803" t="str">
            <v/>
          </cell>
          <cell r="H1803" t="str">
            <v>EXPENDITURE</v>
          </cell>
          <cell r="I1803" t="str">
            <v>COST OF SERVICES</v>
          </cell>
          <cell r="J1803" t="str">
            <v>COST OF SERVICES</v>
          </cell>
        </row>
        <row r="1804">
          <cell r="A1804" t="str">
            <v>X102036</v>
          </cell>
          <cell r="B1804" t="str">
            <v>Generator Repair</v>
          </cell>
          <cell r="C1804" t="str">
            <v>INR</v>
          </cell>
          <cell r="D1804" t="str">
            <v>EXPENSES</v>
          </cell>
          <cell r="E1804" t="str">
            <v>INCOME STATEMENT</v>
          </cell>
          <cell r="F1804" t="str">
            <v/>
          </cell>
          <cell r="G1804" t="str">
            <v/>
          </cell>
          <cell r="H1804" t="str">
            <v>EXPENDITURE</v>
          </cell>
          <cell r="I1804" t="str">
            <v>COST OF SERVICES</v>
          </cell>
          <cell r="J1804" t="str">
            <v>COST OF SERVICES</v>
          </cell>
        </row>
        <row r="1805">
          <cell r="A1805" t="str">
            <v>X102037</v>
          </cell>
          <cell r="B1805" t="str">
            <v>Misc Jobs/ Services A/C</v>
          </cell>
          <cell r="C1805" t="str">
            <v>INR</v>
          </cell>
          <cell r="D1805" t="str">
            <v>EXPENSES</v>
          </cell>
          <cell r="E1805" t="str">
            <v>INCOME STATEMENT</v>
          </cell>
          <cell r="F1805" t="str">
            <v/>
          </cell>
          <cell r="G1805" t="str">
            <v/>
          </cell>
          <cell r="H1805" t="str">
            <v>EXPENDITURE</v>
          </cell>
          <cell r="I1805" t="str">
            <v>COST OF SERVICES</v>
          </cell>
          <cell r="J1805" t="str">
            <v>COST OF SERVICES</v>
          </cell>
        </row>
        <row r="1806">
          <cell r="A1806" t="str">
            <v>X102038</v>
          </cell>
          <cell r="B1806" t="str">
            <v>Others Misc. Contracts</v>
          </cell>
          <cell r="C1806" t="str">
            <v>INR</v>
          </cell>
          <cell r="D1806" t="str">
            <v>EXPENSES</v>
          </cell>
          <cell r="E1806" t="str">
            <v>INCOME STATEMENT</v>
          </cell>
          <cell r="F1806" t="str">
            <v/>
          </cell>
          <cell r="G1806" t="str">
            <v/>
          </cell>
          <cell r="H1806" t="str">
            <v>EXPENDITURE</v>
          </cell>
          <cell r="I1806" t="str">
            <v>COST OF SERVICES</v>
          </cell>
          <cell r="J1806" t="str">
            <v>COST OF SERVICES</v>
          </cell>
        </row>
        <row r="1807">
          <cell r="A1807" t="str">
            <v>X102039</v>
          </cell>
          <cell r="B1807" t="str">
            <v>Contract Without Materials</v>
          </cell>
          <cell r="C1807" t="str">
            <v>INR</v>
          </cell>
          <cell r="D1807" t="str">
            <v>EXPENSES</v>
          </cell>
          <cell r="E1807" t="str">
            <v>INCOME STATEMENT</v>
          </cell>
          <cell r="F1807" t="str">
            <v/>
          </cell>
          <cell r="G1807" t="str">
            <v/>
          </cell>
          <cell r="H1807" t="str">
            <v>EXPENDITURE</v>
          </cell>
          <cell r="I1807" t="str">
            <v>COST OF SERVICES</v>
          </cell>
          <cell r="J1807" t="str">
            <v>COST OF SERVICES</v>
          </cell>
        </row>
        <row r="1808">
          <cell r="A1808" t="str">
            <v>X102040</v>
          </cell>
          <cell r="B1808" t="str">
            <v>Works Contract</v>
          </cell>
          <cell r="C1808" t="str">
            <v>INR</v>
          </cell>
          <cell r="D1808" t="str">
            <v>EXPENSES</v>
          </cell>
          <cell r="E1808" t="str">
            <v>INCOME STATEMENT</v>
          </cell>
          <cell r="F1808" t="str">
            <v/>
          </cell>
          <cell r="G1808" t="str">
            <v/>
          </cell>
          <cell r="H1808" t="str">
            <v>EXPENDITURE</v>
          </cell>
          <cell r="I1808" t="str">
            <v>COST OF SERVICES</v>
          </cell>
          <cell r="J1808" t="str">
            <v>COST OF SERVICES</v>
          </cell>
        </row>
        <row r="1809">
          <cell r="A1809" t="str">
            <v>X102041</v>
          </cell>
          <cell r="B1809" t="str">
            <v>Work Pending Certification</v>
          </cell>
          <cell r="C1809" t="str">
            <v>INR</v>
          </cell>
          <cell r="D1809" t="str">
            <v>EXPENSES</v>
          </cell>
          <cell r="E1809" t="str">
            <v>INCOME STATEMENT</v>
          </cell>
          <cell r="F1809" t="str">
            <v/>
          </cell>
          <cell r="G1809" t="str">
            <v/>
          </cell>
          <cell r="H1809" t="str">
            <v>EXPENDITURE</v>
          </cell>
          <cell r="I1809" t="str">
            <v>COST OF SERVICES</v>
          </cell>
          <cell r="J1809" t="str">
            <v>COST OF SERVICES</v>
          </cell>
        </row>
        <row r="1810">
          <cell r="A1810" t="str">
            <v>X102042</v>
          </cell>
          <cell r="B1810" t="str">
            <v>Fire Fighting Spares</v>
          </cell>
          <cell r="C1810" t="str">
            <v>INR</v>
          </cell>
          <cell r="D1810" t="str">
            <v>EXPENSES</v>
          </cell>
          <cell r="E1810" t="str">
            <v>INCOME STATEMENT</v>
          </cell>
          <cell r="F1810" t="str">
            <v/>
          </cell>
          <cell r="G1810" t="str">
            <v/>
          </cell>
          <cell r="H1810" t="str">
            <v>EXPENDITURE</v>
          </cell>
          <cell r="I1810" t="str">
            <v>COST OF SERVICES</v>
          </cell>
          <cell r="J1810" t="str">
            <v>COST OF SERVICES</v>
          </cell>
        </row>
        <row r="1811">
          <cell r="A1811" t="str">
            <v>X102043</v>
          </cell>
          <cell r="B1811" t="str">
            <v>Elevator Spares</v>
          </cell>
          <cell r="C1811" t="str">
            <v>INR</v>
          </cell>
          <cell r="D1811" t="str">
            <v>EXPENSES</v>
          </cell>
          <cell r="E1811" t="str">
            <v>INCOME STATEMENT</v>
          </cell>
          <cell r="F1811" t="str">
            <v/>
          </cell>
          <cell r="G1811" t="str">
            <v/>
          </cell>
          <cell r="H1811" t="str">
            <v>EXPENDITURE</v>
          </cell>
          <cell r="I1811" t="str">
            <v>COST OF SERVICES</v>
          </cell>
          <cell r="J1811" t="str">
            <v>COST OF SERVICES</v>
          </cell>
        </row>
        <row r="1812">
          <cell r="A1812" t="str">
            <v>X103001</v>
          </cell>
          <cell r="B1812" t="str">
            <v>Cost of Power / Gas generation</v>
          </cell>
          <cell r="C1812" t="str">
            <v>INR</v>
          </cell>
          <cell r="D1812" t="str">
            <v>EXPENSES</v>
          </cell>
          <cell r="E1812" t="str">
            <v>INCOME STATEMENT</v>
          </cell>
          <cell r="F1812" t="str">
            <v/>
          </cell>
          <cell r="G1812" t="str">
            <v/>
          </cell>
          <cell r="H1812" t="str">
            <v>EXPENDITURE</v>
          </cell>
          <cell r="I1812" t="str">
            <v>COST OF SERVICES</v>
          </cell>
          <cell r="J1812" t="str">
            <v>COST OF SERVICES</v>
          </cell>
        </row>
        <row r="1813">
          <cell r="A1813" t="str">
            <v>X104001</v>
          </cell>
          <cell r="B1813" t="str">
            <v>Cost of Cable Operations</v>
          </cell>
          <cell r="C1813" t="str">
            <v>INR</v>
          </cell>
          <cell r="D1813" t="str">
            <v>EXPENSES</v>
          </cell>
          <cell r="E1813" t="str">
            <v>INCOME STATEMENT</v>
          </cell>
          <cell r="F1813" t="str">
            <v/>
          </cell>
          <cell r="G1813" t="str">
            <v/>
          </cell>
          <cell r="H1813" t="str">
            <v>EXPENDITURE</v>
          </cell>
          <cell r="I1813" t="str">
            <v>COST OF SERVICES</v>
          </cell>
          <cell r="J1813" t="str">
            <v>COST OF SERVICES</v>
          </cell>
        </row>
        <row r="1814">
          <cell r="A1814" t="str">
            <v>X104101</v>
          </cell>
          <cell r="B1814" t="str">
            <v>Cable Maintenance Expenses</v>
          </cell>
          <cell r="C1814" t="str">
            <v>INR</v>
          </cell>
          <cell r="D1814" t="str">
            <v>EXPENSES</v>
          </cell>
          <cell r="E1814" t="str">
            <v>INCOME STATEMENT</v>
          </cell>
          <cell r="F1814" t="str">
            <v/>
          </cell>
          <cell r="G1814" t="str">
            <v/>
          </cell>
          <cell r="H1814" t="str">
            <v>EXPENDITURE</v>
          </cell>
          <cell r="I1814" t="str">
            <v>COST OF SERVICES</v>
          </cell>
          <cell r="J1814" t="str">
            <v>COST OF SERVICES</v>
          </cell>
        </row>
        <row r="1815">
          <cell r="A1815" t="str">
            <v>X104201</v>
          </cell>
          <cell r="B1815" t="str">
            <v>Cost of Cinema Operations.</v>
          </cell>
          <cell r="C1815" t="str">
            <v>INR</v>
          </cell>
          <cell r="D1815" t="str">
            <v>EXPENSES</v>
          </cell>
          <cell r="E1815" t="str">
            <v>INCOME STATEMENT</v>
          </cell>
          <cell r="F1815" t="str">
            <v/>
          </cell>
          <cell r="G1815" t="str">
            <v/>
          </cell>
          <cell r="H1815" t="str">
            <v>EXPENDITURE</v>
          </cell>
          <cell r="I1815" t="str">
            <v>COST OF SERVICES</v>
          </cell>
          <cell r="J1815" t="str">
            <v>COST OF SERVICES</v>
          </cell>
        </row>
        <row r="1816">
          <cell r="A1816" t="str">
            <v>X104202</v>
          </cell>
          <cell r="B1816" t="str">
            <v>Commission for Programming</v>
          </cell>
          <cell r="C1816" t="str">
            <v>INR</v>
          </cell>
          <cell r="D1816" t="str">
            <v>EXPENSES</v>
          </cell>
          <cell r="E1816" t="str">
            <v>INCOME STATEMENT</v>
          </cell>
          <cell r="F1816" t="str">
            <v/>
          </cell>
          <cell r="G1816" t="str">
            <v/>
          </cell>
          <cell r="H1816" t="str">
            <v>EXPENDITURE</v>
          </cell>
          <cell r="I1816" t="str">
            <v>COST OF SERVICES</v>
          </cell>
          <cell r="J1816" t="str">
            <v>COST OF SERVICES</v>
          </cell>
        </row>
        <row r="1817">
          <cell r="A1817" t="str">
            <v>X104203</v>
          </cell>
          <cell r="B1817" t="str">
            <v>Film Hire Charges</v>
          </cell>
          <cell r="C1817" t="str">
            <v>INR</v>
          </cell>
          <cell r="D1817" t="str">
            <v>EXPENSES</v>
          </cell>
          <cell r="E1817" t="str">
            <v>INCOME STATEMENT</v>
          </cell>
          <cell r="F1817" t="str">
            <v/>
          </cell>
          <cell r="G1817" t="str">
            <v/>
          </cell>
          <cell r="H1817" t="str">
            <v>EXPENDITURE</v>
          </cell>
          <cell r="I1817" t="str">
            <v>COST OF SERVICES</v>
          </cell>
          <cell r="J1817" t="str">
            <v>COST OF SERVICES</v>
          </cell>
        </row>
        <row r="1818">
          <cell r="A1818" t="str">
            <v>X104204</v>
          </cell>
          <cell r="B1818" t="str">
            <v>Print Cost</v>
          </cell>
          <cell r="C1818" t="str">
            <v>INR</v>
          </cell>
          <cell r="D1818" t="str">
            <v>EXPENSES</v>
          </cell>
          <cell r="E1818" t="str">
            <v>INCOME STATEMENT</v>
          </cell>
          <cell r="F1818" t="str">
            <v/>
          </cell>
          <cell r="G1818" t="str">
            <v/>
          </cell>
          <cell r="H1818" t="str">
            <v>EXPENDITURE</v>
          </cell>
          <cell r="I1818" t="str">
            <v>COST OF SERVICES</v>
          </cell>
          <cell r="J1818" t="str">
            <v>COST OF SERVICES</v>
          </cell>
        </row>
        <row r="1819">
          <cell r="A1819" t="str">
            <v>X104301</v>
          </cell>
          <cell r="B1819" t="str">
            <v>Cost of Golf course Operations</v>
          </cell>
          <cell r="C1819" t="str">
            <v>INR</v>
          </cell>
          <cell r="D1819" t="str">
            <v>EXPENSES</v>
          </cell>
          <cell r="E1819" t="str">
            <v>INCOME STATEMENT</v>
          </cell>
          <cell r="F1819" t="str">
            <v/>
          </cell>
          <cell r="G1819" t="str">
            <v/>
          </cell>
          <cell r="H1819" t="str">
            <v>EXPENDITURE</v>
          </cell>
          <cell r="I1819" t="str">
            <v>COST OF SERVICES</v>
          </cell>
          <cell r="J1819" t="str">
            <v>COST OF SERVICES</v>
          </cell>
        </row>
        <row r="1820">
          <cell r="A1820" t="str">
            <v>X104401</v>
          </cell>
          <cell r="B1820" t="str">
            <v>Cost of Club Operations.</v>
          </cell>
          <cell r="C1820" t="str">
            <v>INR</v>
          </cell>
          <cell r="D1820" t="str">
            <v>EXPENSES</v>
          </cell>
          <cell r="E1820" t="str">
            <v>INCOME STATEMENT</v>
          </cell>
          <cell r="F1820" t="str">
            <v/>
          </cell>
          <cell r="G1820" t="str">
            <v/>
          </cell>
          <cell r="H1820" t="str">
            <v>EXPENDITURE</v>
          </cell>
          <cell r="I1820" t="str">
            <v>COST OF SERVICES</v>
          </cell>
          <cell r="J1820" t="str">
            <v>COST OF SERVICES</v>
          </cell>
        </row>
        <row r="1821">
          <cell r="A1821" t="str">
            <v>X104402</v>
          </cell>
          <cell r="B1821" t="str">
            <v>Bar running expenses</v>
          </cell>
          <cell r="C1821" t="str">
            <v>INR</v>
          </cell>
          <cell r="D1821" t="str">
            <v>EXPENSES</v>
          </cell>
          <cell r="E1821" t="str">
            <v>INCOME STATEMENT</v>
          </cell>
          <cell r="F1821" t="str">
            <v/>
          </cell>
          <cell r="G1821" t="str">
            <v/>
          </cell>
          <cell r="H1821" t="str">
            <v>EXPENDITURE</v>
          </cell>
          <cell r="I1821" t="str">
            <v>COST OF SERVICES</v>
          </cell>
          <cell r="J1821" t="str">
            <v>COST OF SERVICES</v>
          </cell>
        </row>
        <row r="1822">
          <cell r="A1822" t="str">
            <v>X104403</v>
          </cell>
          <cell r="B1822" t="str">
            <v>food and beverage expenses</v>
          </cell>
          <cell r="C1822" t="str">
            <v>INR</v>
          </cell>
          <cell r="D1822" t="str">
            <v>EXPENSES</v>
          </cell>
          <cell r="E1822" t="str">
            <v>INCOME STATEMENT</v>
          </cell>
          <cell r="F1822" t="str">
            <v/>
          </cell>
          <cell r="G1822" t="str">
            <v/>
          </cell>
          <cell r="H1822" t="str">
            <v>EXPENDITURE</v>
          </cell>
          <cell r="I1822" t="str">
            <v>COST OF SERVICES</v>
          </cell>
          <cell r="J1822" t="str">
            <v>COST OF SERVICES</v>
          </cell>
        </row>
        <row r="1823">
          <cell r="A1823" t="str">
            <v>X104404</v>
          </cell>
          <cell r="B1823" t="str">
            <v>F&amp;B Consumables</v>
          </cell>
          <cell r="C1823" t="str">
            <v>INR</v>
          </cell>
          <cell r="D1823" t="str">
            <v>EXPENSES</v>
          </cell>
          <cell r="E1823" t="str">
            <v>INCOME STATEMENT</v>
          </cell>
          <cell r="F1823" t="str">
            <v/>
          </cell>
          <cell r="G1823" t="str">
            <v/>
          </cell>
          <cell r="H1823" t="str">
            <v>EXPENDITURE</v>
          </cell>
          <cell r="I1823" t="str">
            <v>COST OF SERVICES</v>
          </cell>
          <cell r="J1823" t="str">
            <v>COST OF SERVICES</v>
          </cell>
        </row>
        <row r="1824">
          <cell r="A1824" t="str">
            <v>X104501</v>
          </cell>
          <cell r="B1824" t="str">
            <v>Cost of Food Court / kisok.</v>
          </cell>
          <cell r="C1824" t="str">
            <v>INR</v>
          </cell>
          <cell r="D1824" t="str">
            <v>EXPENSES</v>
          </cell>
          <cell r="E1824" t="str">
            <v>INCOME STATEMENT</v>
          </cell>
          <cell r="F1824" t="str">
            <v/>
          </cell>
          <cell r="G1824" t="str">
            <v/>
          </cell>
          <cell r="H1824" t="str">
            <v>EXPENDITURE</v>
          </cell>
          <cell r="I1824" t="str">
            <v>COST OF SERVICES</v>
          </cell>
          <cell r="J1824" t="str">
            <v>COST OF SERVICES</v>
          </cell>
        </row>
        <row r="1825">
          <cell r="A1825" t="str">
            <v>X201001</v>
          </cell>
          <cell r="B1825" t="str">
            <v>Salaries and wages (regular)</v>
          </cell>
          <cell r="C1825" t="str">
            <v>INR</v>
          </cell>
          <cell r="D1825" t="str">
            <v>EXPENSES</v>
          </cell>
          <cell r="E1825" t="str">
            <v>INCOME STATEMENT</v>
          </cell>
          <cell r="F1825" t="str">
            <v/>
          </cell>
          <cell r="G1825" t="str">
            <v/>
          </cell>
          <cell r="H1825" t="str">
            <v>EXPENDITURE</v>
          </cell>
          <cell r="I1825" t="str">
            <v>EMPLOYEE COST</v>
          </cell>
          <cell r="J1825" t="str">
            <v>SALARIES AND WAGES</v>
          </cell>
        </row>
        <row r="1826">
          <cell r="A1826" t="str">
            <v>X201002</v>
          </cell>
          <cell r="B1826" t="str">
            <v>Conveyance Allowance</v>
          </cell>
          <cell r="C1826" t="str">
            <v>INR</v>
          </cell>
          <cell r="D1826" t="str">
            <v>EXPENSES</v>
          </cell>
          <cell r="E1826" t="str">
            <v>INCOME STATEMENT</v>
          </cell>
          <cell r="F1826" t="str">
            <v/>
          </cell>
          <cell r="G1826" t="str">
            <v/>
          </cell>
          <cell r="H1826" t="str">
            <v>EXPENDITURE</v>
          </cell>
          <cell r="I1826" t="str">
            <v>EMPLOYEE COST</v>
          </cell>
          <cell r="J1826" t="str">
            <v>SALARIES AND WAGES</v>
          </cell>
        </row>
        <row r="1827">
          <cell r="A1827" t="str">
            <v>X201003</v>
          </cell>
          <cell r="B1827" t="str">
            <v>Medical Allowance</v>
          </cell>
          <cell r="C1827" t="str">
            <v>INR</v>
          </cell>
          <cell r="D1827" t="str">
            <v>EXPENSES</v>
          </cell>
          <cell r="E1827" t="str">
            <v>INCOME STATEMENT</v>
          </cell>
          <cell r="F1827" t="str">
            <v/>
          </cell>
          <cell r="G1827" t="str">
            <v/>
          </cell>
          <cell r="H1827" t="str">
            <v>EXPENDITURE</v>
          </cell>
          <cell r="I1827" t="str">
            <v>EMPLOYEE COST</v>
          </cell>
          <cell r="J1827" t="str">
            <v>SALARIES AND WAGES</v>
          </cell>
        </row>
        <row r="1828">
          <cell r="A1828" t="str">
            <v>X201004</v>
          </cell>
          <cell r="B1828" t="str">
            <v>Project Allowance</v>
          </cell>
          <cell r="C1828" t="str">
            <v>INR</v>
          </cell>
          <cell r="D1828" t="str">
            <v>EXPENSES</v>
          </cell>
          <cell r="E1828" t="str">
            <v>INCOME STATEMENT</v>
          </cell>
          <cell r="F1828" t="str">
            <v/>
          </cell>
          <cell r="G1828" t="str">
            <v/>
          </cell>
          <cell r="H1828" t="str">
            <v>EXPENDITURE</v>
          </cell>
          <cell r="I1828" t="str">
            <v>EMPLOYEE COST</v>
          </cell>
          <cell r="J1828" t="str">
            <v>SALARIES AND WAGES</v>
          </cell>
        </row>
        <row r="1829">
          <cell r="A1829" t="str">
            <v>X201005</v>
          </cell>
          <cell r="B1829" t="str">
            <v>Performance Bonus</v>
          </cell>
          <cell r="C1829" t="str">
            <v>INR</v>
          </cell>
          <cell r="D1829" t="str">
            <v>EXPENSES</v>
          </cell>
          <cell r="E1829" t="str">
            <v>INCOME STATEMENT</v>
          </cell>
          <cell r="F1829" t="str">
            <v/>
          </cell>
          <cell r="G1829" t="str">
            <v/>
          </cell>
          <cell r="H1829" t="str">
            <v>EXPENDITURE</v>
          </cell>
          <cell r="I1829" t="str">
            <v>EMPLOYEE COST</v>
          </cell>
          <cell r="J1829" t="str">
            <v>SALARIES AND WAGES</v>
          </cell>
        </row>
        <row r="1830">
          <cell r="A1830" t="str">
            <v>X201006</v>
          </cell>
          <cell r="B1830" t="str">
            <v>Personal Allowance</v>
          </cell>
          <cell r="C1830" t="str">
            <v>INR</v>
          </cell>
          <cell r="D1830" t="str">
            <v>EXPENSES</v>
          </cell>
          <cell r="E1830" t="str">
            <v>INCOME STATEMENT</v>
          </cell>
          <cell r="F1830" t="str">
            <v/>
          </cell>
          <cell r="G1830" t="str">
            <v/>
          </cell>
          <cell r="H1830" t="str">
            <v>EXPENDITURE</v>
          </cell>
          <cell r="I1830" t="str">
            <v>EMPLOYEE COST</v>
          </cell>
          <cell r="J1830" t="str">
            <v>SALARIES AND WAGES</v>
          </cell>
        </row>
        <row r="1831">
          <cell r="A1831" t="str">
            <v>X201007</v>
          </cell>
          <cell r="B1831" t="str">
            <v>House Rent Allowance</v>
          </cell>
          <cell r="C1831" t="str">
            <v>INR</v>
          </cell>
          <cell r="D1831" t="str">
            <v>EXPENSES</v>
          </cell>
          <cell r="E1831" t="str">
            <v>INCOME STATEMENT</v>
          </cell>
          <cell r="F1831" t="str">
            <v/>
          </cell>
          <cell r="G1831" t="str">
            <v/>
          </cell>
          <cell r="H1831" t="str">
            <v>EXPENDITURE</v>
          </cell>
          <cell r="I1831" t="str">
            <v>EMPLOYEE COST</v>
          </cell>
          <cell r="J1831" t="str">
            <v>SALARIES AND WAGES</v>
          </cell>
        </row>
        <row r="1832">
          <cell r="A1832" t="str">
            <v>X201008</v>
          </cell>
          <cell r="B1832" t="str">
            <v>Notice Pay</v>
          </cell>
          <cell r="C1832" t="str">
            <v>INR</v>
          </cell>
          <cell r="D1832" t="str">
            <v>EXPENSES</v>
          </cell>
          <cell r="E1832" t="str">
            <v>INCOME STATEMENT</v>
          </cell>
          <cell r="F1832" t="str">
            <v/>
          </cell>
          <cell r="G1832" t="str">
            <v/>
          </cell>
          <cell r="H1832" t="str">
            <v>EXPENDITURE</v>
          </cell>
          <cell r="I1832" t="str">
            <v>EMPLOYEE COST</v>
          </cell>
          <cell r="J1832" t="str">
            <v>SALARIES AND WAGES</v>
          </cell>
        </row>
        <row r="1833">
          <cell r="A1833" t="str">
            <v>X201009</v>
          </cell>
          <cell r="B1833" t="str">
            <v>Special Allowance</v>
          </cell>
          <cell r="C1833" t="str">
            <v>INR</v>
          </cell>
          <cell r="D1833" t="str">
            <v>EXPENSES</v>
          </cell>
          <cell r="E1833" t="str">
            <v>INCOME STATEMENT</v>
          </cell>
          <cell r="F1833" t="str">
            <v/>
          </cell>
          <cell r="G1833" t="str">
            <v/>
          </cell>
          <cell r="H1833" t="str">
            <v>EXPENDITURE</v>
          </cell>
          <cell r="I1833" t="str">
            <v>EMPLOYEE COST</v>
          </cell>
          <cell r="J1833" t="str">
            <v>SALARIES AND WAGES</v>
          </cell>
        </row>
        <row r="1834">
          <cell r="A1834" t="str">
            <v>X201010</v>
          </cell>
          <cell r="B1834" t="str">
            <v>Bonus</v>
          </cell>
          <cell r="C1834" t="str">
            <v>INR</v>
          </cell>
          <cell r="D1834" t="str">
            <v>EXPENSES</v>
          </cell>
          <cell r="E1834" t="str">
            <v>INCOME STATEMENT</v>
          </cell>
          <cell r="F1834" t="str">
            <v/>
          </cell>
          <cell r="G1834" t="str">
            <v/>
          </cell>
          <cell r="H1834" t="str">
            <v>EXPENDITURE</v>
          </cell>
          <cell r="I1834" t="str">
            <v>EMPLOYEE COST</v>
          </cell>
          <cell r="J1834" t="str">
            <v>SALARIES AND WAGES</v>
          </cell>
        </row>
        <row r="1835">
          <cell r="A1835" t="str">
            <v>X201011</v>
          </cell>
          <cell r="B1835" t="str">
            <v>Driver'S Salary</v>
          </cell>
          <cell r="C1835" t="str">
            <v>INR</v>
          </cell>
          <cell r="D1835" t="str">
            <v>EXPENSES</v>
          </cell>
          <cell r="E1835" t="str">
            <v>INCOME STATEMENT</v>
          </cell>
          <cell r="F1835" t="str">
            <v/>
          </cell>
          <cell r="G1835" t="str">
            <v/>
          </cell>
          <cell r="H1835" t="str">
            <v>EXPENDITURE</v>
          </cell>
          <cell r="I1835" t="str">
            <v>EMPLOYEE COST</v>
          </cell>
          <cell r="J1835" t="str">
            <v>SALARIES AND WAGES</v>
          </cell>
        </row>
        <row r="1836">
          <cell r="A1836" t="str">
            <v>X201012</v>
          </cell>
          <cell r="B1836" t="str">
            <v>Utility Allowance</v>
          </cell>
          <cell r="C1836" t="str">
            <v>INR</v>
          </cell>
          <cell r="D1836" t="str">
            <v>EXPENSES</v>
          </cell>
          <cell r="E1836" t="str">
            <v>INCOME STATEMENT</v>
          </cell>
          <cell r="F1836" t="str">
            <v/>
          </cell>
          <cell r="G1836" t="str">
            <v/>
          </cell>
          <cell r="H1836" t="str">
            <v>EXPENDITURE</v>
          </cell>
          <cell r="I1836" t="str">
            <v>EMPLOYEE COST</v>
          </cell>
          <cell r="J1836" t="str">
            <v>SALARIES AND WAGES</v>
          </cell>
        </row>
        <row r="1837">
          <cell r="A1837" t="str">
            <v>X201013</v>
          </cell>
          <cell r="B1837" t="str">
            <v>Washing Allowance</v>
          </cell>
          <cell r="C1837" t="str">
            <v>INR</v>
          </cell>
          <cell r="D1837" t="str">
            <v>EXPENSES</v>
          </cell>
          <cell r="E1837" t="str">
            <v>INCOME STATEMENT</v>
          </cell>
          <cell r="F1837" t="str">
            <v/>
          </cell>
          <cell r="G1837" t="str">
            <v/>
          </cell>
          <cell r="H1837" t="str">
            <v>EXPENDITURE</v>
          </cell>
          <cell r="I1837" t="str">
            <v>EMPLOYEE COST</v>
          </cell>
          <cell r="J1837" t="str">
            <v>SALARIES AND WAGES</v>
          </cell>
        </row>
        <row r="1838">
          <cell r="A1838" t="str">
            <v>X201014</v>
          </cell>
          <cell r="B1838" t="str">
            <v>Entertainment Allowance</v>
          </cell>
          <cell r="C1838" t="str">
            <v>INR</v>
          </cell>
          <cell r="D1838" t="str">
            <v>EXPENSES</v>
          </cell>
          <cell r="E1838" t="str">
            <v>INCOME STATEMENT</v>
          </cell>
          <cell r="F1838" t="str">
            <v/>
          </cell>
          <cell r="G1838" t="str">
            <v/>
          </cell>
          <cell r="H1838" t="str">
            <v>EXPENDITURE</v>
          </cell>
          <cell r="I1838" t="str">
            <v>EMPLOYEE COST</v>
          </cell>
          <cell r="J1838" t="str">
            <v>SALARIES AND WAGES</v>
          </cell>
        </row>
        <row r="1839">
          <cell r="A1839" t="str">
            <v>X201015</v>
          </cell>
          <cell r="B1839" t="str">
            <v>Ex-Gratia Paid</v>
          </cell>
          <cell r="C1839" t="str">
            <v>INR</v>
          </cell>
          <cell r="D1839" t="str">
            <v>EXPENSES</v>
          </cell>
          <cell r="E1839" t="str">
            <v>INCOME STATEMENT</v>
          </cell>
          <cell r="F1839" t="str">
            <v/>
          </cell>
          <cell r="G1839" t="str">
            <v/>
          </cell>
          <cell r="H1839" t="str">
            <v>EXPENDITURE</v>
          </cell>
          <cell r="I1839" t="str">
            <v>EMPLOYEE COST</v>
          </cell>
          <cell r="J1839" t="str">
            <v>SALARIES AND WAGES</v>
          </cell>
        </row>
        <row r="1840">
          <cell r="A1840" t="str">
            <v>X201016</v>
          </cell>
          <cell r="B1840" t="str">
            <v>Wages- Contractual Staff</v>
          </cell>
          <cell r="C1840" t="str">
            <v>INR</v>
          </cell>
          <cell r="D1840" t="str">
            <v>EXPENSES</v>
          </cell>
          <cell r="E1840" t="str">
            <v>INCOME STATEMENT</v>
          </cell>
          <cell r="F1840" t="str">
            <v/>
          </cell>
          <cell r="G1840" t="str">
            <v/>
          </cell>
          <cell r="H1840" t="str">
            <v>EXPENDITURE</v>
          </cell>
          <cell r="I1840" t="str">
            <v>EMPLOYEE COST</v>
          </cell>
          <cell r="J1840" t="str">
            <v>SALARIES AND WAGES</v>
          </cell>
        </row>
        <row r="1841">
          <cell r="A1841" t="str">
            <v>X201017</v>
          </cell>
          <cell r="B1841" t="str">
            <v>Directors Remuneration</v>
          </cell>
          <cell r="C1841" t="str">
            <v>INR</v>
          </cell>
          <cell r="D1841" t="str">
            <v>EXPENSES</v>
          </cell>
          <cell r="E1841" t="str">
            <v>INCOME STATEMENT</v>
          </cell>
          <cell r="F1841" t="str">
            <v/>
          </cell>
          <cell r="G1841" t="str">
            <v/>
          </cell>
          <cell r="H1841" t="str">
            <v>EXPENDITURE</v>
          </cell>
          <cell r="I1841" t="str">
            <v>EMPLOYEE COST</v>
          </cell>
          <cell r="J1841" t="str">
            <v>SALARIES AND WAGES</v>
          </cell>
        </row>
        <row r="1842">
          <cell r="A1842" t="str">
            <v>X201018</v>
          </cell>
          <cell r="B1842" t="str">
            <v>Directors Remuneration- K P Singh</v>
          </cell>
          <cell r="C1842" t="str">
            <v>INR</v>
          </cell>
          <cell r="D1842" t="str">
            <v>EXPENSES</v>
          </cell>
          <cell r="E1842" t="str">
            <v>INCOME STATEMENT</v>
          </cell>
          <cell r="F1842" t="str">
            <v/>
          </cell>
          <cell r="G1842" t="str">
            <v/>
          </cell>
          <cell r="H1842" t="str">
            <v>EXPENDITURE</v>
          </cell>
          <cell r="I1842" t="str">
            <v>EMPLOYEE COST</v>
          </cell>
          <cell r="J1842" t="str">
            <v>SALARIES AND WAGES</v>
          </cell>
        </row>
        <row r="1843">
          <cell r="A1843" t="str">
            <v>X201019</v>
          </cell>
          <cell r="B1843" t="str">
            <v>Directors Remuneration- Rajiv Singh</v>
          </cell>
          <cell r="C1843" t="str">
            <v>INR</v>
          </cell>
          <cell r="D1843" t="str">
            <v>EXPENSES</v>
          </cell>
          <cell r="E1843" t="str">
            <v>INCOME STATEMENT</v>
          </cell>
          <cell r="F1843" t="str">
            <v/>
          </cell>
          <cell r="G1843" t="str">
            <v/>
          </cell>
          <cell r="H1843" t="str">
            <v>EXPENDITURE</v>
          </cell>
          <cell r="I1843" t="str">
            <v>EMPLOYEE COST</v>
          </cell>
          <cell r="J1843" t="str">
            <v>SALARIES AND WAGES</v>
          </cell>
        </row>
        <row r="1844">
          <cell r="A1844" t="str">
            <v>X201020</v>
          </cell>
          <cell r="B1844" t="str">
            <v>Directors Remuneration- Pia Singh</v>
          </cell>
          <cell r="C1844" t="str">
            <v>INR</v>
          </cell>
          <cell r="D1844" t="str">
            <v>EXPENSES</v>
          </cell>
          <cell r="E1844" t="str">
            <v>INCOME STATEMENT</v>
          </cell>
          <cell r="F1844" t="str">
            <v/>
          </cell>
          <cell r="G1844" t="str">
            <v/>
          </cell>
          <cell r="H1844" t="str">
            <v>EXPENDITURE</v>
          </cell>
          <cell r="I1844" t="str">
            <v>EMPLOYEE COST</v>
          </cell>
          <cell r="J1844" t="str">
            <v>SALARIES AND WAGES</v>
          </cell>
        </row>
        <row r="1845">
          <cell r="A1845" t="str">
            <v>X201021</v>
          </cell>
          <cell r="B1845" t="str">
            <v>Directors Remuneration- T C Goyal</v>
          </cell>
          <cell r="C1845" t="str">
            <v>INR</v>
          </cell>
          <cell r="D1845" t="str">
            <v>EXPENSES</v>
          </cell>
          <cell r="E1845" t="str">
            <v>INCOME STATEMENT</v>
          </cell>
          <cell r="F1845" t="str">
            <v/>
          </cell>
          <cell r="G1845" t="str">
            <v/>
          </cell>
          <cell r="H1845" t="str">
            <v>EXPENDITURE</v>
          </cell>
          <cell r="I1845" t="str">
            <v>EMPLOYEE COST</v>
          </cell>
          <cell r="J1845" t="str">
            <v>SALARIES AND WAGES</v>
          </cell>
        </row>
        <row r="1846">
          <cell r="A1846" t="str">
            <v>X201022</v>
          </cell>
          <cell r="B1846" t="str">
            <v>Directors Remuneration- Renuka Talwar</v>
          </cell>
          <cell r="C1846" t="str">
            <v>INR</v>
          </cell>
          <cell r="D1846" t="str">
            <v>EXPENSES</v>
          </cell>
          <cell r="E1846" t="str">
            <v>INCOME STATEMENT</v>
          </cell>
          <cell r="F1846" t="str">
            <v/>
          </cell>
          <cell r="G1846" t="str">
            <v/>
          </cell>
          <cell r="H1846" t="str">
            <v>EXPENDITURE</v>
          </cell>
          <cell r="I1846" t="str">
            <v>EMPLOYEE COST</v>
          </cell>
          <cell r="J1846" t="str">
            <v>SALARIES AND WAGES</v>
          </cell>
        </row>
        <row r="1847">
          <cell r="A1847" t="str">
            <v>X201023</v>
          </cell>
          <cell r="B1847" t="str">
            <v>Directors Remuneration- K Swaroop</v>
          </cell>
          <cell r="C1847" t="str">
            <v>INR</v>
          </cell>
          <cell r="D1847" t="str">
            <v>EXPENSES</v>
          </cell>
          <cell r="E1847" t="str">
            <v>INCOME STATEMENT</v>
          </cell>
          <cell r="F1847" t="str">
            <v/>
          </cell>
          <cell r="G1847" t="str">
            <v/>
          </cell>
          <cell r="H1847" t="str">
            <v>EXPENDITURE</v>
          </cell>
          <cell r="I1847" t="str">
            <v>EMPLOYEE COST</v>
          </cell>
          <cell r="J1847" t="str">
            <v>SALARIES AND WAGES</v>
          </cell>
        </row>
        <row r="1848">
          <cell r="A1848" t="str">
            <v>X201024</v>
          </cell>
          <cell r="B1848" t="str">
            <v>H.R.A.- Directors</v>
          </cell>
          <cell r="C1848" t="str">
            <v>INR</v>
          </cell>
          <cell r="D1848" t="str">
            <v>EXPENSES</v>
          </cell>
          <cell r="E1848" t="str">
            <v>INCOME STATEMENT</v>
          </cell>
          <cell r="F1848" t="str">
            <v/>
          </cell>
          <cell r="G1848" t="str">
            <v/>
          </cell>
          <cell r="H1848" t="str">
            <v>EXPENDITURE</v>
          </cell>
          <cell r="I1848" t="str">
            <v>EMPLOYEE COST</v>
          </cell>
          <cell r="J1848" t="str">
            <v>SALARIES AND WAGES</v>
          </cell>
        </row>
        <row r="1849">
          <cell r="A1849" t="str">
            <v>X201025</v>
          </cell>
          <cell r="B1849" t="str">
            <v>Entertainment All.- Directors</v>
          </cell>
          <cell r="C1849" t="str">
            <v>INR</v>
          </cell>
          <cell r="D1849" t="str">
            <v>EXPENSES</v>
          </cell>
          <cell r="E1849" t="str">
            <v>INCOME STATEMENT</v>
          </cell>
          <cell r="F1849" t="str">
            <v/>
          </cell>
          <cell r="G1849" t="str">
            <v/>
          </cell>
          <cell r="H1849" t="str">
            <v>EXPENDITURE</v>
          </cell>
          <cell r="I1849" t="str">
            <v>EMPLOYEE COST</v>
          </cell>
          <cell r="J1849" t="str">
            <v>SALARIES AND WAGES</v>
          </cell>
        </row>
        <row r="1850">
          <cell r="A1850" t="str">
            <v>X201026</v>
          </cell>
          <cell r="B1850" t="str">
            <v>Utility All.- Directors</v>
          </cell>
          <cell r="C1850" t="str">
            <v>INR</v>
          </cell>
          <cell r="D1850" t="str">
            <v>EXPENSES</v>
          </cell>
          <cell r="E1850" t="str">
            <v>INCOME STATEMENT</v>
          </cell>
          <cell r="F1850" t="str">
            <v/>
          </cell>
          <cell r="G1850" t="str">
            <v/>
          </cell>
          <cell r="H1850" t="str">
            <v>EXPENDITURE</v>
          </cell>
          <cell r="I1850" t="str">
            <v>EMPLOYEE COST</v>
          </cell>
          <cell r="J1850" t="str">
            <v>SALARIES AND WAGES</v>
          </cell>
        </row>
        <row r="1851">
          <cell r="A1851" t="str">
            <v>X201027</v>
          </cell>
          <cell r="B1851" t="str">
            <v>Personal Allowances- Directors</v>
          </cell>
          <cell r="C1851" t="str">
            <v>INR</v>
          </cell>
          <cell r="D1851" t="str">
            <v>EXPENSES</v>
          </cell>
          <cell r="E1851" t="str">
            <v>INCOME STATEMENT</v>
          </cell>
          <cell r="F1851" t="str">
            <v/>
          </cell>
          <cell r="G1851" t="str">
            <v/>
          </cell>
          <cell r="H1851" t="str">
            <v>EXPENDITURE</v>
          </cell>
          <cell r="I1851" t="str">
            <v>EMPLOYEE COST</v>
          </cell>
          <cell r="J1851" t="str">
            <v>SALARIES AND WAGES</v>
          </cell>
        </row>
        <row r="1852">
          <cell r="A1852" t="str">
            <v>X201028</v>
          </cell>
          <cell r="B1852" t="str">
            <v>Waiver Of Loan Paid To Employee</v>
          </cell>
          <cell r="C1852" t="str">
            <v>INR</v>
          </cell>
          <cell r="D1852" t="str">
            <v>EXPENSES</v>
          </cell>
          <cell r="E1852" t="str">
            <v>INCOME STATEMENT</v>
          </cell>
          <cell r="F1852" t="str">
            <v/>
          </cell>
          <cell r="G1852" t="str">
            <v/>
          </cell>
          <cell r="H1852" t="str">
            <v>EXPENDITURE</v>
          </cell>
          <cell r="I1852" t="str">
            <v>EMPLOYEE COST</v>
          </cell>
          <cell r="J1852" t="str">
            <v>SALARIES AND WAGES</v>
          </cell>
        </row>
        <row r="1853">
          <cell r="A1853" t="str">
            <v>X201029</v>
          </cell>
          <cell r="B1853" t="str">
            <v>CHILDREN EDUCATION ALLOWANCE</v>
          </cell>
          <cell r="C1853" t="str">
            <v>INR</v>
          </cell>
          <cell r="D1853" t="str">
            <v>EXPENSES</v>
          </cell>
          <cell r="E1853" t="str">
            <v>INCOME STATEMENT</v>
          </cell>
          <cell r="F1853" t="str">
            <v/>
          </cell>
          <cell r="G1853" t="str">
            <v/>
          </cell>
          <cell r="H1853" t="str">
            <v>EXPENDITURE</v>
          </cell>
          <cell r="I1853" t="str">
            <v>EMPLOYEE COST</v>
          </cell>
          <cell r="J1853" t="str">
            <v>SALARIES AND WAGES</v>
          </cell>
        </row>
        <row r="1854">
          <cell r="A1854" t="str">
            <v>X201030</v>
          </cell>
          <cell r="B1854" t="str">
            <v>SAF ALLOWANCE</v>
          </cell>
          <cell r="C1854" t="str">
            <v>INR</v>
          </cell>
          <cell r="D1854" t="str">
            <v>EXPENSES</v>
          </cell>
          <cell r="E1854" t="str">
            <v>INCOME STATEMENT</v>
          </cell>
          <cell r="F1854" t="str">
            <v/>
          </cell>
          <cell r="G1854" t="str">
            <v/>
          </cell>
          <cell r="H1854" t="str">
            <v>EXPENDITURE</v>
          </cell>
          <cell r="I1854" t="str">
            <v>EMPLOYEE COST</v>
          </cell>
          <cell r="J1854" t="str">
            <v>SALARIES AND WAGES</v>
          </cell>
        </row>
        <row r="1855">
          <cell r="A1855" t="str">
            <v>X201031</v>
          </cell>
          <cell r="B1855" t="str">
            <v>Site Allowance</v>
          </cell>
          <cell r="C1855" t="str">
            <v>INR</v>
          </cell>
          <cell r="D1855" t="str">
            <v>EXPENSES</v>
          </cell>
          <cell r="E1855" t="str">
            <v>INCOME STATEMENT</v>
          </cell>
          <cell r="F1855" t="str">
            <v/>
          </cell>
          <cell r="G1855" t="str">
            <v/>
          </cell>
          <cell r="H1855" t="str">
            <v>EXPENDITURE</v>
          </cell>
          <cell r="I1855" t="str">
            <v>EMPLOYEE COST</v>
          </cell>
          <cell r="J1855" t="str">
            <v>SALARIES AND WAGES</v>
          </cell>
        </row>
        <row r="1856">
          <cell r="A1856" t="str">
            <v>X201032</v>
          </cell>
          <cell r="B1856" t="str">
            <v>Furnishing Allowance</v>
          </cell>
          <cell r="C1856" t="str">
            <v>INR</v>
          </cell>
          <cell r="D1856" t="str">
            <v>EXPENSES</v>
          </cell>
          <cell r="E1856" t="str">
            <v>INCOME STATEMENT</v>
          </cell>
          <cell r="F1856" t="str">
            <v/>
          </cell>
          <cell r="G1856" t="str">
            <v/>
          </cell>
          <cell r="H1856" t="str">
            <v>EXPENDITURE</v>
          </cell>
          <cell r="I1856" t="str">
            <v>EMPLOYEE COST</v>
          </cell>
          <cell r="J1856" t="str">
            <v>SALARIES AND WAGES</v>
          </cell>
        </row>
        <row r="1857">
          <cell r="A1857" t="str">
            <v>X201033</v>
          </cell>
          <cell r="B1857" t="str">
            <v>Meal Allowance</v>
          </cell>
          <cell r="C1857" t="str">
            <v>INR</v>
          </cell>
          <cell r="D1857" t="str">
            <v>EXPENSES</v>
          </cell>
          <cell r="E1857" t="str">
            <v>INCOME STATEMENT</v>
          </cell>
          <cell r="F1857" t="str">
            <v/>
          </cell>
          <cell r="G1857" t="str">
            <v/>
          </cell>
          <cell r="H1857" t="str">
            <v>EXPENDITURE</v>
          </cell>
          <cell r="I1857" t="str">
            <v>EMPLOYEE COST</v>
          </cell>
          <cell r="J1857" t="str">
            <v>SALARIES AND WAGES</v>
          </cell>
        </row>
        <row r="1858">
          <cell r="A1858" t="str">
            <v>X201034</v>
          </cell>
          <cell r="B1858" t="str">
            <v>Personnel Cost- Team Members</v>
          </cell>
          <cell r="C1858" t="str">
            <v>INR</v>
          </cell>
          <cell r="D1858" t="str">
            <v>EXPENSES</v>
          </cell>
          <cell r="E1858" t="str">
            <v>INCOME STATEMENT</v>
          </cell>
          <cell r="F1858" t="str">
            <v/>
          </cell>
          <cell r="G1858" t="str">
            <v/>
          </cell>
          <cell r="H1858" t="str">
            <v>EXPENDITURE</v>
          </cell>
          <cell r="I1858" t="str">
            <v>EMPLOYEE COST</v>
          </cell>
          <cell r="J1858" t="str">
            <v>SALARIES AND WAGES</v>
          </cell>
        </row>
        <row r="1859">
          <cell r="A1859" t="str">
            <v>X201035</v>
          </cell>
          <cell r="B1859" t="str">
            <v>Additional Conveyance</v>
          </cell>
          <cell r="C1859" t="str">
            <v>INR</v>
          </cell>
          <cell r="D1859" t="str">
            <v>EXPENSES</v>
          </cell>
          <cell r="E1859" t="str">
            <v>INCOME STATEMENT</v>
          </cell>
          <cell r="F1859" t="str">
            <v/>
          </cell>
          <cell r="G1859" t="str">
            <v/>
          </cell>
          <cell r="H1859" t="str">
            <v>EXPENDITURE</v>
          </cell>
          <cell r="I1859" t="str">
            <v>EMPLOYEE COST</v>
          </cell>
          <cell r="J1859" t="str">
            <v>SALARIES AND WAGES</v>
          </cell>
        </row>
        <row r="1860">
          <cell r="A1860" t="str">
            <v>X202001</v>
          </cell>
          <cell r="B1860" t="str">
            <v>Employers Contribution  Pf</v>
          </cell>
          <cell r="C1860" t="str">
            <v>INR</v>
          </cell>
          <cell r="D1860" t="str">
            <v>EXPENSES</v>
          </cell>
          <cell r="E1860" t="str">
            <v>INCOME STATEMENT</v>
          </cell>
          <cell r="F1860" t="str">
            <v/>
          </cell>
          <cell r="G1860" t="str">
            <v/>
          </cell>
          <cell r="H1860" t="str">
            <v>EXPENDITURE</v>
          </cell>
          <cell r="I1860" t="str">
            <v>EMPLOYEE COST</v>
          </cell>
          <cell r="J1860" t="str">
            <v>CONTRIBUTION TO PF AND OTHER FUNDS</v>
          </cell>
        </row>
        <row r="1861">
          <cell r="A1861" t="str">
            <v>X202002</v>
          </cell>
          <cell r="B1861" t="str">
            <v>Employers Contribution Fpf</v>
          </cell>
          <cell r="C1861" t="str">
            <v>INR</v>
          </cell>
          <cell r="D1861" t="str">
            <v>EXPENSES</v>
          </cell>
          <cell r="E1861" t="str">
            <v>INCOME STATEMENT</v>
          </cell>
          <cell r="F1861" t="str">
            <v/>
          </cell>
          <cell r="G1861" t="str">
            <v/>
          </cell>
          <cell r="H1861" t="str">
            <v>EXPENDITURE</v>
          </cell>
          <cell r="I1861" t="str">
            <v>EMPLOYEE COST</v>
          </cell>
          <cell r="J1861" t="str">
            <v>CONTRIBUTION TO PF AND OTHER FUNDS</v>
          </cell>
        </row>
        <row r="1862">
          <cell r="A1862" t="str">
            <v>X202003</v>
          </cell>
          <cell r="B1862" t="str">
            <v>Employers Contrbn Admn. Chg.</v>
          </cell>
          <cell r="C1862" t="str">
            <v>INR</v>
          </cell>
          <cell r="D1862" t="str">
            <v>EXPENSES</v>
          </cell>
          <cell r="E1862" t="str">
            <v>INCOME STATEMENT</v>
          </cell>
          <cell r="F1862" t="str">
            <v/>
          </cell>
          <cell r="G1862" t="str">
            <v/>
          </cell>
          <cell r="H1862" t="str">
            <v>EXPENDITURE</v>
          </cell>
          <cell r="I1862" t="str">
            <v>EMPLOYEE COST</v>
          </cell>
          <cell r="J1862" t="str">
            <v>CONTRIBUTION TO PF AND OTHER FUNDS</v>
          </cell>
        </row>
        <row r="1863">
          <cell r="A1863" t="str">
            <v>X202004</v>
          </cell>
          <cell r="B1863" t="str">
            <v>Employers Contrbn Edli. Chg.</v>
          </cell>
          <cell r="C1863" t="str">
            <v>INR</v>
          </cell>
          <cell r="D1863" t="str">
            <v>EXPENSES</v>
          </cell>
          <cell r="E1863" t="str">
            <v>INCOME STATEMENT</v>
          </cell>
          <cell r="F1863" t="str">
            <v/>
          </cell>
          <cell r="G1863" t="str">
            <v/>
          </cell>
          <cell r="H1863" t="str">
            <v>EXPENDITURE</v>
          </cell>
          <cell r="I1863" t="str">
            <v>EMPLOYEE COST</v>
          </cell>
          <cell r="J1863" t="str">
            <v>CONTRIBUTION TO PF AND OTHER FUNDS</v>
          </cell>
        </row>
        <row r="1864">
          <cell r="A1864" t="str">
            <v>X202005</v>
          </cell>
          <cell r="B1864" t="str">
            <v>Esi Paid</v>
          </cell>
          <cell r="C1864" t="str">
            <v>INR</v>
          </cell>
          <cell r="D1864" t="str">
            <v>EXPENSES</v>
          </cell>
          <cell r="E1864" t="str">
            <v>INCOME STATEMENT</v>
          </cell>
          <cell r="F1864" t="str">
            <v/>
          </cell>
          <cell r="G1864" t="str">
            <v/>
          </cell>
          <cell r="H1864" t="str">
            <v>EXPENDITURE</v>
          </cell>
          <cell r="I1864" t="str">
            <v>EMPLOYEE COST</v>
          </cell>
          <cell r="J1864" t="str">
            <v>CONTRIBUTION TO PF AND OTHER FUNDS</v>
          </cell>
        </row>
        <row r="1865">
          <cell r="A1865" t="str">
            <v>X202006</v>
          </cell>
          <cell r="B1865" t="str">
            <v>Employers Contrbn Adm.Chg Edl</v>
          </cell>
          <cell r="C1865" t="str">
            <v>INR</v>
          </cell>
          <cell r="D1865" t="str">
            <v>EXPENSES</v>
          </cell>
          <cell r="E1865" t="str">
            <v>INCOME STATEMENT</v>
          </cell>
          <cell r="F1865" t="str">
            <v/>
          </cell>
          <cell r="G1865" t="str">
            <v/>
          </cell>
          <cell r="H1865" t="str">
            <v>EXPENDITURE</v>
          </cell>
          <cell r="I1865" t="str">
            <v>EMPLOYEE COST</v>
          </cell>
          <cell r="J1865" t="str">
            <v>CONTRIBUTION TO PF AND OTHER FUNDS</v>
          </cell>
        </row>
        <row r="1866">
          <cell r="A1866" t="str">
            <v>X202007</v>
          </cell>
          <cell r="B1866" t="str">
            <v>Employer'S Contribution To ESI</v>
          </cell>
          <cell r="C1866" t="str">
            <v>INR</v>
          </cell>
          <cell r="D1866" t="str">
            <v>EXPENSES</v>
          </cell>
          <cell r="E1866" t="str">
            <v>INCOME STATEMENT</v>
          </cell>
          <cell r="F1866" t="str">
            <v/>
          </cell>
          <cell r="G1866" t="str">
            <v/>
          </cell>
          <cell r="H1866" t="str">
            <v>EXPENDITURE</v>
          </cell>
          <cell r="I1866" t="str">
            <v>EMPLOYEE COST</v>
          </cell>
          <cell r="J1866" t="str">
            <v>CONTRIBUTION TO PF AND OTHER FUNDS</v>
          </cell>
        </row>
        <row r="1867">
          <cell r="A1867" t="str">
            <v>X202008</v>
          </cell>
          <cell r="B1867" t="str">
            <v>Employers PF- Directors</v>
          </cell>
          <cell r="C1867" t="str">
            <v>INR</v>
          </cell>
          <cell r="D1867" t="str">
            <v>EXPENSES</v>
          </cell>
          <cell r="E1867" t="str">
            <v>INCOME STATEMENT</v>
          </cell>
          <cell r="F1867" t="str">
            <v/>
          </cell>
          <cell r="G1867" t="str">
            <v/>
          </cell>
          <cell r="H1867" t="str">
            <v>EXPENDITURE</v>
          </cell>
          <cell r="I1867" t="str">
            <v>EMPLOYEE COST</v>
          </cell>
          <cell r="J1867" t="str">
            <v>CONTRIBUTION TO PF AND OTHER FUNDS</v>
          </cell>
        </row>
        <row r="1868">
          <cell r="A1868" t="str">
            <v>X202009</v>
          </cell>
          <cell r="B1868" t="str">
            <v>Employer Pension-Directors</v>
          </cell>
          <cell r="C1868" t="str">
            <v>INR</v>
          </cell>
          <cell r="D1868" t="str">
            <v>EXPENSES</v>
          </cell>
          <cell r="E1868" t="str">
            <v>INCOME STATEMENT</v>
          </cell>
          <cell r="F1868" t="str">
            <v/>
          </cell>
          <cell r="G1868" t="str">
            <v/>
          </cell>
          <cell r="H1868" t="str">
            <v>EXPENDITURE</v>
          </cell>
          <cell r="I1868" t="str">
            <v>EMPLOYEE COST</v>
          </cell>
          <cell r="J1868" t="str">
            <v>CONTRIBUTION TO PF AND OTHER FUNDS</v>
          </cell>
        </row>
        <row r="1869">
          <cell r="A1869" t="str">
            <v>X202010</v>
          </cell>
          <cell r="B1869" t="str">
            <v>Contribution to Superannuation</v>
          </cell>
          <cell r="C1869" t="str">
            <v>INR</v>
          </cell>
          <cell r="D1869" t="str">
            <v>EXPENSES</v>
          </cell>
          <cell r="E1869" t="str">
            <v>INCOME STATEMENT</v>
          </cell>
          <cell r="F1869" t="str">
            <v/>
          </cell>
          <cell r="G1869" t="str">
            <v/>
          </cell>
          <cell r="H1869" t="str">
            <v>EXPENDITURE</v>
          </cell>
          <cell r="I1869" t="str">
            <v>EMPLOYEE COST</v>
          </cell>
          <cell r="J1869" t="str">
            <v>CONTRIBUTION TO PF AND OTHER FUNDS</v>
          </cell>
        </row>
        <row r="1870">
          <cell r="A1870" t="str">
            <v>X202011</v>
          </cell>
          <cell r="B1870" t="str">
            <v>Contribution to Superannuation- Director</v>
          </cell>
          <cell r="C1870" t="str">
            <v>INR</v>
          </cell>
          <cell r="D1870" t="str">
            <v>EXPENSES</v>
          </cell>
          <cell r="E1870" t="str">
            <v>INCOME STATEMENT</v>
          </cell>
          <cell r="F1870" t="str">
            <v/>
          </cell>
          <cell r="G1870" t="str">
            <v/>
          </cell>
          <cell r="H1870" t="str">
            <v>EXPENDITURE</v>
          </cell>
          <cell r="I1870" t="str">
            <v>EMPLOYEE COST</v>
          </cell>
          <cell r="J1870" t="str">
            <v>CONTRIBUTION TO PF AND OTHER FUNDS</v>
          </cell>
        </row>
        <row r="1871">
          <cell r="A1871" t="str">
            <v>X202012</v>
          </cell>
          <cell r="B1871" t="str">
            <v>Employer's Contribution Pension Fund</v>
          </cell>
          <cell r="C1871" t="str">
            <v>INR</v>
          </cell>
          <cell r="D1871" t="str">
            <v>EXPENSES</v>
          </cell>
          <cell r="E1871" t="str">
            <v>INCOME STATEMENT</v>
          </cell>
          <cell r="F1871" t="str">
            <v/>
          </cell>
          <cell r="G1871" t="str">
            <v/>
          </cell>
          <cell r="H1871" t="str">
            <v>EXPENDITURE</v>
          </cell>
          <cell r="I1871" t="str">
            <v>EMPLOYEE COST</v>
          </cell>
          <cell r="J1871" t="str">
            <v>CONTRIBUTION TO PF AND OTHER FUNDS</v>
          </cell>
        </row>
        <row r="1872">
          <cell r="A1872" t="str">
            <v>X202013</v>
          </cell>
          <cell r="B1872" t="str">
            <v>Employer's Contribution to PWF</v>
          </cell>
          <cell r="C1872" t="str">
            <v>INR</v>
          </cell>
          <cell r="D1872" t="str">
            <v>EXPENSES</v>
          </cell>
          <cell r="E1872" t="str">
            <v>INCOME STATEMENT</v>
          </cell>
          <cell r="F1872" t="str">
            <v/>
          </cell>
          <cell r="G1872" t="str">
            <v/>
          </cell>
          <cell r="H1872" t="str">
            <v>EXPENDITURE</v>
          </cell>
          <cell r="I1872" t="str">
            <v>EMPLOYEE COST</v>
          </cell>
          <cell r="J1872" t="str">
            <v>CONTRIBUTION TO PF AND OTHER FUNDS</v>
          </cell>
        </row>
        <row r="1873">
          <cell r="A1873" t="str">
            <v>X203001</v>
          </cell>
          <cell r="B1873" t="str">
            <v>Gratuity Expenses</v>
          </cell>
          <cell r="C1873" t="str">
            <v>INR</v>
          </cell>
          <cell r="D1873" t="str">
            <v>EXPENSES</v>
          </cell>
          <cell r="E1873" t="str">
            <v>INCOME STATEMENT</v>
          </cell>
          <cell r="F1873" t="str">
            <v/>
          </cell>
          <cell r="G1873" t="str">
            <v/>
          </cell>
          <cell r="H1873" t="str">
            <v>EXPENDITURE</v>
          </cell>
          <cell r="I1873" t="str">
            <v>EMPLOYEE COST</v>
          </cell>
          <cell r="J1873" t="str">
            <v>RETIREMENT BENEFITS</v>
          </cell>
        </row>
        <row r="1874">
          <cell r="A1874" t="str">
            <v>X203002</v>
          </cell>
          <cell r="B1874" t="str">
            <v>Leave Encashment</v>
          </cell>
          <cell r="C1874" t="str">
            <v>INR</v>
          </cell>
          <cell r="D1874" t="str">
            <v>EXPENSES</v>
          </cell>
          <cell r="E1874" t="str">
            <v>INCOME STATEMENT</v>
          </cell>
          <cell r="F1874" t="str">
            <v/>
          </cell>
          <cell r="G1874" t="str">
            <v/>
          </cell>
          <cell r="H1874" t="str">
            <v>EXPENDITURE</v>
          </cell>
          <cell r="I1874" t="str">
            <v>EMPLOYEE COST</v>
          </cell>
          <cell r="J1874" t="str">
            <v>RETIREMENT BENEFITS</v>
          </cell>
        </row>
        <row r="1875">
          <cell r="A1875" t="str">
            <v>X204001</v>
          </cell>
          <cell r="B1875" t="str">
            <v>Staff Welfare</v>
          </cell>
          <cell r="C1875" t="str">
            <v>INR</v>
          </cell>
          <cell r="D1875" t="str">
            <v>EXPENSES</v>
          </cell>
          <cell r="E1875" t="str">
            <v>INCOME STATEMENT</v>
          </cell>
          <cell r="F1875" t="str">
            <v/>
          </cell>
          <cell r="G1875" t="str">
            <v/>
          </cell>
          <cell r="H1875" t="str">
            <v>EXPENDITURE</v>
          </cell>
          <cell r="I1875" t="str">
            <v>EMPLOYEE COST</v>
          </cell>
          <cell r="J1875" t="str">
            <v>STAFF WELFARE</v>
          </cell>
        </row>
        <row r="1876">
          <cell r="A1876" t="str">
            <v>X204002</v>
          </cell>
          <cell r="B1876" t="str">
            <v>Staff Welfare- Office Pantry Expenses</v>
          </cell>
          <cell r="C1876" t="str">
            <v>INR</v>
          </cell>
          <cell r="D1876" t="str">
            <v>EXPENSES</v>
          </cell>
          <cell r="E1876" t="str">
            <v>INCOME STATEMENT</v>
          </cell>
          <cell r="F1876" t="str">
            <v/>
          </cell>
          <cell r="G1876" t="str">
            <v/>
          </cell>
          <cell r="H1876" t="str">
            <v>EXPENDITURE</v>
          </cell>
          <cell r="I1876" t="str">
            <v>EMPLOYEE COST</v>
          </cell>
          <cell r="J1876" t="str">
            <v>STAFF WELFARE</v>
          </cell>
        </row>
        <row r="1877">
          <cell r="A1877" t="str">
            <v>X204003</v>
          </cell>
          <cell r="B1877" t="str">
            <v>Staff Welfare- Medical</v>
          </cell>
          <cell r="C1877" t="str">
            <v>INR</v>
          </cell>
          <cell r="D1877" t="str">
            <v>EXPENSES</v>
          </cell>
          <cell r="E1877" t="str">
            <v>INCOME STATEMENT</v>
          </cell>
          <cell r="F1877" t="str">
            <v/>
          </cell>
          <cell r="G1877" t="str">
            <v/>
          </cell>
          <cell r="H1877" t="str">
            <v>EXPENDITURE</v>
          </cell>
          <cell r="I1877" t="str">
            <v>EMPLOYEE COST</v>
          </cell>
          <cell r="J1877" t="str">
            <v>STAFF WELFARE</v>
          </cell>
        </row>
        <row r="1878">
          <cell r="A1878" t="str">
            <v>X204004</v>
          </cell>
          <cell r="B1878" t="str">
            <v>Staff Welfare- Uniforms</v>
          </cell>
          <cell r="C1878" t="str">
            <v>INR</v>
          </cell>
          <cell r="D1878" t="str">
            <v>EXPENSES</v>
          </cell>
          <cell r="E1878" t="str">
            <v>INCOME STATEMENT</v>
          </cell>
          <cell r="F1878" t="str">
            <v/>
          </cell>
          <cell r="G1878" t="str">
            <v/>
          </cell>
          <cell r="H1878" t="str">
            <v>EXPENDITURE</v>
          </cell>
          <cell r="I1878" t="str">
            <v>EMPLOYEE COST</v>
          </cell>
          <cell r="J1878" t="str">
            <v>STAFF WELFARE</v>
          </cell>
        </row>
        <row r="1879">
          <cell r="A1879" t="str">
            <v>X204005</v>
          </cell>
          <cell r="B1879" t="str">
            <v>Staff Welfare- LTA</v>
          </cell>
          <cell r="C1879" t="str">
            <v>INR</v>
          </cell>
          <cell r="D1879" t="str">
            <v>EXPENSES</v>
          </cell>
          <cell r="E1879" t="str">
            <v>INCOME STATEMENT</v>
          </cell>
          <cell r="F1879" t="str">
            <v/>
          </cell>
          <cell r="G1879" t="str">
            <v/>
          </cell>
          <cell r="H1879" t="str">
            <v>EXPENDITURE</v>
          </cell>
          <cell r="I1879" t="str">
            <v>EMPLOYEE COST</v>
          </cell>
          <cell r="J1879" t="str">
            <v>STAFF WELFARE</v>
          </cell>
        </row>
        <row r="1880">
          <cell r="A1880" t="str">
            <v>X204006</v>
          </cell>
          <cell r="B1880" t="str">
            <v>Staff Welfare- Gifts</v>
          </cell>
          <cell r="C1880" t="str">
            <v>INR</v>
          </cell>
          <cell r="D1880" t="str">
            <v>EXPENSES</v>
          </cell>
          <cell r="E1880" t="str">
            <v>INCOME STATEMENT</v>
          </cell>
          <cell r="F1880" t="str">
            <v/>
          </cell>
          <cell r="G1880" t="str">
            <v/>
          </cell>
          <cell r="H1880" t="str">
            <v>EXPENDITURE</v>
          </cell>
          <cell r="I1880" t="str">
            <v>EMPLOYEE COST</v>
          </cell>
          <cell r="J1880" t="str">
            <v>STAFF WELFARE</v>
          </cell>
        </row>
        <row r="1881">
          <cell r="A1881" t="str">
            <v>X204007</v>
          </cell>
          <cell r="B1881" t="str">
            <v>Staff Welfare- Others</v>
          </cell>
          <cell r="C1881" t="str">
            <v>INR</v>
          </cell>
          <cell r="D1881" t="str">
            <v>EXPENSES</v>
          </cell>
          <cell r="E1881" t="str">
            <v>INCOME STATEMENT</v>
          </cell>
          <cell r="F1881" t="str">
            <v/>
          </cell>
          <cell r="G1881" t="str">
            <v/>
          </cell>
          <cell r="H1881" t="str">
            <v>EXPENDITURE</v>
          </cell>
          <cell r="I1881" t="str">
            <v>EMPLOYEE COST</v>
          </cell>
          <cell r="J1881" t="str">
            <v>STAFF WELFARE</v>
          </cell>
        </row>
        <row r="1882">
          <cell r="A1882" t="str">
            <v>X204008</v>
          </cell>
          <cell r="B1882" t="str">
            <v>Employer Cost To Punjab Lab Welfare Fund</v>
          </cell>
          <cell r="C1882" t="str">
            <v>INR</v>
          </cell>
          <cell r="D1882" t="str">
            <v>EXPENSES</v>
          </cell>
          <cell r="E1882" t="str">
            <v>INCOME STATEMENT</v>
          </cell>
          <cell r="F1882" t="str">
            <v/>
          </cell>
          <cell r="G1882" t="str">
            <v/>
          </cell>
          <cell r="H1882" t="str">
            <v>EXPENDITURE</v>
          </cell>
          <cell r="I1882" t="str">
            <v>EMPLOYEE COST</v>
          </cell>
          <cell r="J1882" t="str">
            <v>STAFF WELFARE</v>
          </cell>
        </row>
        <row r="1883">
          <cell r="A1883" t="str">
            <v>X204009</v>
          </cell>
          <cell r="B1883" t="str">
            <v>Labour Welfare</v>
          </cell>
          <cell r="C1883" t="str">
            <v>INR</v>
          </cell>
          <cell r="D1883" t="str">
            <v>EXPENSES</v>
          </cell>
          <cell r="E1883" t="str">
            <v>INCOME STATEMENT</v>
          </cell>
          <cell r="F1883" t="str">
            <v/>
          </cell>
          <cell r="G1883" t="str">
            <v/>
          </cell>
          <cell r="H1883" t="str">
            <v>EXPENDITURE</v>
          </cell>
          <cell r="I1883" t="str">
            <v>EMPLOYEE COST</v>
          </cell>
          <cell r="J1883" t="str">
            <v>STAFF WELFARE</v>
          </cell>
        </row>
        <row r="1884">
          <cell r="A1884" t="str">
            <v>X204010</v>
          </cell>
          <cell r="B1884" t="str">
            <v>Directors Medical Exp.</v>
          </cell>
          <cell r="C1884" t="str">
            <v>INR</v>
          </cell>
          <cell r="D1884" t="str">
            <v>EXPENSES</v>
          </cell>
          <cell r="E1884" t="str">
            <v>INCOME STATEMENT</v>
          </cell>
          <cell r="F1884" t="str">
            <v/>
          </cell>
          <cell r="G1884" t="str">
            <v/>
          </cell>
          <cell r="H1884" t="str">
            <v>EXPENDITURE</v>
          </cell>
          <cell r="I1884" t="str">
            <v>EMPLOYEE COST</v>
          </cell>
          <cell r="J1884" t="str">
            <v>STAFF WELFARE</v>
          </cell>
        </row>
        <row r="1885">
          <cell r="A1885" t="str">
            <v>X204011</v>
          </cell>
          <cell r="B1885" t="str">
            <v>Directors Medical Exp.- K P Singh</v>
          </cell>
          <cell r="C1885" t="str">
            <v>INR</v>
          </cell>
          <cell r="D1885" t="str">
            <v>EXPENSES</v>
          </cell>
          <cell r="E1885" t="str">
            <v>INCOME STATEMENT</v>
          </cell>
          <cell r="F1885" t="str">
            <v/>
          </cell>
          <cell r="G1885" t="str">
            <v/>
          </cell>
          <cell r="H1885" t="str">
            <v>EXPENDITURE</v>
          </cell>
          <cell r="I1885" t="str">
            <v>EMPLOYEE COST</v>
          </cell>
          <cell r="J1885" t="str">
            <v>STAFF WELFARE</v>
          </cell>
        </row>
        <row r="1886">
          <cell r="A1886" t="str">
            <v>X204012</v>
          </cell>
          <cell r="B1886" t="str">
            <v>Directors Medical Exp.- Rajiv Singh</v>
          </cell>
          <cell r="C1886" t="str">
            <v>INR</v>
          </cell>
          <cell r="D1886" t="str">
            <v>EXPENSES</v>
          </cell>
          <cell r="E1886" t="str">
            <v>INCOME STATEMENT</v>
          </cell>
          <cell r="F1886" t="str">
            <v/>
          </cell>
          <cell r="G1886" t="str">
            <v/>
          </cell>
          <cell r="H1886" t="str">
            <v>EXPENDITURE</v>
          </cell>
          <cell r="I1886" t="str">
            <v>EMPLOYEE COST</v>
          </cell>
          <cell r="J1886" t="str">
            <v>STAFF WELFARE</v>
          </cell>
        </row>
        <row r="1887">
          <cell r="A1887" t="str">
            <v>X204013</v>
          </cell>
          <cell r="B1887" t="str">
            <v>Directors Medical Exp.- Pia Singh</v>
          </cell>
          <cell r="C1887" t="str">
            <v>INR</v>
          </cell>
          <cell r="D1887" t="str">
            <v>EXPENSES</v>
          </cell>
          <cell r="E1887" t="str">
            <v>INCOME STATEMENT</v>
          </cell>
          <cell r="F1887" t="str">
            <v/>
          </cell>
          <cell r="G1887" t="str">
            <v/>
          </cell>
          <cell r="H1887" t="str">
            <v>EXPENDITURE</v>
          </cell>
          <cell r="I1887" t="str">
            <v>EMPLOYEE COST</v>
          </cell>
          <cell r="J1887" t="str">
            <v>STAFF WELFARE</v>
          </cell>
        </row>
        <row r="1888">
          <cell r="A1888" t="str">
            <v>X204014</v>
          </cell>
          <cell r="B1888" t="str">
            <v>Directors Medical Exp.- T C Goyal</v>
          </cell>
          <cell r="C1888" t="str">
            <v>INR</v>
          </cell>
          <cell r="D1888" t="str">
            <v>EXPENSES</v>
          </cell>
          <cell r="E1888" t="str">
            <v>INCOME STATEMENT</v>
          </cell>
          <cell r="F1888" t="str">
            <v/>
          </cell>
          <cell r="G1888" t="str">
            <v/>
          </cell>
          <cell r="H1888" t="str">
            <v>EXPENDITURE</v>
          </cell>
          <cell r="I1888" t="str">
            <v>EMPLOYEE COST</v>
          </cell>
          <cell r="J1888" t="str">
            <v>STAFF WELFARE</v>
          </cell>
        </row>
        <row r="1889">
          <cell r="A1889" t="str">
            <v>X204015</v>
          </cell>
          <cell r="B1889" t="str">
            <v>L.T.A.- Directors</v>
          </cell>
          <cell r="C1889" t="str">
            <v>INR</v>
          </cell>
          <cell r="D1889" t="str">
            <v>EXPENSES</v>
          </cell>
          <cell r="E1889" t="str">
            <v>INCOME STATEMENT</v>
          </cell>
          <cell r="F1889" t="str">
            <v/>
          </cell>
          <cell r="G1889" t="str">
            <v/>
          </cell>
          <cell r="H1889" t="str">
            <v>EXPENDITURE</v>
          </cell>
          <cell r="I1889" t="str">
            <v>EMPLOYEE COST</v>
          </cell>
          <cell r="J1889" t="str">
            <v>STAFF WELFARE</v>
          </cell>
        </row>
        <row r="1890">
          <cell r="A1890" t="str">
            <v>X204016</v>
          </cell>
          <cell r="B1890" t="str">
            <v>Perquisites To Staff</v>
          </cell>
          <cell r="C1890" t="str">
            <v>INR</v>
          </cell>
          <cell r="D1890" t="str">
            <v>EXPENSES</v>
          </cell>
          <cell r="E1890" t="str">
            <v>INCOME STATEMENT</v>
          </cell>
          <cell r="F1890" t="str">
            <v/>
          </cell>
          <cell r="G1890" t="str">
            <v/>
          </cell>
          <cell r="H1890" t="str">
            <v>EXPENDITURE</v>
          </cell>
          <cell r="I1890" t="str">
            <v>EMPLOYEE COST</v>
          </cell>
          <cell r="J1890" t="str">
            <v>STAFF WELFARE</v>
          </cell>
        </row>
        <row r="1891">
          <cell r="A1891" t="str">
            <v>X204017</v>
          </cell>
          <cell r="B1891" t="str">
            <v>Perks To Directors</v>
          </cell>
          <cell r="C1891" t="str">
            <v>INR</v>
          </cell>
          <cell r="D1891" t="str">
            <v>EXPENSES</v>
          </cell>
          <cell r="E1891" t="str">
            <v>INCOME STATEMENT</v>
          </cell>
          <cell r="F1891" t="str">
            <v/>
          </cell>
          <cell r="G1891" t="str">
            <v/>
          </cell>
          <cell r="H1891" t="str">
            <v>EXPENDITURE</v>
          </cell>
          <cell r="I1891" t="str">
            <v>EMPLOYEE COST</v>
          </cell>
          <cell r="J1891" t="str">
            <v>STAFF WELFARE</v>
          </cell>
        </row>
        <row r="1892">
          <cell r="A1892" t="str">
            <v>X204018</v>
          </cell>
          <cell r="B1892" t="str">
            <v>Club Membership (Staff)</v>
          </cell>
          <cell r="C1892" t="str">
            <v>INR</v>
          </cell>
          <cell r="D1892" t="str">
            <v>EXPENSES</v>
          </cell>
          <cell r="E1892" t="str">
            <v>INCOME STATEMENT</v>
          </cell>
          <cell r="F1892" t="str">
            <v/>
          </cell>
          <cell r="G1892" t="str">
            <v/>
          </cell>
          <cell r="H1892" t="str">
            <v>EXPENDITURE</v>
          </cell>
          <cell r="I1892" t="str">
            <v>EMPLOYEE COST</v>
          </cell>
          <cell r="J1892" t="str">
            <v>STAFF WELFARE</v>
          </cell>
        </row>
        <row r="1893">
          <cell r="A1893" t="str">
            <v>X204019</v>
          </cell>
          <cell r="B1893" t="str">
            <v>Club Membership (Director)</v>
          </cell>
          <cell r="C1893" t="str">
            <v>INR</v>
          </cell>
          <cell r="D1893" t="str">
            <v>EXPENSES</v>
          </cell>
          <cell r="E1893" t="str">
            <v>INCOME STATEMENT</v>
          </cell>
          <cell r="F1893" t="str">
            <v/>
          </cell>
          <cell r="G1893" t="str">
            <v/>
          </cell>
          <cell r="H1893" t="str">
            <v>EXPENDITURE</v>
          </cell>
          <cell r="I1893" t="str">
            <v>EMPLOYEE COST</v>
          </cell>
          <cell r="J1893" t="str">
            <v>STAFF WELFARE</v>
          </cell>
        </row>
        <row r="1894">
          <cell r="A1894" t="str">
            <v>X204020</v>
          </cell>
          <cell r="B1894" t="str">
            <v>Staff Welfare - FBT</v>
          </cell>
          <cell r="C1894" t="str">
            <v>INR</v>
          </cell>
          <cell r="D1894" t="str">
            <v>EXPENSES</v>
          </cell>
          <cell r="E1894" t="str">
            <v>INCOME STATEMENT</v>
          </cell>
          <cell r="F1894" t="str">
            <v/>
          </cell>
          <cell r="G1894" t="str">
            <v/>
          </cell>
          <cell r="H1894" t="str">
            <v>EXPENDITURE</v>
          </cell>
          <cell r="I1894" t="str">
            <v>EMPLOYEE COST</v>
          </cell>
          <cell r="J1894" t="str">
            <v>STAFF WELFARE</v>
          </cell>
        </row>
        <row r="1895">
          <cell r="A1895" t="str">
            <v>X204021</v>
          </cell>
          <cell r="B1895" t="str">
            <v>MOBILE SUBSIDY</v>
          </cell>
          <cell r="C1895" t="str">
            <v>INR</v>
          </cell>
          <cell r="D1895" t="str">
            <v>EXPENSES</v>
          </cell>
          <cell r="E1895" t="str">
            <v>INCOME STATEMENT</v>
          </cell>
          <cell r="F1895" t="str">
            <v/>
          </cell>
          <cell r="G1895" t="str">
            <v/>
          </cell>
          <cell r="H1895" t="str">
            <v>EXPENDITURE</v>
          </cell>
          <cell r="I1895" t="str">
            <v>EMPLOYEE COST</v>
          </cell>
          <cell r="J1895" t="str">
            <v>STAFF WELFARE</v>
          </cell>
        </row>
        <row r="1896">
          <cell r="A1896" t="str">
            <v>X204022</v>
          </cell>
          <cell r="B1896" t="str">
            <v>Staff Pickup-Drop Exp.</v>
          </cell>
          <cell r="C1896" t="str">
            <v>INR</v>
          </cell>
          <cell r="D1896" t="str">
            <v>EXPENSES</v>
          </cell>
          <cell r="E1896" t="str">
            <v>INCOME STATEMENT</v>
          </cell>
          <cell r="F1896" t="str">
            <v/>
          </cell>
          <cell r="G1896" t="str">
            <v/>
          </cell>
          <cell r="H1896" t="str">
            <v>EXPENDITURE</v>
          </cell>
          <cell r="I1896" t="str">
            <v>EMPLOYEE COST</v>
          </cell>
          <cell r="J1896" t="str">
            <v>STAFF WELFARE</v>
          </cell>
        </row>
        <row r="1897">
          <cell r="A1897" t="str">
            <v>X204023</v>
          </cell>
          <cell r="B1897" t="str">
            <v>HRS - Staff</v>
          </cell>
          <cell r="C1897" t="str">
            <v>INR</v>
          </cell>
          <cell r="D1897" t="str">
            <v>EXPENSES</v>
          </cell>
          <cell r="E1897" t="str">
            <v>INCOME STATEMENT</v>
          </cell>
          <cell r="F1897" t="str">
            <v/>
          </cell>
          <cell r="G1897" t="str">
            <v/>
          </cell>
          <cell r="H1897" t="str">
            <v>EXPENDITURE</v>
          </cell>
          <cell r="I1897" t="str">
            <v>EMPLOYEE COST</v>
          </cell>
          <cell r="J1897" t="str">
            <v>STAFF WELFARE</v>
          </cell>
        </row>
        <row r="1898">
          <cell r="A1898" t="str">
            <v>X204024</v>
          </cell>
          <cell r="B1898" t="str">
            <v>Discount on Concesion Sales</v>
          </cell>
          <cell r="C1898" t="str">
            <v>INR</v>
          </cell>
          <cell r="D1898" t="str">
            <v>EXPENSES</v>
          </cell>
          <cell r="E1898" t="str">
            <v>INCOME STATEMENT</v>
          </cell>
          <cell r="F1898" t="str">
            <v/>
          </cell>
          <cell r="G1898" t="str">
            <v/>
          </cell>
          <cell r="H1898" t="str">
            <v>EXPENDITURE</v>
          </cell>
          <cell r="I1898" t="str">
            <v>EMPLOYEE COST</v>
          </cell>
          <cell r="J1898" t="str">
            <v>STAFF WELFARE</v>
          </cell>
        </row>
        <row r="1899">
          <cell r="A1899" t="str">
            <v>X204025</v>
          </cell>
          <cell r="B1899" t="str">
            <v>Discount on Tickets</v>
          </cell>
          <cell r="C1899" t="str">
            <v>INR</v>
          </cell>
          <cell r="D1899" t="str">
            <v>EXPENSES</v>
          </cell>
          <cell r="E1899" t="str">
            <v>INCOME STATEMENT</v>
          </cell>
          <cell r="F1899" t="str">
            <v/>
          </cell>
          <cell r="G1899" t="str">
            <v/>
          </cell>
          <cell r="H1899" t="str">
            <v>EXPENDITURE</v>
          </cell>
          <cell r="I1899" t="str">
            <v>EMPLOYEE COST</v>
          </cell>
          <cell r="J1899" t="str">
            <v>STAFF WELFARE</v>
          </cell>
        </row>
        <row r="1900">
          <cell r="A1900" t="str">
            <v>X204026</v>
          </cell>
          <cell r="B1900" t="str">
            <v>LEAVE TRAVEL ALLOWANCE</v>
          </cell>
          <cell r="C1900" t="str">
            <v>INR</v>
          </cell>
          <cell r="D1900" t="str">
            <v>EXPENSES</v>
          </cell>
          <cell r="E1900" t="str">
            <v>INCOME STATEMENT</v>
          </cell>
          <cell r="F1900" t="str">
            <v/>
          </cell>
          <cell r="G1900" t="str">
            <v/>
          </cell>
          <cell r="H1900" t="str">
            <v>EXPENDITURE</v>
          </cell>
          <cell r="I1900" t="str">
            <v>EMPLOYEE COST</v>
          </cell>
          <cell r="J1900" t="str">
            <v>STAFF WELFARE</v>
          </cell>
        </row>
        <row r="1901">
          <cell r="A1901" t="str">
            <v>X204027</v>
          </cell>
          <cell r="B1901" t="str">
            <v>PERSONAL AWARD</v>
          </cell>
          <cell r="C1901" t="str">
            <v>INR</v>
          </cell>
          <cell r="D1901" t="str">
            <v>EXPENSES</v>
          </cell>
          <cell r="E1901" t="str">
            <v>INCOME STATEMENT</v>
          </cell>
          <cell r="F1901" t="str">
            <v/>
          </cell>
          <cell r="G1901" t="str">
            <v/>
          </cell>
          <cell r="H1901" t="str">
            <v>EXPENDITURE</v>
          </cell>
          <cell r="I1901" t="str">
            <v>EMPLOYEE COST</v>
          </cell>
          <cell r="J1901" t="str">
            <v>STAFF WELFARE</v>
          </cell>
        </row>
        <row r="1902">
          <cell r="A1902" t="str">
            <v>X204028</v>
          </cell>
          <cell r="B1902" t="str">
            <v>PERFORMANCE AWARD</v>
          </cell>
          <cell r="C1902" t="str">
            <v>INR</v>
          </cell>
          <cell r="D1902" t="str">
            <v>EXPENSES</v>
          </cell>
          <cell r="E1902" t="str">
            <v>INCOME STATEMENT</v>
          </cell>
          <cell r="F1902" t="str">
            <v/>
          </cell>
          <cell r="G1902" t="str">
            <v/>
          </cell>
          <cell r="H1902" t="str">
            <v>EXPENDITURE</v>
          </cell>
          <cell r="I1902" t="str">
            <v>EMPLOYEE COST</v>
          </cell>
          <cell r="J1902" t="str">
            <v>STAFF WELFARE</v>
          </cell>
        </row>
        <row r="1903">
          <cell r="A1903" t="str">
            <v>X301001</v>
          </cell>
          <cell r="B1903" t="str">
            <v>Int on Fixed per loans (Banks)</v>
          </cell>
          <cell r="C1903" t="str">
            <v>INR</v>
          </cell>
          <cell r="D1903" t="str">
            <v>EXPENSES</v>
          </cell>
          <cell r="E1903" t="str">
            <v>INCOME STATEMENT</v>
          </cell>
          <cell r="F1903" t="str">
            <v/>
          </cell>
          <cell r="G1903" t="str">
            <v/>
          </cell>
          <cell r="H1903" t="str">
            <v>EXPENDITURE</v>
          </cell>
          <cell r="I1903" t="str">
            <v>INTEREST AND FINANCE CHARGES</v>
          </cell>
          <cell r="J1903" t="str">
            <v>BANK INTEREST</v>
          </cell>
        </row>
        <row r="1904">
          <cell r="A1904" t="str">
            <v>X301002</v>
          </cell>
          <cell r="B1904" t="str">
            <v>Int on Fixed per loans- HSBC Loans</v>
          </cell>
          <cell r="C1904" t="str">
            <v>INR</v>
          </cell>
          <cell r="D1904" t="str">
            <v>EXPENSES</v>
          </cell>
          <cell r="E1904" t="str">
            <v>INCOME STATEMENT</v>
          </cell>
          <cell r="F1904" t="str">
            <v/>
          </cell>
          <cell r="G1904" t="str">
            <v/>
          </cell>
          <cell r="H1904" t="str">
            <v>EXPENDITURE</v>
          </cell>
          <cell r="I1904" t="str">
            <v>INTEREST AND FINANCE CHARGES</v>
          </cell>
          <cell r="J1904" t="str">
            <v>BANK INTEREST</v>
          </cell>
        </row>
        <row r="1905">
          <cell r="A1905" t="str">
            <v>X301003</v>
          </cell>
          <cell r="B1905" t="str">
            <v>Int on Fixed per loans- ICICI Loans</v>
          </cell>
          <cell r="C1905" t="str">
            <v>INR</v>
          </cell>
          <cell r="D1905" t="str">
            <v>EXPENSES</v>
          </cell>
          <cell r="E1905" t="str">
            <v>INCOME STATEMENT</v>
          </cell>
          <cell r="F1905" t="str">
            <v/>
          </cell>
          <cell r="G1905" t="str">
            <v/>
          </cell>
          <cell r="H1905" t="str">
            <v>EXPENDITURE</v>
          </cell>
          <cell r="I1905" t="str">
            <v>INTEREST AND FINANCE CHARGES</v>
          </cell>
          <cell r="J1905" t="str">
            <v>BANK INTEREST</v>
          </cell>
        </row>
        <row r="1906">
          <cell r="A1906" t="str">
            <v>X301004</v>
          </cell>
          <cell r="B1906" t="str">
            <v>Int on Fixed per loans- Citi Bank Receiv</v>
          </cell>
          <cell r="C1906" t="str">
            <v>INR</v>
          </cell>
          <cell r="D1906" t="str">
            <v>EXPENSES</v>
          </cell>
          <cell r="E1906" t="str">
            <v>INCOME STATEMENT</v>
          </cell>
          <cell r="F1906" t="str">
            <v/>
          </cell>
          <cell r="G1906" t="str">
            <v/>
          </cell>
          <cell r="H1906" t="str">
            <v>EXPENDITURE</v>
          </cell>
          <cell r="I1906" t="str">
            <v>INTEREST AND FINANCE CHARGES</v>
          </cell>
          <cell r="J1906" t="str">
            <v>BANK INTEREST</v>
          </cell>
        </row>
        <row r="1907">
          <cell r="A1907" t="str">
            <v>X301005</v>
          </cell>
          <cell r="B1907" t="str">
            <v>Int on Fixed per loans- HDFC</v>
          </cell>
          <cell r="C1907" t="str">
            <v>INR</v>
          </cell>
          <cell r="D1907" t="str">
            <v>EXPENSES</v>
          </cell>
          <cell r="E1907" t="str">
            <v>INCOME STATEMENT</v>
          </cell>
          <cell r="F1907" t="str">
            <v/>
          </cell>
          <cell r="G1907" t="str">
            <v/>
          </cell>
          <cell r="H1907" t="str">
            <v>EXPENDITURE</v>
          </cell>
          <cell r="I1907" t="str">
            <v>INTEREST AND FINANCE CHARGES</v>
          </cell>
          <cell r="J1907" t="str">
            <v>BANK INTEREST</v>
          </cell>
        </row>
        <row r="1908">
          <cell r="A1908" t="str">
            <v>X301006</v>
          </cell>
          <cell r="B1908" t="str">
            <v>Int on Fixed per loans- FCL</v>
          </cell>
          <cell r="C1908" t="str">
            <v>INR</v>
          </cell>
          <cell r="D1908" t="str">
            <v>EXPENSES</v>
          </cell>
          <cell r="E1908" t="str">
            <v>INCOME STATEMENT</v>
          </cell>
          <cell r="F1908" t="str">
            <v/>
          </cell>
          <cell r="G1908" t="str">
            <v/>
          </cell>
          <cell r="H1908" t="str">
            <v>EXPENDITURE</v>
          </cell>
          <cell r="I1908" t="str">
            <v>INTEREST AND FINANCE CHARGES</v>
          </cell>
          <cell r="J1908" t="str">
            <v>BANK INTEREST</v>
          </cell>
        </row>
        <row r="1909">
          <cell r="A1909" t="str">
            <v>X301007</v>
          </cell>
          <cell r="B1909" t="str">
            <v>Int on Fixed per loans- ECB</v>
          </cell>
          <cell r="C1909" t="str">
            <v>INR</v>
          </cell>
          <cell r="D1909" t="str">
            <v>EXPENSES</v>
          </cell>
          <cell r="E1909" t="str">
            <v>INCOME STATEMENT</v>
          </cell>
          <cell r="F1909" t="str">
            <v/>
          </cell>
          <cell r="G1909" t="str">
            <v/>
          </cell>
          <cell r="H1909" t="str">
            <v>EXPENDITURE</v>
          </cell>
          <cell r="I1909" t="str">
            <v>INTEREST AND FINANCE CHARGES</v>
          </cell>
          <cell r="J1909" t="str">
            <v>BANK INTEREST</v>
          </cell>
        </row>
        <row r="1910">
          <cell r="A1910" t="str">
            <v>X301008</v>
          </cell>
          <cell r="B1910" t="str">
            <v>Int on Fixed per loans- ABN AMRO</v>
          </cell>
          <cell r="C1910" t="str">
            <v>INR</v>
          </cell>
          <cell r="D1910" t="str">
            <v>EXPENSES</v>
          </cell>
          <cell r="E1910" t="str">
            <v>INCOME STATEMENT</v>
          </cell>
          <cell r="F1910" t="str">
            <v/>
          </cell>
          <cell r="G1910" t="str">
            <v/>
          </cell>
          <cell r="H1910" t="str">
            <v>EXPENDITURE</v>
          </cell>
          <cell r="I1910" t="str">
            <v>INTEREST AND FINANCE CHARGES</v>
          </cell>
          <cell r="J1910" t="str">
            <v>BANK INTEREST</v>
          </cell>
        </row>
        <row r="1911">
          <cell r="A1911" t="str">
            <v>X301009</v>
          </cell>
          <cell r="B1911" t="str">
            <v>Int on Fixed per loans- HDFC Bank</v>
          </cell>
          <cell r="C1911" t="str">
            <v>INR</v>
          </cell>
          <cell r="D1911" t="str">
            <v>EXPENSES</v>
          </cell>
          <cell r="E1911" t="str">
            <v>INCOME STATEMENT</v>
          </cell>
          <cell r="F1911" t="str">
            <v/>
          </cell>
          <cell r="G1911" t="str">
            <v/>
          </cell>
          <cell r="H1911" t="str">
            <v>EXPENDITURE</v>
          </cell>
          <cell r="I1911" t="str">
            <v>INTEREST AND FINANCE CHARGES</v>
          </cell>
          <cell r="J1911" t="str">
            <v>BANK INTEREST</v>
          </cell>
        </row>
        <row r="1912">
          <cell r="A1912" t="str">
            <v>X301010</v>
          </cell>
          <cell r="B1912" t="str">
            <v>Int on Fixed per loans- DBS Banks</v>
          </cell>
          <cell r="C1912" t="str">
            <v>INR</v>
          </cell>
          <cell r="D1912" t="str">
            <v>EXPENSES</v>
          </cell>
          <cell r="E1912" t="str">
            <v>INCOME STATEMENT</v>
          </cell>
          <cell r="F1912" t="str">
            <v/>
          </cell>
          <cell r="G1912" t="str">
            <v/>
          </cell>
          <cell r="H1912" t="str">
            <v>EXPENDITURE</v>
          </cell>
          <cell r="I1912" t="str">
            <v>INTEREST AND FINANCE CHARGES</v>
          </cell>
          <cell r="J1912" t="str">
            <v>BANK INTEREST</v>
          </cell>
        </row>
        <row r="1913">
          <cell r="A1913" t="str">
            <v>X301011</v>
          </cell>
          <cell r="B1913" t="str">
            <v>Int on Fixed per loans- IDBI Bank</v>
          </cell>
          <cell r="C1913" t="str">
            <v>INR</v>
          </cell>
          <cell r="D1913" t="str">
            <v>EXPENSES</v>
          </cell>
          <cell r="E1913" t="str">
            <v>INCOME STATEMENT</v>
          </cell>
          <cell r="F1913" t="str">
            <v/>
          </cell>
          <cell r="G1913" t="str">
            <v/>
          </cell>
          <cell r="H1913" t="str">
            <v>EXPENDITURE</v>
          </cell>
          <cell r="I1913" t="str">
            <v>INTEREST AND FINANCE CHARGES</v>
          </cell>
          <cell r="J1913" t="str">
            <v>BANK INTEREST</v>
          </cell>
        </row>
        <row r="1914">
          <cell r="A1914" t="str">
            <v>X301012</v>
          </cell>
          <cell r="B1914" t="str">
            <v>Int on Fixed per loans- UTI Bank</v>
          </cell>
          <cell r="C1914" t="str">
            <v>INR</v>
          </cell>
          <cell r="D1914" t="str">
            <v>EXPENSES</v>
          </cell>
          <cell r="E1914" t="str">
            <v>INCOME STATEMENT</v>
          </cell>
          <cell r="F1914" t="str">
            <v/>
          </cell>
          <cell r="G1914" t="str">
            <v/>
          </cell>
          <cell r="H1914" t="str">
            <v>EXPENDITURE</v>
          </cell>
          <cell r="I1914" t="str">
            <v>INTEREST AND FINANCE CHARGES</v>
          </cell>
          <cell r="J1914" t="str">
            <v>BANK INTEREST</v>
          </cell>
        </row>
        <row r="1915">
          <cell r="A1915" t="str">
            <v>X301013</v>
          </cell>
          <cell r="B1915" t="str">
            <v>Int on Fixed per loans- Unitd Bnk of Ind</v>
          </cell>
          <cell r="C1915" t="str">
            <v>INR</v>
          </cell>
          <cell r="D1915" t="str">
            <v>EXPENSES</v>
          </cell>
          <cell r="E1915" t="str">
            <v>INCOME STATEMENT</v>
          </cell>
          <cell r="F1915" t="str">
            <v/>
          </cell>
          <cell r="G1915" t="str">
            <v/>
          </cell>
          <cell r="H1915" t="str">
            <v>EXPENDITURE</v>
          </cell>
          <cell r="I1915" t="str">
            <v>INTEREST AND FINANCE CHARGES</v>
          </cell>
          <cell r="J1915" t="str">
            <v>BANK INTEREST</v>
          </cell>
        </row>
        <row r="1916">
          <cell r="A1916" t="str">
            <v>X301014</v>
          </cell>
          <cell r="B1916" t="str">
            <v>Int on Fixed per loans- BOB</v>
          </cell>
          <cell r="C1916" t="str">
            <v>INR</v>
          </cell>
          <cell r="D1916" t="str">
            <v>EXPENSES</v>
          </cell>
          <cell r="E1916" t="str">
            <v>INCOME STATEMENT</v>
          </cell>
          <cell r="F1916" t="str">
            <v/>
          </cell>
          <cell r="G1916" t="str">
            <v/>
          </cell>
          <cell r="H1916" t="str">
            <v>EXPENDITURE</v>
          </cell>
          <cell r="I1916" t="str">
            <v>INTEREST AND FINANCE CHARGES</v>
          </cell>
          <cell r="J1916" t="str">
            <v>BANK INTEREST</v>
          </cell>
        </row>
        <row r="1917">
          <cell r="A1917" t="str">
            <v>X301015</v>
          </cell>
          <cell r="B1917" t="str">
            <v>Int on Fixed per loans- BOM</v>
          </cell>
          <cell r="C1917" t="str">
            <v>INR</v>
          </cell>
          <cell r="D1917" t="str">
            <v>EXPENSES</v>
          </cell>
          <cell r="E1917" t="str">
            <v>INCOME STATEMENT</v>
          </cell>
          <cell r="F1917" t="str">
            <v/>
          </cell>
          <cell r="G1917" t="str">
            <v/>
          </cell>
          <cell r="H1917" t="str">
            <v>EXPENDITURE</v>
          </cell>
          <cell r="I1917" t="str">
            <v>INTEREST AND FINANCE CHARGES</v>
          </cell>
          <cell r="J1917" t="str">
            <v>BANK INTEREST</v>
          </cell>
        </row>
        <row r="1918">
          <cell r="A1918" t="str">
            <v>X301016</v>
          </cell>
          <cell r="B1918" t="str">
            <v>Int on Fixed per loans- Deutsche Bank</v>
          </cell>
          <cell r="C1918" t="str">
            <v>INR</v>
          </cell>
          <cell r="D1918" t="str">
            <v>EXPENSES</v>
          </cell>
          <cell r="E1918" t="str">
            <v>INCOME STATEMENT</v>
          </cell>
          <cell r="F1918" t="str">
            <v/>
          </cell>
          <cell r="G1918" t="str">
            <v/>
          </cell>
          <cell r="H1918" t="str">
            <v>EXPENDITURE</v>
          </cell>
          <cell r="I1918" t="str">
            <v>INTEREST AND FINANCE CHARGES</v>
          </cell>
          <cell r="J1918" t="str">
            <v>BANK INTEREST</v>
          </cell>
        </row>
        <row r="1919">
          <cell r="A1919" t="str">
            <v>X301017</v>
          </cell>
          <cell r="B1919" t="str">
            <v>Int on Fixed per loans- UCO</v>
          </cell>
          <cell r="C1919" t="str">
            <v>INR</v>
          </cell>
          <cell r="D1919" t="str">
            <v>EXPENSES</v>
          </cell>
          <cell r="E1919" t="str">
            <v>INCOME STATEMENT</v>
          </cell>
          <cell r="F1919" t="str">
            <v/>
          </cell>
          <cell r="G1919" t="str">
            <v/>
          </cell>
          <cell r="H1919" t="str">
            <v>EXPENDITURE</v>
          </cell>
          <cell r="I1919" t="str">
            <v>INTEREST AND FINANCE CHARGES</v>
          </cell>
          <cell r="J1919" t="str">
            <v>BANK INTEREST</v>
          </cell>
        </row>
        <row r="1920">
          <cell r="A1920" t="str">
            <v>X301018</v>
          </cell>
          <cell r="B1920" t="str">
            <v>Int on Fixed per loans- ILFS</v>
          </cell>
          <cell r="C1920" t="str">
            <v>INR</v>
          </cell>
          <cell r="D1920" t="str">
            <v>EXPENSES</v>
          </cell>
          <cell r="E1920" t="str">
            <v>INCOME STATEMENT</v>
          </cell>
          <cell r="F1920" t="str">
            <v/>
          </cell>
          <cell r="G1920" t="str">
            <v/>
          </cell>
          <cell r="H1920" t="str">
            <v>EXPENDITURE</v>
          </cell>
          <cell r="I1920" t="str">
            <v>INTEREST AND FINANCE CHARGES</v>
          </cell>
          <cell r="J1920" t="str">
            <v>BANK INTEREST</v>
          </cell>
        </row>
        <row r="1921">
          <cell r="A1921" t="str">
            <v>X301019</v>
          </cell>
          <cell r="B1921" t="str">
            <v>Int on Fixed per loans- Corporatio Bank</v>
          </cell>
          <cell r="C1921" t="str">
            <v>INR</v>
          </cell>
          <cell r="D1921" t="str">
            <v>EXPENSES</v>
          </cell>
          <cell r="E1921" t="str">
            <v>INCOME STATEMENT</v>
          </cell>
          <cell r="F1921" t="str">
            <v/>
          </cell>
          <cell r="G1921" t="str">
            <v/>
          </cell>
          <cell r="H1921" t="str">
            <v>EXPENDITURE</v>
          </cell>
          <cell r="I1921" t="str">
            <v>INTEREST AND FINANCE CHARGES</v>
          </cell>
          <cell r="J1921" t="str">
            <v>BANK INTEREST</v>
          </cell>
        </row>
        <row r="1922">
          <cell r="A1922" t="str">
            <v>X301020</v>
          </cell>
          <cell r="B1922" t="str">
            <v>Int on Fixed per loans- SCB</v>
          </cell>
          <cell r="C1922" t="str">
            <v>INR</v>
          </cell>
          <cell r="D1922" t="str">
            <v>EXPENSES</v>
          </cell>
          <cell r="E1922" t="str">
            <v>INCOME STATEMENT</v>
          </cell>
          <cell r="F1922" t="str">
            <v/>
          </cell>
          <cell r="G1922" t="str">
            <v/>
          </cell>
          <cell r="H1922" t="str">
            <v>EXPENDITURE</v>
          </cell>
          <cell r="I1922" t="str">
            <v>INTEREST AND FINANCE CHARGES</v>
          </cell>
          <cell r="J1922" t="str">
            <v>BANK INTEREST</v>
          </cell>
        </row>
        <row r="1923">
          <cell r="A1923" t="str">
            <v>X301021</v>
          </cell>
          <cell r="B1923" t="str">
            <v>Int on Fixed per loans- Citi Bnk/Mgnolia</v>
          </cell>
          <cell r="C1923" t="str">
            <v>INR</v>
          </cell>
          <cell r="D1923" t="str">
            <v>EXPENSES</v>
          </cell>
          <cell r="E1923" t="str">
            <v>INCOME STATEMENT</v>
          </cell>
          <cell r="F1923" t="str">
            <v/>
          </cell>
          <cell r="G1923" t="str">
            <v/>
          </cell>
          <cell r="H1923" t="str">
            <v>EXPENDITURE</v>
          </cell>
          <cell r="I1923" t="str">
            <v>INTEREST AND FINANCE CHARGES</v>
          </cell>
          <cell r="J1923" t="str">
            <v>BANK INTEREST</v>
          </cell>
        </row>
        <row r="1924">
          <cell r="A1924" t="str">
            <v>X301022</v>
          </cell>
          <cell r="B1924" t="str">
            <v>Int on Fixed per loans- Kotak</v>
          </cell>
          <cell r="C1924" t="str">
            <v>INR</v>
          </cell>
          <cell r="D1924" t="str">
            <v>EXPENSES</v>
          </cell>
          <cell r="E1924" t="str">
            <v>INCOME STATEMENT</v>
          </cell>
          <cell r="F1924" t="str">
            <v/>
          </cell>
          <cell r="G1924" t="str">
            <v/>
          </cell>
          <cell r="H1924" t="str">
            <v>EXPENDITURE</v>
          </cell>
          <cell r="I1924" t="str">
            <v>INTEREST AND FINANCE CHARGES</v>
          </cell>
          <cell r="J1924" t="str">
            <v>BANK INTEREST</v>
          </cell>
        </row>
        <row r="1925">
          <cell r="A1925" t="str">
            <v>X301023</v>
          </cell>
          <cell r="B1925" t="str">
            <v>Int on Fixed per loans- S B O H</v>
          </cell>
          <cell r="C1925" t="str">
            <v>INR</v>
          </cell>
          <cell r="D1925" t="str">
            <v>EXPENSES</v>
          </cell>
          <cell r="E1925" t="str">
            <v>INCOME STATEMENT</v>
          </cell>
          <cell r="F1925" t="str">
            <v/>
          </cell>
          <cell r="G1925" t="str">
            <v/>
          </cell>
          <cell r="H1925" t="str">
            <v>EXPENDITURE</v>
          </cell>
          <cell r="I1925" t="str">
            <v>INTEREST AND FINANCE CHARGES</v>
          </cell>
          <cell r="J1925" t="str">
            <v>BANK INTEREST</v>
          </cell>
        </row>
        <row r="1926">
          <cell r="A1926" t="str">
            <v>X301024</v>
          </cell>
          <cell r="B1926" t="str">
            <v>Int on Fixed per loans- GE Capital</v>
          </cell>
          <cell r="C1926" t="str">
            <v>INR</v>
          </cell>
          <cell r="D1926" t="str">
            <v>EXPENSES</v>
          </cell>
          <cell r="E1926" t="str">
            <v>INCOME STATEMENT</v>
          </cell>
          <cell r="F1926" t="str">
            <v/>
          </cell>
          <cell r="G1926" t="str">
            <v/>
          </cell>
          <cell r="H1926" t="str">
            <v>EXPENDITURE</v>
          </cell>
          <cell r="I1926" t="str">
            <v>INTEREST AND FINANCE CHARGES</v>
          </cell>
          <cell r="J1926" t="str">
            <v>BANK INTEREST</v>
          </cell>
        </row>
        <row r="1927">
          <cell r="A1927" t="str">
            <v>X301025</v>
          </cell>
          <cell r="B1927" t="str">
            <v>Int on Fixed per loans- SBI</v>
          </cell>
          <cell r="C1927" t="str">
            <v>INR</v>
          </cell>
          <cell r="D1927" t="str">
            <v>EXPENSES</v>
          </cell>
          <cell r="E1927" t="str">
            <v>INCOME STATEMENT</v>
          </cell>
          <cell r="F1927" t="str">
            <v/>
          </cell>
          <cell r="G1927" t="str">
            <v/>
          </cell>
          <cell r="H1927" t="str">
            <v>EXPENDITURE</v>
          </cell>
          <cell r="I1927" t="str">
            <v>INTEREST AND FINANCE CHARGES</v>
          </cell>
          <cell r="J1927" t="str">
            <v>BANK INTEREST</v>
          </cell>
        </row>
        <row r="1928">
          <cell r="A1928" t="str">
            <v>X301026</v>
          </cell>
          <cell r="B1928" t="str">
            <v>Int on Fixed per loans- DSP Merryl Cap</v>
          </cell>
          <cell r="C1928" t="str">
            <v>INR</v>
          </cell>
          <cell r="D1928" t="str">
            <v>EXPENSES</v>
          </cell>
          <cell r="E1928" t="str">
            <v>INCOME STATEMENT</v>
          </cell>
          <cell r="F1928" t="str">
            <v/>
          </cell>
          <cell r="G1928" t="str">
            <v/>
          </cell>
          <cell r="H1928" t="str">
            <v>EXPENDITURE</v>
          </cell>
          <cell r="I1928" t="str">
            <v>INTEREST AND FINANCE CHARGES</v>
          </cell>
          <cell r="J1928" t="str">
            <v>BANK INTEREST</v>
          </cell>
        </row>
        <row r="1929">
          <cell r="A1929" t="str">
            <v>X301027</v>
          </cell>
          <cell r="B1929" t="str">
            <v>Int on Fixed per loans- S B O T</v>
          </cell>
          <cell r="C1929" t="str">
            <v>INR</v>
          </cell>
          <cell r="D1929" t="str">
            <v>EXPENSES</v>
          </cell>
          <cell r="E1929" t="str">
            <v>INCOME STATEMENT</v>
          </cell>
          <cell r="F1929" t="str">
            <v/>
          </cell>
          <cell r="G1929" t="str">
            <v/>
          </cell>
          <cell r="H1929" t="str">
            <v>EXPENDITURE</v>
          </cell>
          <cell r="I1929" t="str">
            <v>INTEREST AND FINANCE CHARGES</v>
          </cell>
          <cell r="J1929" t="str">
            <v>BANK INTEREST</v>
          </cell>
        </row>
        <row r="1930">
          <cell r="A1930" t="str">
            <v>X301028</v>
          </cell>
          <cell r="B1930" t="str">
            <v>Int on Fixed per loans- YES BANK</v>
          </cell>
          <cell r="C1930" t="str">
            <v>INR</v>
          </cell>
          <cell r="D1930" t="str">
            <v>EXPENSES</v>
          </cell>
          <cell r="E1930" t="str">
            <v>INCOME STATEMENT</v>
          </cell>
          <cell r="F1930" t="str">
            <v/>
          </cell>
          <cell r="G1930" t="str">
            <v/>
          </cell>
          <cell r="H1930" t="str">
            <v>EXPENDITURE</v>
          </cell>
          <cell r="I1930" t="str">
            <v>INTEREST AND FINANCE CHARGES</v>
          </cell>
          <cell r="J1930" t="str">
            <v>BANK INTEREST</v>
          </cell>
        </row>
        <row r="1931">
          <cell r="A1931" t="str">
            <v>X301101</v>
          </cell>
          <cell r="B1931" t="str">
            <v>Int on Fixed per loans (Debentures)</v>
          </cell>
          <cell r="C1931" t="str">
            <v>INR</v>
          </cell>
          <cell r="D1931" t="str">
            <v>EXPENSES</v>
          </cell>
          <cell r="E1931" t="str">
            <v>INCOME STATEMENT</v>
          </cell>
          <cell r="F1931" t="str">
            <v/>
          </cell>
          <cell r="G1931" t="str">
            <v/>
          </cell>
          <cell r="H1931" t="str">
            <v>EXPENDITURE</v>
          </cell>
          <cell r="I1931" t="str">
            <v>INTEREST AND FINANCE CHARGES</v>
          </cell>
          <cell r="J1931" t="str">
            <v>FINANCE CHARGES</v>
          </cell>
        </row>
        <row r="1932">
          <cell r="A1932" t="str">
            <v>X301201</v>
          </cell>
          <cell r="B1932" t="str">
            <v>Int on Fixed per loans (Public Deposits)</v>
          </cell>
          <cell r="C1932" t="str">
            <v>INR</v>
          </cell>
          <cell r="D1932" t="str">
            <v>EXPENSES</v>
          </cell>
          <cell r="E1932" t="str">
            <v>INCOME STATEMENT</v>
          </cell>
          <cell r="F1932" t="str">
            <v/>
          </cell>
          <cell r="G1932" t="str">
            <v/>
          </cell>
          <cell r="H1932" t="str">
            <v>EXPENDITURE</v>
          </cell>
          <cell r="I1932" t="str">
            <v>INTEREST AND FINANCE CHARGES</v>
          </cell>
          <cell r="J1932" t="str">
            <v>FINANCE CHARGES</v>
          </cell>
        </row>
        <row r="1933">
          <cell r="A1933" t="str">
            <v>X301301</v>
          </cell>
          <cell r="B1933" t="str">
            <v>Interest On Vehicle Loan</v>
          </cell>
          <cell r="C1933" t="str">
            <v>INR</v>
          </cell>
          <cell r="D1933" t="str">
            <v>EXPENSES</v>
          </cell>
          <cell r="E1933" t="str">
            <v>INCOME STATEMENT</v>
          </cell>
          <cell r="F1933" t="str">
            <v/>
          </cell>
          <cell r="G1933" t="str">
            <v/>
          </cell>
          <cell r="H1933" t="str">
            <v>EXPENDITURE</v>
          </cell>
          <cell r="I1933" t="str">
            <v>INTEREST AND FINANCE CHARGES</v>
          </cell>
          <cell r="J1933" t="str">
            <v>BANK INTEREST</v>
          </cell>
        </row>
        <row r="1934">
          <cell r="A1934" t="str">
            <v>X301401</v>
          </cell>
          <cell r="B1934" t="str">
            <v>Interest on Overdraft Accounts</v>
          </cell>
          <cell r="C1934" t="str">
            <v>INR</v>
          </cell>
          <cell r="D1934" t="str">
            <v>EXPENSES</v>
          </cell>
          <cell r="E1934" t="str">
            <v>INCOME STATEMENT</v>
          </cell>
          <cell r="F1934" t="str">
            <v/>
          </cell>
          <cell r="G1934" t="str">
            <v/>
          </cell>
          <cell r="H1934" t="str">
            <v>EXPENDITURE</v>
          </cell>
          <cell r="I1934" t="str">
            <v>INTEREST AND FINANCE CHARGES</v>
          </cell>
          <cell r="J1934" t="str">
            <v>BANK INTEREST</v>
          </cell>
        </row>
        <row r="1935">
          <cell r="A1935" t="str">
            <v>X301402</v>
          </cell>
          <cell r="B1935" t="str">
            <v>Int Paid Bnk Overdraft- ABN AMRO</v>
          </cell>
          <cell r="C1935" t="str">
            <v>INR</v>
          </cell>
          <cell r="D1935" t="str">
            <v>EXPENSES</v>
          </cell>
          <cell r="E1935" t="str">
            <v>INCOME STATEMENT</v>
          </cell>
          <cell r="F1935" t="str">
            <v/>
          </cell>
          <cell r="G1935" t="str">
            <v/>
          </cell>
          <cell r="H1935" t="str">
            <v>EXPENDITURE</v>
          </cell>
          <cell r="I1935" t="str">
            <v>INTEREST AND FINANCE CHARGES</v>
          </cell>
          <cell r="J1935" t="str">
            <v>BANK INTEREST</v>
          </cell>
        </row>
        <row r="1936">
          <cell r="A1936" t="str">
            <v>X301403</v>
          </cell>
          <cell r="B1936" t="str">
            <v>Int Paid Bnk Overdraft- HDFC</v>
          </cell>
          <cell r="C1936" t="str">
            <v>INR</v>
          </cell>
          <cell r="D1936" t="str">
            <v>EXPENSES</v>
          </cell>
          <cell r="E1936" t="str">
            <v>INCOME STATEMENT</v>
          </cell>
          <cell r="F1936" t="str">
            <v/>
          </cell>
          <cell r="G1936" t="str">
            <v/>
          </cell>
          <cell r="H1936" t="str">
            <v>EXPENDITURE</v>
          </cell>
          <cell r="I1936" t="str">
            <v>INTEREST AND FINANCE CHARGES</v>
          </cell>
          <cell r="J1936" t="str">
            <v>BANK INTEREST</v>
          </cell>
        </row>
        <row r="1937">
          <cell r="A1937" t="str">
            <v>X301404</v>
          </cell>
          <cell r="B1937" t="str">
            <v>Int Paid Bnk Overdraft- Citi Bank</v>
          </cell>
          <cell r="C1937" t="str">
            <v>INR</v>
          </cell>
          <cell r="D1937" t="str">
            <v>EXPENSES</v>
          </cell>
          <cell r="E1937" t="str">
            <v>INCOME STATEMENT</v>
          </cell>
          <cell r="F1937" t="str">
            <v/>
          </cell>
          <cell r="G1937" t="str">
            <v/>
          </cell>
          <cell r="H1937" t="str">
            <v>EXPENDITURE</v>
          </cell>
          <cell r="I1937" t="str">
            <v>INTEREST AND FINANCE CHARGES</v>
          </cell>
          <cell r="J1937" t="str">
            <v>BANK INTEREST</v>
          </cell>
        </row>
        <row r="1938">
          <cell r="A1938" t="str">
            <v>X301405</v>
          </cell>
          <cell r="B1938" t="str">
            <v>Int Paid Bnk Overdraft- ICICI Bank</v>
          </cell>
          <cell r="C1938" t="str">
            <v>INR</v>
          </cell>
          <cell r="D1938" t="str">
            <v>EXPENSES</v>
          </cell>
          <cell r="E1938" t="str">
            <v>INCOME STATEMENT</v>
          </cell>
          <cell r="F1938" t="str">
            <v/>
          </cell>
          <cell r="G1938" t="str">
            <v/>
          </cell>
          <cell r="H1938" t="str">
            <v>EXPENDITURE</v>
          </cell>
          <cell r="I1938" t="str">
            <v>INTEREST AND FINANCE CHARGES</v>
          </cell>
          <cell r="J1938" t="str">
            <v>BANK INTEREST</v>
          </cell>
        </row>
        <row r="1939">
          <cell r="A1939" t="str">
            <v>X301406</v>
          </cell>
          <cell r="B1939" t="str">
            <v>Int Paid Bnk Overdraft- Corporation Bank</v>
          </cell>
          <cell r="C1939" t="str">
            <v>INR</v>
          </cell>
          <cell r="D1939" t="str">
            <v>EXPENSES</v>
          </cell>
          <cell r="E1939" t="str">
            <v>INCOME STATEMENT</v>
          </cell>
          <cell r="F1939" t="str">
            <v/>
          </cell>
          <cell r="G1939" t="str">
            <v/>
          </cell>
          <cell r="H1939" t="str">
            <v>EXPENDITURE</v>
          </cell>
          <cell r="I1939" t="str">
            <v>INTEREST AND FINANCE CHARGES</v>
          </cell>
          <cell r="J1939" t="str">
            <v>BANK INTEREST</v>
          </cell>
        </row>
        <row r="1940">
          <cell r="A1940" t="str">
            <v>X301407</v>
          </cell>
          <cell r="B1940" t="str">
            <v>Int Paid Bnk Overdraft- SCB</v>
          </cell>
          <cell r="C1940" t="str">
            <v>INR</v>
          </cell>
          <cell r="D1940" t="str">
            <v>EXPENSES</v>
          </cell>
          <cell r="E1940" t="str">
            <v>INCOME STATEMENT</v>
          </cell>
          <cell r="F1940" t="str">
            <v/>
          </cell>
          <cell r="G1940" t="str">
            <v/>
          </cell>
          <cell r="H1940" t="str">
            <v>EXPENDITURE</v>
          </cell>
          <cell r="I1940" t="str">
            <v>INTEREST AND FINANCE CHARGES</v>
          </cell>
          <cell r="J1940" t="str">
            <v>BANK INTEREST</v>
          </cell>
        </row>
        <row r="1941">
          <cell r="A1941" t="str">
            <v>X301408</v>
          </cell>
          <cell r="B1941" t="str">
            <v>Int Paid Bnk Overdraft- SBI</v>
          </cell>
          <cell r="C1941" t="str">
            <v>INR</v>
          </cell>
          <cell r="D1941" t="str">
            <v>EXPENSES</v>
          </cell>
          <cell r="E1941" t="str">
            <v>INCOME STATEMENT</v>
          </cell>
          <cell r="F1941" t="str">
            <v/>
          </cell>
          <cell r="G1941" t="str">
            <v/>
          </cell>
          <cell r="H1941" t="str">
            <v>EXPENDITURE</v>
          </cell>
          <cell r="I1941" t="str">
            <v>INTEREST AND FINANCE CHARGES</v>
          </cell>
          <cell r="J1941" t="str">
            <v>BANK INTEREST</v>
          </cell>
        </row>
        <row r="1942">
          <cell r="A1942" t="str">
            <v>X301409</v>
          </cell>
          <cell r="B1942" t="str">
            <v>Int Paid Bnk Overdraft- DBS</v>
          </cell>
          <cell r="C1942" t="str">
            <v>INR</v>
          </cell>
          <cell r="D1942" t="str">
            <v>EXPENSES</v>
          </cell>
          <cell r="E1942" t="str">
            <v>INCOME STATEMENT</v>
          </cell>
          <cell r="F1942" t="str">
            <v/>
          </cell>
          <cell r="G1942" t="str">
            <v/>
          </cell>
          <cell r="H1942" t="str">
            <v>EXPENDITURE</v>
          </cell>
          <cell r="I1942" t="str">
            <v>INTEREST AND FINANCE CHARGES</v>
          </cell>
          <cell r="J1942" t="str">
            <v>BANK INTEREST</v>
          </cell>
        </row>
        <row r="1943">
          <cell r="A1943" t="str">
            <v>X301410</v>
          </cell>
          <cell r="B1943" t="str">
            <v>Int Paid Bnk Overdraft- HSBC</v>
          </cell>
          <cell r="C1943" t="str">
            <v>INR</v>
          </cell>
          <cell r="D1943" t="str">
            <v>EXPENSES</v>
          </cell>
          <cell r="E1943" t="str">
            <v>INCOME STATEMENT</v>
          </cell>
          <cell r="F1943" t="str">
            <v/>
          </cell>
          <cell r="G1943" t="str">
            <v/>
          </cell>
          <cell r="H1943" t="str">
            <v>EXPENDITURE</v>
          </cell>
          <cell r="I1943" t="str">
            <v>INTEREST AND FINANCE CHARGES</v>
          </cell>
          <cell r="J1943" t="str">
            <v>BANK INTEREST</v>
          </cell>
        </row>
        <row r="1944">
          <cell r="A1944" t="str">
            <v>X301411</v>
          </cell>
          <cell r="B1944" t="str">
            <v>Int Paid Bnk Overdraft- Ing Vysya</v>
          </cell>
          <cell r="C1944" t="str">
            <v>INR</v>
          </cell>
          <cell r="D1944" t="str">
            <v>EXPENSES</v>
          </cell>
          <cell r="E1944" t="str">
            <v>INCOME STATEMENT</v>
          </cell>
          <cell r="F1944" t="str">
            <v/>
          </cell>
          <cell r="G1944" t="str">
            <v/>
          </cell>
          <cell r="H1944" t="str">
            <v>EXPENDITURE</v>
          </cell>
          <cell r="I1944" t="str">
            <v>INTEREST AND FINANCE CHARGES</v>
          </cell>
          <cell r="J1944" t="str">
            <v>BANK INTEREST</v>
          </cell>
        </row>
        <row r="1945">
          <cell r="A1945" t="str">
            <v>X301412</v>
          </cell>
          <cell r="B1945" t="str">
            <v>Int Paid Bnk Overdraft- SBH</v>
          </cell>
          <cell r="C1945" t="str">
            <v>INR</v>
          </cell>
          <cell r="D1945" t="str">
            <v>EXPENSES</v>
          </cell>
          <cell r="E1945" t="str">
            <v>INCOME STATEMENT</v>
          </cell>
          <cell r="F1945" t="str">
            <v/>
          </cell>
          <cell r="G1945" t="str">
            <v/>
          </cell>
          <cell r="H1945" t="str">
            <v>EXPENDITURE</v>
          </cell>
          <cell r="I1945" t="str">
            <v>INTEREST AND FINANCE CHARGES</v>
          </cell>
          <cell r="J1945" t="str">
            <v>BANK INTEREST</v>
          </cell>
        </row>
        <row r="1946">
          <cell r="A1946" t="str">
            <v>X301413</v>
          </cell>
          <cell r="B1946" t="str">
            <v>Int Paid Bnk Overdraft- Kotak</v>
          </cell>
          <cell r="C1946" t="str">
            <v>INR</v>
          </cell>
          <cell r="D1946" t="str">
            <v>EXPENSES</v>
          </cell>
          <cell r="E1946" t="str">
            <v>INCOME STATEMENT</v>
          </cell>
          <cell r="F1946" t="str">
            <v/>
          </cell>
          <cell r="G1946" t="str">
            <v/>
          </cell>
          <cell r="H1946" t="str">
            <v>EXPENDITURE</v>
          </cell>
          <cell r="I1946" t="str">
            <v>INTEREST AND FINANCE CHARGES</v>
          </cell>
          <cell r="J1946" t="str">
            <v>BANK INTEREST</v>
          </cell>
        </row>
        <row r="1947">
          <cell r="A1947" t="str">
            <v>X301414</v>
          </cell>
          <cell r="B1947" t="str">
            <v>Int Paid Bnk Overdraft- SBOT</v>
          </cell>
          <cell r="C1947" t="str">
            <v>INR</v>
          </cell>
          <cell r="D1947" t="str">
            <v>EXPENSES</v>
          </cell>
          <cell r="E1947" t="str">
            <v>INCOME STATEMENT</v>
          </cell>
          <cell r="F1947" t="str">
            <v/>
          </cell>
          <cell r="G1947" t="str">
            <v/>
          </cell>
          <cell r="H1947" t="str">
            <v>EXPENDITURE</v>
          </cell>
          <cell r="I1947" t="str">
            <v>INTEREST AND FINANCE CHARGES</v>
          </cell>
          <cell r="J1947" t="str">
            <v>BANK INTEREST</v>
          </cell>
        </row>
        <row r="1948">
          <cell r="A1948" t="str">
            <v>X301501</v>
          </cell>
          <cell r="B1948" t="str">
            <v>Int on loan (Gp Co.)</v>
          </cell>
          <cell r="C1948" t="str">
            <v>INR</v>
          </cell>
          <cell r="D1948" t="str">
            <v>EXPENSES</v>
          </cell>
          <cell r="E1948" t="str">
            <v>INCOME STATEMENT</v>
          </cell>
          <cell r="F1948" t="str">
            <v/>
          </cell>
          <cell r="G1948" t="str">
            <v/>
          </cell>
          <cell r="H1948" t="str">
            <v>EXPENDITURE</v>
          </cell>
          <cell r="I1948" t="str">
            <v>INTEREST AND FINANCE CHARGES</v>
          </cell>
          <cell r="J1948" t="str">
            <v>BANK INTEREST</v>
          </cell>
        </row>
        <row r="1949">
          <cell r="A1949" t="str">
            <v>X301502</v>
          </cell>
          <cell r="B1949" t="str">
            <v>Int on Loan (JV)</v>
          </cell>
          <cell r="C1949" t="str">
            <v>INR</v>
          </cell>
          <cell r="D1949" t="str">
            <v>EXPENSES</v>
          </cell>
          <cell r="E1949" t="str">
            <v>INCOME STATEMENT</v>
          </cell>
          <cell r="F1949" t="str">
            <v/>
          </cell>
          <cell r="G1949" t="str">
            <v/>
          </cell>
          <cell r="H1949" t="str">
            <v>EXPENDITURE</v>
          </cell>
          <cell r="I1949" t="str">
            <v>INTEREST AND FINANCE CHARGES</v>
          </cell>
          <cell r="J1949" t="str">
            <v>BANK INTEREST</v>
          </cell>
        </row>
        <row r="1950">
          <cell r="A1950" t="str">
            <v>X302001</v>
          </cell>
          <cell r="B1950" t="str">
            <v>Interest on Others</v>
          </cell>
          <cell r="C1950" t="str">
            <v>INR</v>
          </cell>
          <cell r="D1950" t="str">
            <v>EXPENSES</v>
          </cell>
          <cell r="E1950" t="str">
            <v>INCOME STATEMENT</v>
          </cell>
          <cell r="F1950" t="str">
            <v/>
          </cell>
          <cell r="G1950" t="str">
            <v/>
          </cell>
          <cell r="H1950" t="str">
            <v>EXPENDITURE</v>
          </cell>
          <cell r="I1950" t="str">
            <v>INTEREST AND FINANCE CHARGES</v>
          </cell>
          <cell r="J1950" t="str">
            <v>OTHER FINANCE CHARGES</v>
          </cell>
        </row>
        <row r="1951">
          <cell r="A1951" t="str">
            <v>X302101</v>
          </cell>
          <cell r="B1951" t="str">
            <v>Interest on Others- Customers on Refund</v>
          </cell>
          <cell r="C1951" t="str">
            <v>INR</v>
          </cell>
          <cell r="D1951" t="str">
            <v>EXPENSES</v>
          </cell>
          <cell r="E1951" t="str">
            <v>INCOME STATEMENT</v>
          </cell>
          <cell r="F1951" t="str">
            <v/>
          </cell>
          <cell r="G1951" t="str">
            <v/>
          </cell>
          <cell r="H1951" t="str">
            <v>EXPENDITURE</v>
          </cell>
          <cell r="I1951" t="str">
            <v>INTEREST AND FINANCE CHARGES</v>
          </cell>
          <cell r="J1951" t="str">
            <v>OTHER FINANCE CHARGES</v>
          </cell>
        </row>
        <row r="1952">
          <cell r="A1952" t="str">
            <v>X302201</v>
          </cell>
          <cell r="B1952" t="str">
            <v>Interest on Others- Misc.</v>
          </cell>
          <cell r="C1952" t="str">
            <v>INR</v>
          </cell>
          <cell r="D1952" t="str">
            <v>EXPENSES</v>
          </cell>
          <cell r="E1952" t="str">
            <v>INCOME STATEMENT</v>
          </cell>
          <cell r="F1952" t="str">
            <v/>
          </cell>
          <cell r="G1952" t="str">
            <v/>
          </cell>
          <cell r="H1952" t="str">
            <v>EXPENDITURE</v>
          </cell>
          <cell r="I1952" t="str">
            <v>INTEREST AND FINANCE CHARGES</v>
          </cell>
          <cell r="J1952" t="str">
            <v>OTHER FINANCE CHARGES</v>
          </cell>
        </row>
        <row r="1953">
          <cell r="A1953" t="str">
            <v>X302301</v>
          </cell>
          <cell r="B1953" t="str">
            <v>Interest on Others- Income Tax</v>
          </cell>
          <cell r="C1953" t="str">
            <v>INR</v>
          </cell>
          <cell r="D1953" t="str">
            <v>EXPENSES</v>
          </cell>
          <cell r="E1953" t="str">
            <v>INCOME STATEMENT</v>
          </cell>
          <cell r="F1953" t="str">
            <v/>
          </cell>
          <cell r="G1953" t="str">
            <v/>
          </cell>
          <cell r="H1953" t="str">
            <v>EXPENDITURE</v>
          </cell>
          <cell r="I1953" t="str">
            <v>INTEREST AND FINANCE CHARGES</v>
          </cell>
          <cell r="J1953" t="str">
            <v>OTHER FINANCE CHARGES</v>
          </cell>
        </row>
        <row r="1954">
          <cell r="A1954" t="str">
            <v>X302401</v>
          </cell>
          <cell r="B1954" t="str">
            <v>Interest On Deferred Creditors</v>
          </cell>
          <cell r="C1954" t="str">
            <v>INR</v>
          </cell>
          <cell r="D1954" t="str">
            <v>EXPENSES</v>
          </cell>
          <cell r="E1954" t="str">
            <v>INCOME STATEMENT</v>
          </cell>
          <cell r="F1954" t="str">
            <v/>
          </cell>
          <cell r="G1954" t="str">
            <v/>
          </cell>
          <cell r="H1954" t="str">
            <v>EXPENDITURE</v>
          </cell>
          <cell r="I1954" t="str">
            <v>INTEREST AND FINANCE CHARGES</v>
          </cell>
          <cell r="J1954" t="str">
            <v>OTHER FINANCE CHARGES</v>
          </cell>
        </row>
        <row r="1955">
          <cell r="A1955" t="str">
            <v>X302501</v>
          </cell>
          <cell r="B1955" t="str">
            <v>Int on TDS, FBT, Service Tax</v>
          </cell>
          <cell r="C1955" t="str">
            <v>INR</v>
          </cell>
          <cell r="D1955" t="str">
            <v>EXPENSES</v>
          </cell>
          <cell r="E1955" t="str">
            <v>INCOME STATEMENT</v>
          </cell>
          <cell r="F1955" t="str">
            <v/>
          </cell>
          <cell r="G1955" t="str">
            <v/>
          </cell>
          <cell r="H1955" t="str">
            <v>EXPENDITURE</v>
          </cell>
          <cell r="I1955" t="str">
            <v>INTEREST AND FINANCE CHARGES</v>
          </cell>
          <cell r="J1955" t="str">
            <v>OTHER FINANCE CHARGES</v>
          </cell>
        </row>
        <row r="1956">
          <cell r="A1956" t="str">
            <v>X303001</v>
          </cell>
          <cell r="B1956" t="str">
            <v>Bank Charges</v>
          </cell>
          <cell r="C1956" t="str">
            <v>INR</v>
          </cell>
          <cell r="D1956" t="str">
            <v>EXPENSES</v>
          </cell>
          <cell r="E1956" t="str">
            <v>INCOME STATEMENT</v>
          </cell>
          <cell r="F1956" t="str">
            <v/>
          </cell>
          <cell r="G1956" t="str">
            <v/>
          </cell>
          <cell r="H1956" t="str">
            <v>EXPENDITURE</v>
          </cell>
          <cell r="I1956" t="str">
            <v>INTEREST AND FINANCE CHARGES</v>
          </cell>
          <cell r="J1956" t="str">
            <v>BANK CHARGES</v>
          </cell>
        </row>
        <row r="1957">
          <cell r="A1957" t="str">
            <v>X303002</v>
          </cell>
          <cell r="B1957" t="str">
            <v>Bank Charges- Finance Charges</v>
          </cell>
          <cell r="C1957" t="str">
            <v>INR</v>
          </cell>
          <cell r="D1957" t="str">
            <v>EXPENSES</v>
          </cell>
          <cell r="E1957" t="str">
            <v>INCOME STATEMENT</v>
          </cell>
          <cell r="F1957" t="str">
            <v/>
          </cell>
          <cell r="G1957" t="str">
            <v/>
          </cell>
          <cell r="H1957" t="str">
            <v>EXPENDITURE</v>
          </cell>
          <cell r="I1957" t="str">
            <v>INTEREST AND FINANCE CHARGES</v>
          </cell>
          <cell r="J1957" t="str">
            <v>BANK CHARGES</v>
          </cell>
        </row>
        <row r="1958">
          <cell r="A1958" t="str">
            <v>X303003</v>
          </cell>
          <cell r="B1958" t="str">
            <v>Bank Charges- Escrow Fee</v>
          </cell>
          <cell r="C1958" t="str">
            <v>INR</v>
          </cell>
          <cell r="D1958" t="str">
            <v>EXPENSES</v>
          </cell>
          <cell r="E1958" t="str">
            <v>INCOME STATEMENT</v>
          </cell>
          <cell r="F1958" t="str">
            <v/>
          </cell>
          <cell r="G1958" t="str">
            <v/>
          </cell>
          <cell r="H1958" t="str">
            <v>EXPENDITURE</v>
          </cell>
          <cell r="I1958" t="str">
            <v>INTEREST AND FINANCE CHARGES</v>
          </cell>
          <cell r="J1958" t="str">
            <v>BANK CHARGES</v>
          </cell>
        </row>
        <row r="1959">
          <cell r="A1959" t="str">
            <v>X303004</v>
          </cell>
          <cell r="B1959" t="str">
            <v>Bank Charges- BCTT Cash Withdrawal</v>
          </cell>
          <cell r="C1959" t="str">
            <v>INR</v>
          </cell>
          <cell r="D1959" t="str">
            <v>EXPENSES</v>
          </cell>
          <cell r="E1959" t="str">
            <v>INCOME STATEMENT</v>
          </cell>
          <cell r="F1959" t="str">
            <v/>
          </cell>
          <cell r="G1959" t="str">
            <v/>
          </cell>
          <cell r="H1959" t="str">
            <v>EXPENDITURE</v>
          </cell>
          <cell r="I1959" t="str">
            <v>INTEREST AND FINANCE CHARGES</v>
          </cell>
          <cell r="J1959" t="str">
            <v>BANK CHARGES</v>
          </cell>
        </row>
        <row r="1960">
          <cell r="A1960" t="str">
            <v>X303005</v>
          </cell>
          <cell r="B1960" t="str">
            <v>Credit Card Charges</v>
          </cell>
          <cell r="C1960" t="str">
            <v>INR</v>
          </cell>
          <cell r="D1960" t="str">
            <v>EXPENSES</v>
          </cell>
          <cell r="E1960" t="str">
            <v>INCOME STATEMENT</v>
          </cell>
          <cell r="F1960" t="str">
            <v/>
          </cell>
          <cell r="G1960" t="str">
            <v/>
          </cell>
          <cell r="H1960" t="str">
            <v>EXPENDITURE</v>
          </cell>
          <cell r="I1960" t="str">
            <v>INTEREST AND FINANCE CHARGES</v>
          </cell>
          <cell r="J1960" t="str">
            <v>BANK CHARGES</v>
          </cell>
        </row>
        <row r="1961">
          <cell r="A1961" t="str">
            <v>X303101</v>
          </cell>
          <cell r="B1961" t="str">
            <v>Commission On Bank Guarantee</v>
          </cell>
          <cell r="C1961" t="str">
            <v>INR</v>
          </cell>
          <cell r="D1961" t="str">
            <v>EXPENSES</v>
          </cell>
          <cell r="E1961" t="str">
            <v>INCOME STATEMENT</v>
          </cell>
          <cell r="F1961" t="str">
            <v/>
          </cell>
          <cell r="G1961" t="str">
            <v/>
          </cell>
          <cell r="H1961" t="str">
            <v>EXPENDITURE</v>
          </cell>
          <cell r="I1961" t="str">
            <v>INTEREST AND FINANCE CHARGES</v>
          </cell>
          <cell r="J1961" t="str">
            <v>BANK CHARGES</v>
          </cell>
        </row>
        <row r="1962">
          <cell r="A1962" t="str">
            <v>X304001</v>
          </cell>
          <cell r="B1962" t="str">
            <v>Loss on Derivatives</v>
          </cell>
          <cell r="C1962" t="str">
            <v>INR</v>
          </cell>
          <cell r="D1962" t="str">
            <v>EXPENSES</v>
          </cell>
          <cell r="E1962" t="str">
            <v>INCOME STATEMENT</v>
          </cell>
          <cell r="F1962" t="str">
            <v/>
          </cell>
          <cell r="G1962" t="str">
            <v/>
          </cell>
          <cell r="H1962" t="str">
            <v>EXPENDITURE</v>
          </cell>
          <cell r="I1962" t="str">
            <v>INTEREST AND FINANCE CHARGES</v>
          </cell>
          <cell r="J1962" t="str">
            <v>FINANCE CHARGES</v>
          </cell>
        </row>
        <row r="1963">
          <cell r="A1963" t="str">
            <v>X501001</v>
          </cell>
          <cell r="B1963" t="str">
            <v>Rent (Offices)</v>
          </cell>
          <cell r="C1963" t="str">
            <v>INR</v>
          </cell>
          <cell r="D1963" t="str">
            <v>EXPENSES</v>
          </cell>
          <cell r="E1963" t="str">
            <v>INCOME STATEMENT</v>
          </cell>
          <cell r="F1963" t="str">
            <v/>
          </cell>
          <cell r="G1963" t="str">
            <v/>
          </cell>
          <cell r="H1963" t="str">
            <v>EXPENDITURE</v>
          </cell>
          <cell r="I1963" t="str">
            <v>GENERAL AND ADMINISTRATION EXPENSES</v>
          </cell>
          <cell r="J1963" t="str">
            <v>RENT</v>
          </cell>
        </row>
        <row r="1964">
          <cell r="A1964" t="str">
            <v>X501002</v>
          </cell>
          <cell r="B1964" t="str">
            <v>Rent (Employee Residence)</v>
          </cell>
          <cell r="C1964" t="str">
            <v>INR</v>
          </cell>
          <cell r="D1964" t="str">
            <v>EXPENSES</v>
          </cell>
          <cell r="E1964" t="str">
            <v>INCOME STATEMENT</v>
          </cell>
          <cell r="F1964" t="str">
            <v/>
          </cell>
          <cell r="G1964" t="str">
            <v/>
          </cell>
          <cell r="H1964" t="str">
            <v>EXPENDITURE</v>
          </cell>
          <cell r="I1964" t="str">
            <v>GENERAL AND ADMINISTRATION EXPENSES</v>
          </cell>
          <cell r="J1964" t="str">
            <v>RENT</v>
          </cell>
        </row>
        <row r="1965">
          <cell r="A1965" t="str">
            <v>X501003</v>
          </cell>
          <cell r="B1965" t="str">
            <v>Lease Rent- Directors</v>
          </cell>
          <cell r="C1965" t="str">
            <v>INR</v>
          </cell>
          <cell r="D1965" t="str">
            <v>EXPENSES</v>
          </cell>
          <cell r="E1965" t="str">
            <v>INCOME STATEMENT</v>
          </cell>
          <cell r="F1965" t="str">
            <v/>
          </cell>
          <cell r="G1965" t="str">
            <v/>
          </cell>
          <cell r="H1965" t="str">
            <v>EXPENDITURE</v>
          </cell>
          <cell r="I1965" t="str">
            <v>GENERAL AND ADMINISTRATION EXPENSES</v>
          </cell>
          <cell r="J1965" t="str">
            <v>RENT</v>
          </cell>
        </row>
        <row r="1966">
          <cell r="A1966" t="str">
            <v>X501004</v>
          </cell>
          <cell r="B1966" t="str">
            <v>Rent Recovery from employees</v>
          </cell>
          <cell r="C1966" t="str">
            <v>INR</v>
          </cell>
          <cell r="D1966" t="str">
            <v>EXPENSES</v>
          </cell>
          <cell r="E1966" t="str">
            <v>INCOME STATEMENT</v>
          </cell>
          <cell r="F1966" t="str">
            <v/>
          </cell>
          <cell r="G1966" t="str">
            <v/>
          </cell>
          <cell r="H1966" t="str">
            <v>EXPENDITURE</v>
          </cell>
          <cell r="I1966" t="str">
            <v>GENERAL AND ADMINISTRATION EXPENSES</v>
          </cell>
          <cell r="J1966" t="str">
            <v>RENT</v>
          </cell>
        </row>
        <row r="1967">
          <cell r="A1967" t="str">
            <v>X501005</v>
          </cell>
          <cell r="B1967" t="str">
            <v>Lease Rental Charges</v>
          </cell>
          <cell r="C1967" t="str">
            <v>INR</v>
          </cell>
          <cell r="D1967" t="str">
            <v>EXPENSES</v>
          </cell>
          <cell r="E1967" t="str">
            <v>INCOME STATEMENT</v>
          </cell>
          <cell r="F1967" t="str">
            <v/>
          </cell>
          <cell r="G1967" t="str">
            <v/>
          </cell>
          <cell r="H1967" t="str">
            <v>EXPENDITURE</v>
          </cell>
          <cell r="I1967" t="str">
            <v>GENERAL AND ADMINISTRATION EXPENSES</v>
          </cell>
          <cell r="J1967" t="str">
            <v>RENT</v>
          </cell>
        </row>
        <row r="1968">
          <cell r="A1968" t="str">
            <v>X501101</v>
          </cell>
          <cell r="B1968" t="str">
            <v>Rates and taxes</v>
          </cell>
          <cell r="C1968" t="str">
            <v>INR</v>
          </cell>
          <cell r="D1968" t="str">
            <v>EXPENSES</v>
          </cell>
          <cell r="E1968" t="str">
            <v>INCOME STATEMENT</v>
          </cell>
          <cell r="F1968" t="str">
            <v/>
          </cell>
          <cell r="G1968" t="str">
            <v/>
          </cell>
          <cell r="H1968" t="str">
            <v>EXPENDITURE</v>
          </cell>
          <cell r="I1968" t="str">
            <v>GENERAL AND ADMINISTRATION EXPENSES</v>
          </cell>
          <cell r="J1968" t="str">
            <v>RATES AND TAXES</v>
          </cell>
        </row>
        <row r="1969">
          <cell r="A1969" t="str">
            <v>X501102</v>
          </cell>
          <cell r="B1969" t="str">
            <v>Fees &amp; Taxes</v>
          </cell>
          <cell r="C1969" t="str">
            <v>INR</v>
          </cell>
          <cell r="D1969" t="str">
            <v>EXPENSES</v>
          </cell>
          <cell r="E1969" t="str">
            <v>INCOME STATEMENT</v>
          </cell>
          <cell r="F1969" t="str">
            <v/>
          </cell>
          <cell r="G1969" t="str">
            <v/>
          </cell>
          <cell r="H1969" t="str">
            <v>EXPENDITURE</v>
          </cell>
          <cell r="I1969" t="str">
            <v>GENERAL AND ADMINISTRATION EXPENSES</v>
          </cell>
          <cell r="J1969" t="str">
            <v>RATES AND TAXES</v>
          </cell>
        </row>
        <row r="1970">
          <cell r="A1970" t="str">
            <v>X501103</v>
          </cell>
          <cell r="B1970" t="str">
            <v>House Tax- Dlf Centre (Narindra Pla</v>
          </cell>
          <cell r="C1970" t="str">
            <v>INR</v>
          </cell>
          <cell r="D1970" t="str">
            <v>EXPENSES</v>
          </cell>
          <cell r="E1970" t="str">
            <v>INCOME STATEMENT</v>
          </cell>
          <cell r="F1970" t="str">
            <v/>
          </cell>
          <cell r="G1970" t="str">
            <v/>
          </cell>
          <cell r="H1970" t="str">
            <v>EXPENDITURE</v>
          </cell>
          <cell r="I1970" t="str">
            <v>GENERAL AND ADMINISTRATION EXPENSES</v>
          </cell>
          <cell r="J1970" t="str">
            <v>RATES AND TAXES</v>
          </cell>
        </row>
        <row r="1971">
          <cell r="A1971" t="str">
            <v>X501104</v>
          </cell>
          <cell r="B1971" t="str">
            <v>House Tax- F Block,Connaught Place</v>
          </cell>
          <cell r="C1971" t="str">
            <v>INR</v>
          </cell>
          <cell r="D1971" t="str">
            <v>EXPENSES</v>
          </cell>
          <cell r="E1971" t="str">
            <v>INCOME STATEMENT</v>
          </cell>
          <cell r="F1971" t="str">
            <v/>
          </cell>
          <cell r="G1971" t="str">
            <v/>
          </cell>
          <cell r="H1971" t="str">
            <v>EXPENDITURE</v>
          </cell>
          <cell r="I1971" t="str">
            <v>GENERAL AND ADMINISTRATION EXPENSES</v>
          </cell>
          <cell r="J1971" t="str">
            <v>RATES AND TAXES</v>
          </cell>
        </row>
        <row r="1972">
          <cell r="A1972" t="str">
            <v>X501105</v>
          </cell>
          <cell r="B1972" t="str">
            <v>House Tax- F.F.D. Faridabad</v>
          </cell>
          <cell r="C1972" t="str">
            <v>INR</v>
          </cell>
          <cell r="D1972" t="str">
            <v>EXPENSES</v>
          </cell>
          <cell r="E1972" t="str">
            <v>INCOME STATEMENT</v>
          </cell>
          <cell r="F1972" t="str">
            <v/>
          </cell>
          <cell r="G1972" t="str">
            <v/>
          </cell>
          <cell r="H1972" t="str">
            <v>EXPENDITURE</v>
          </cell>
          <cell r="I1972" t="str">
            <v>GENERAL AND ADMINISTRATION EXPENSES</v>
          </cell>
          <cell r="J1972" t="str">
            <v>RATES AND TAXES</v>
          </cell>
        </row>
        <row r="1973">
          <cell r="A1973" t="str">
            <v>X501106</v>
          </cell>
          <cell r="B1973" t="str">
            <v>House Tax- Others</v>
          </cell>
          <cell r="C1973" t="str">
            <v>INR</v>
          </cell>
          <cell r="D1973" t="str">
            <v>EXPENSES</v>
          </cell>
          <cell r="E1973" t="str">
            <v>INCOME STATEMENT</v>
          </cell>
          <cell r="F1973" t="str">
            <v/>
          </cell>
          <cell r="G1973" t="str">
            <v/>
          </cell>
          <cell r="H1973" t="str">
            <v>EXPENDITURE</v>
          </cell>
          <cell r="I1973" t="str">
            <v>GENERAL AND ADMINISTRATION EXPENSES</v>
          </cell>
          <cell r="J1973" t="str">
            <v>RATES AND TAXES</v>
          </cell>
        </row>
        <row r="1974">
          <cell r="A1974" t="str">
            <v>X501107</v>
          </cell>
          <cell r="B1974" t="str">
            <v>Ground Rent</v>
          </cell>
          <cell r="C1974" t="str">
            <v>INR</v>
          </cell>
          <cell r="D1974" t="str">
            <v>EXPENSES</v>
          </cell>
          <cell r="E1974" t="str">
            <v>INCOME STATEMENT</v>
          </cell>
          <cell r="F1974" t="str">
            <v/>
          </cell>
          <cell r="G1974" t="str">
            <v/>
          </cell>
          <cell r="H1974" t="str">
            <v>EXPENDITURE</v>
          </cell>
          <cell r="I1974" t="str">
            <v>GENERAL AND ADMINISTRATION EXPENSES</v>
          </cell>
          <cell r="J1974" t="str">
            <v>RATES AND TAXES</v>
          </cell>
        </row>
        <row r="1975">
          <cell r="A1975" t="str">
            <v>X501108</v>
          </cell>
          <cell r="B1975" t="str">
            <v>Ground Rent- DLF Centre (Narindra Pla</v>
          </cell>
          <cell r="C1975" t="str">
            <v>INR</v>
          </cell>
          <cell r="D1975" t="str">
            <v>EXPENSES</v>
          </cell>
          <cell r="E1975" t="str">
            <v>INCOME STATEMENT</v>
          </cell>
          <cell r="F1975" t="str">
            <v/>
          </cell>
          <cell r="G1975" t="str">
            <v/>
          </cell>
          <cell r="H1975" t="str">
            <v>EXPENDITURE</v>
          </cell>
          <cell r="I1975" t="str">
            <v>GENERAL AND ADMINISTRATION EXPENSES</v>
          </cell>
          <cell r="J1975" t="str">
            <v>RATES AND TAXES</v>
          </cell>
        </row>
        <row r="1976">
          <cell r="A1976" t="str">
            <v>X501109</v>
          </cell>
          <cell r="B1976" t="str">
            <v>Ground Rent- Jhandewalan</v>
          </cell>
          <cell r="C1976" t="str">
            <v>INR</v>
          </cell>
          <cell r="D1976" t="str">
            <v>EXPENSES</v>
          </cell>
          <cell r="E1976" t="str">
            <v>INCOME STATEMENT</v>
          </cell>
          <cell r="F1976" t="str">
            <v/>
          </cell>
          <cell r="G1976" t="str">
            <v/>
          </cell>
          <cell r="H1976" t="str">
            <v>EXPENDITURE</v>
          </cell>
          <cell r="I1976" t="str">
            <v>GENERAL AND ADMINISTRATION EXPENSES</v>
          </cell>
          <cell r="J1976" t="str">
            <v>RATES AND TAXES</v>
          </cell>
        </row>
        <row r="1977">
          <cell r="A1977" t="str">
            <v>X501110</v>
          </cell>
          <cell r="B1977" t="str">
            <v>Ground Rent- Others</v>
          </cell>
          <cell r="C1977" t="str">
            <v>INR</v>
          </cell>
          <cell r="D1977" t="str">
            <v>EXPENSES</v>
          </cell>
          <cell r="E1977" t="str">
            <v>INCOME STATEMENT</v>
          </cell>
          <cell r="F1977" t="str">
            <v/>
          </cell>
          <cell r="G1977" t="str">
            <v/>
          </cell>
          <cell r="H1977" t="str">
            <v>EXPENDITURE</v>
          </cell>
          <cell r="I1977" t="str">
            <v>GENERAL AND ADMINISTRATION EXPENSES</v>
          </cell>
          <cell r="J1977" t="str">
            <v>RATES AND TAXES</v>
          </cell>
        </row>
        <row r="1978">
          <cell r="A1978" t="str">
            <v>X501111</v>
          </cell>
          <cell r="B1978" t="str">
            <v>Haryana Local Area Dev.Tax-Expeses A/C</v>
          </cell>
          <cell r="C1978" t="str">
            <v>INR</v>
          </cell>
          <cell r="D1978" t="str">
            <v>EXPENSES</v>
          </cell>
          <cell r="E1978" t="str">
            <v>INCOME STATEMENT</v>
          </cell>
          <cell r="F1978" t="str">
            <v/>
          </cell>
          <cell r="G1978" t="str">
            <v/>
          </cell>
          <cell r="H1978" t="str">
            <v>EXPENDITURE</v>
          </cell>
          <cell r="I1978" t="str">
            <v>GENERAL AND ADMINISTRATION EXPENSES</v>
          </cell>
          <cell r="J1978" t="str">
            <v>RATES AND TAXES</v>
          </cell>
        </row>
        <row r="1979">
          <cell r="A1979" t="str">
            <v>X501112</v>
          </cell>
          <cell r="B1979" t="str">
            <v>Building Plan Sanction Fee</v>
          </cell>
          <cell r="C1979" t="str">
            <v>INR</v>
          </cell>
          <cell r="D1979" t="str">
            <v>EXPENSES</v>
          </cell>
          <cell r="E1979" t="str">
            <v>INCOME STATEMENT</v>
          </cell>
          <cell r="F1979" t="str">
            <v/>
          </cell>
          <cell r="G1979" t="str">
            <v/>
          </cell>
          <cell r="H1979" t="str">
            <v>EXPENDITURE</v>
          </cell>
          <cell r="I1979" t="str">
            <v>GENERAL AND ADMINISTRATION EXPENSES</v>
          </cell>
          <cell r="J1979" t="str">
            <v>RATES AND TAXES</v>
          </cell>
        </row>
        <row r="1980">
          <cell r="A1980" t="str">
            <v>X501113</v>
          </cell>
          <cell r="B1980" t="str">
            <v>Filing Fees</v>
          </cell>
          <cell r="C1980" t="str">
            <v>INR</v>
          </cell>
          <cell r="D1980" t="str">
            <v>EXPENSES</v>
          </cell>
          <cell r="E1980" t="str">
            <v>INCOME STATEMENT</v>
          </cell>
          <cell r="F1980" t="str">
            <v/>
          </cell>
          <cell r="G1980" t="str">
            <v/>
          </cell>
          <cell r="H1980" t="str">
            <v>EXPENDITURE</v>
          </cell>
          <cell r="I1980" t="str">
            <v>GENERAL AND ADMINISTRATION EXPENSES</v>
          </cell>
          <cell r="J1980" t="str">
            <v>RATES AND TAXES</v>
          </cell>
        </row>
        <row r="1981">
          <cell r="A1981" t="str">
            <v>X501114</v>
          </cell>
          <cell r="B1981" t="str">
            <v>Provision for wealth tax</v>
          </cell>
          <cell r="C1981" t="str">
            <v>INR</v>
          </cell>
          <cell r="D1981" t="str">
            <v>EXPENSES</v>
          </cell>
          <cell r="E1981" t="str">
            <v>INCOME STATEMENT</v>
          </cell>
          <cell r="F1981" t="str">
            <v/>
          </cell>
          <cell r="G1981" t="str">
            <v/>
          </cell>
          <cell r="H1981" t="str">
            <v>EXPENDITURE</v>
          </cell>
          <cell r="I1981" t="str">
            <v>GENERAL AND ADMINISTRATION EXPENSES</v>
          </cell>
          <cell r="J1981" t="str">
            <v>RATES AND TAXES</v>
          </cell>
        </row>
        <row r="1982">
          <cell r="A1982" t="str">
            <v>X501115</v>
          </cell>
          <cell r="B1982" t="str">
            <v>ENTRY TAX</v>
          </cell>
          <cell r="C1982" t="str">
            <v>INR</v>
          </cell>
          <cell r="D1982" t="str">
            <v>EXPENSES</v>
          </cell>
          <cell r="E1982" t="str">
            <v>INCOME STATEMENT</v>
          </cell>
          <cell r="F1982" t="str">
            <v/>
          </cell>
          <cell r="G1982" t="str">
            <v/>
          </cell>
          <cell r="H1982" t="str">
            <v>EXPENDITURE</v>
          </cell>
          <cell r="I1982" t="str">
            <v>GENERAL AND ADMINISTRATION EXPENSES</v>
          </cell>
          <cell r="J1982" t="str">
            <v>RATES AND TAXES</v>
          </cell>
        </row>
        <row r="1983">
          <cell r="A1983" t="str">
            <v>X501201</v>
          </cell>
          <cell r="B1983" t="str">
            <v>Electricity</v>
          </cell>
          <cell r="C1983" t="str">
            <v>INR</v>
          </cell>
          <cell r="D1983" t="str">
            <v>EXPENSES</v>
          </cell>
          <cell r="E1983" t="str">
            <v>INCOME STATEMENT</v>
          </cell>
          <cell r="F1983" t="str">
            <v/>
          </cell>
          <cell r="G1983" t="str">
            <v/>
          </cell>
          <cell r="H1983" t="str">
            <v>EXPENDITURE</v>
          </cell>
          <cell r="I1983" t="str">
            <v>GENERAL AND ADMINISTRATION EXPENSES</v>
          </cell>
          <cell r="J1983" t="str">
            <v>ELECTRICITY</v>
          </cell>
        </row>
        <row r="1984">
          <cell r="A1984" t="str">
            <v>X501202</v>
          </cell>
          <cell r="B1984" t="str">
            <v>Electricity- Director's Residence</v>
          </cell>
          <cell r="C1984" t="str">
            <v>INR</v>
          </cell>
          <cell r="D1984" t="str">
            <v>EXPENSES</v>
          </cell>
          <cell r="E1984" t="str">
            <v>INCOME STATEMENT</v>
          </cell>
          <cell r="F1984" t="str">
            <v/>
          </cell>
          <cell r="G1984" t="str">
            <v/>
          </cell>
          <cell r="H1984" t="str">
            <v>EXPENDITURE</v>
          </cell>
          <cell r="I1984" t="str">
            <v>GENERAL AND ADMINISTRATION EXPENSES</v>
          </cell>
          <cell r="J1984" t="str">
            <v>ELECTRICITY</v>
          </cell>
        </row>
        <row r="1985">
          <cell r="A1985" t="str">
            <v>X501203</v>
          </cell>
          <cell r="B1985" t="str">
            <v>Water and Electricity</v>
          </cell>
          <cell r="C1985" t="str">
            <v>INR</v>
          </cell>
          <cell r="D1985" t="str">
            <v>EXPENSES</v>
          </cell>
          <cell r="E1985" t="str">
            <v>INCOME STATEMENT</v>
          </cell>
          <cell r="F1985" t="str">
            <v/>
          </cell>
          <cell r="G1985" t="str">
            <v/>
          </cell>
          <cell r="H1985" t="str">
            <v>EXPENDITURE</v>
          </cell>
          <cell r="I1985" t="str">
            <v>GENERAL AND ADMINISTRATION EXPENSES</v>
          </cell>
          <cell r="J1985" t="str">
            <v>ELECTRICITY</v>
          </cell>
        </row>
        <row r="1986">
          <cell r="A1986" t="str">
            <v>X501204</v>
          </cell>
          <cell r="B1986" t="str">
            <v>Power &amp; Fuel</v>
          </cell>
          <cell r="C1986" t="str">
            <v>INR</v>
          </cell>
          <cell r="D1986" t="str">
            <v>EXPENSES</v>
          </cell>
          <cell r="E1986" t="str">
            <v>INCOME STATEMENT</v>
          </cell>
          <cell r="F1986" t="str">
            <v/>
          </cell>
          <cell r="G1986" t="str">
            <v/>
          </cell>
          <cell r="H1986" t="str">
            <v>EXPENDITURE</v>
          </cell>
          <cell r="I1986" t="str">
            <v>GENERAL AND ADMINISTRATION EXPENSES</v>
          </cell>
          <cell r="J1986" t="str">
            <v>POWER AND FUEL</v>
          </cell>
        </row>
        <row r="1987">
          <cell r="A1987" t="str">
            <v>X501205</v>
          </cell>
          <cell r="B1987" t="str">
            <v>DG Running Expenses</v>
          </cell>
          <cell r="C1987" t="str">
            <v>INR</v>
          </cell>
          <cell r="D1987" t="str">
            <v>EXPENSES</v>
          </cell>
          <cell r="E1987" t="str">
            <v>INCOME STATEMENT</v>
          </cell>
          <cell r="F1987" t="str">
            <v/>
          </cell>
          <cell r="G1987" t="str">
            <v/>
          </cell>
          <cell r="H1987" t="str">
            <v>EXPENDITURE</v>
          </cell>
          <cell r="I1987" t="str">
            <v>GENERAL AND ADMINISTRATION EXPENSES</v>
          </cell>
          <cell r="J1987" t="str">
            <v>POWER AND FUEL</v>
          </cell>
        </row>
        <row r="1988">
          <cell r="A1988" t="str">
            <v>X501301</v>
          </cell>
          <cell r="B1988" t="str">
            <v>Entertainment Expense A/C</v>
          </cell>
          <cell r="C1988" t="str">
            <v>INR</v>
          </cell>
          <cell r="D1988" t="str">
            <v>EXPENSES</v>
          </cell>
          <cell r="E1988" t="str">
            <v>INCOME STATEMENT</v>
          </cell>
          <cell r="F1988" t="str">
            <v/>
          </cell>
          <cell r="G1988" t="str">
            <v/>
          </cell>
          <cell r="H1988" t="str">
            <v>EXPENDITURE</v>
          </cell>
          <cell r="I1988" t="str">
            <v>GENERAL AND ADMINISTRATION EXPENSES</v>
          </cell>
          <cell r="J1988" t="str">
            <v>ENTERTAINMENT EXPENSES</v>
          </cell>
        </row>
        <row r="1989">
          <cell r="A1989" t="str">
            <v>X501302</v>
          </cell>
          <cell r="B1989" t="str">
            <v>Entertainment Expenses- Staff</v>
          </cell>
          <cell r="C1989" t="str">
            <v>INR</v>
          </cell>
          <cell r="D1989" t="str">
            <v>EXPENSES</v>
          </cell>
          <cell r="E1989" t="str">
            <v>INCOME STATEMENT</v>
          </cell>
          <cell r="F1989" t="str">
            <v/>
          </cell>
          <cell r="G1989" t="str">
            <v/>
          </cell>
          <cell r="H1989" t="str">
            <v>EXPENDITURE</v>
          </cell>
          <cell r="I1989" t="str">
            <v>GENERAL AND ADMINISTRATION EXPENSES</v>
          </cell>
          <cell r="J1989" t="str">
            <v>ENTERTAINMENT EXPENSES</v>
          </cell>
        </row>
        <row r="1990">
          <cell r="A1990" t="str">
            <v>X501303</v>
          </cell>
          <cell r="B1990" t="str">
            <v>Entertainment Expenses- Staff- At Club</v>
          </cell>
          <cell r="C1990" t="str">
            <v>INR</v>
          </cell>
          <cell r="D1990" t="str">
            <v>EXPENSES</v>
          </cell>
          <cell r="E1990" t="str">
            <v>INCOME STATEMENT</v>
          </cell>
          <cell r="F1990" t="str">
            <v/>
          </cell>
          <cell r="G1990" t="str">
            <v/>
          </cell>
          <cell r="H1990" t="str">
            <v>EXPENDITURE</v>
          </cell>
          <cell r="I1990" t="str">
            <v>GENERAL AND ADMINISTRATION EXPENSES</v>
          </cell>
          <cell r="J1990" t="str">
            <v>ENTERTAINMENT EXPENSES</v>
          </cell>
        </row>
        <row r="1991">
          <cell r="A1991" t="str">
            <v>X501304</v>
          </cell>
          <cell r="B1991" t="str">
            <v>Entertainment Expenses- Staff- Others</v>
          </cell>
          <cell r="C1991" t="str">
            <v>INR</v>
          </cell>
          <cell r="D1991" t="str">
            <v>EXPENSES</v>
          </cell>
          <cell r="E1991" t="str">
            <v>INCOME STATEMENT</v>
          </cell>
          <cell r="F1991" t="str">
            <v/>
          </cell>
          <cell r="G1991" t="str">
            <v/>
          </cell>
          <cell r="H1991" t="str">
            <v>EXPENDITURE</v>
          </cell>
          <cell r="I1991" t="str">
            <v>GENERAL AND ADMINISTRATION EXPENSES</v>
          </cell>
          <cell r="J1991" t="str">
            <v>ENTERTAINMENT EXPENSES</v>
          </cell>
        </row>
        <row r="1992">
          <cell r="A1992" t="str">
            <v>X501305</v>
          </cell>
          <cell r="B1992" t="str">
            <v>Entertainment Expenses- Directors</v>
          </cell>
          <cell r="C1992" t="str">
            <v>INR</v>
          </cell>
          <cell r="D1992" t="str">
            <v>EXPENSES</v>
          </cell>
          <cell r="E1992" t="str">
            <v>INCOME STATEMENT</v>
          </cell>
          <cell r="F1992" t="str">
            <v/>
          </cell>
          <cell r="G1992" t="str">
            <v/>
          </cell>
          <cell r="H1992" t="str">
            <v>EXPENDITURE</v>
          </cell>
          <cell r="I1992" t="str">
            <v>GENERAL AND ADMINISTRATION EXPENSES</v>
          </cell>
          <cell r="J1992" t="str">
            <v>ENTERTAINMENT EXPENSES</v>
          </cell>
        </row>
        <row r="1993">
          <cell r="A1993" t="str">
            <v>X501306</v>
          </cell>
          <cell r="B1993" t="str">
            <v>Entertainment Expenses- Directors- Club</v>
          </cell>
          <cell r="C1993" t="str">
            <v>INR</v>
          </cell>
          <cell r="D1993" t="str">
            <v>EXPENSES</v>
          </cell>
          <cell r="E1993" t="str">
            <v>INCOME STATEMENT</v>
          </cell>
          <cell r="F1993" t="str">
            <v/>
          </cell>
          <cell r="G1993" t="str">
            <v/>
          </cell>
          <cell r="H1993" t="str">
            <v>EXPENDITURE</v>
          </cell>
          <cell r="I1993" t="str">
            <v>GENERAL AND ADMINISTRATION EXPENSES</v>
          </cell>
          <cell r="J1993" t="str">
            <v>ENTERTAINMENT EXPENSES</v>
          </cell>
        </row>
        <row r="1994">
          <cell r="A1994" t="str">
            <v>X501307</v>
          </cell>
          <cell r="B1994" t="str">
            <v>Entertainment Expenses- Director- Others</v>
          </cell>
          <cell r="C1994" t="str">
            <v>INR</v>
          </cell>
          <cell r="D1994" t="str">
            <v>EXPENSES</v>
          </cell>
          <cell r="E1994" t="str">
            <v>INCOME STATEMENT</v>
          </cell>
          <cell r="F1994" t="str">
            <v/>
          </cell>
          <cell r="G1994" t="str">
            <v/>
          </cell>
          <cell r="H1994" t="str">
            <v>EXPENDITURE</v>
          </cell>
          <cell r="I1994" t="str">
            <v>GENERAL AND ADMINISTRATION EXPENSES</v>
          </cell>
          <cell r="J1994" t="str">
            <v>ENTERTAINMENT EXPENSES</v>
          </cell>
        </row>
        <row r="1995">
          <cell r="A1995" t="str">
            <v>X502001</v>
          </cell>
          <cell r="B1995" t="str">
            <v>Repair &amp; Maint(Buil)</v>
          </cell>
          <cell r="C1995" t="str">
            <v>INR</v>
          </cell>
          <cell r="D1995" t="str">
            <v>EXPENSES</v>
          </cell>
          <cell r="E1995" t="str">
            <v>INCOME STATEMENT</v>
          </cell>
          <cell r="F1995" t="str">
            <v/>
          </cell>
          <cell r="G1995" t="str">
            <v/>
          </cell>
          <cell r="H1995" t="str">
            <v>EXPENDITURE</v>
          </cell>
          <cell r="I1995" t="str">
            <v>GENERAL AND ADMINISTRATION EXPENSES</v>
          </cell>
          <cell r="J1995" t="str">
            <v>REPAIRS AND MAINTENANCE</v>
          </cell>
        </row>
        <row r="1996">
          <cell r="A1996" t="str">
            <v>X502002</v>
          </cell>
          <cell r="B1996" t="str">
            <v>Repair &amp; Maint(Buil)- DLF Centre</v>
          </cell>
          <cell r="C1996" t="str">
            <v>INR</v>
          </cell>
          <cell r="D1996" t="str">
            <v>EXPENSES</v>
          </cell>
          <cell r="E1996" t="str">
            <v>INCOME STATEMENT</v>
          </cell>
          <cell r="F1996" t="str">
            <v/>
          </cell>
          <cell r="G1996" t="str">
            <v/>
          </cell>
          <cell r="H1996" t="str">
            <v>EXPENDITURE</v>
          </cell>
          <cell r="I1996" t="str">
            <v>GENERAL AND ADMINISTRATION EXPENSES</v>
          </cell>
          <cell r="J1996" t="str">
            <v>REPAIRS AND MAINTENANCE</v>
          </cell>
        </row>
        <row r="1997">
          <cell r="A1997" t="str">
            <v>X502003</v>
          </cell>
          <cell r="B1997" t="str">
            <v>Repair &amp; Maint(Buil)- Jhandewalan</v>
          </cell>
          <cell r="C1997" t="str">
            <v>INR</v>
          </cell>
          <cell r="D1997" t="str">
            <v>EXPENSES</v>
          </cell>
          <cell r="E1997" t="str">
            <v>INCOME STATEMENT</v>
          </cell>
          <cell r="F1997" t="str">
            <v/>
          </cell>
          <cell r="G1997" t="str">
            <v/>
          </cell>
          <cell r="H1997" t="str">
            <v>EXPENDITURE</v>
          </cell>
          <cell r="I1997" t="str">
            <v>GENERAL AND ADMINISTRATION EXPENSES</v>
          </cell>
          <cell r="J1997" t="str">
            <v>REPAIRS AND MAINTENANCE</v>
          </cell>
        </row>
        <row r="1998">
          <cell r="A1998" t="str">
            <v>X502004</v>
          </cell>
          <cell r="B1998" t="str">
            <v>Repair &amp; Maint(Buil)- Shopping Mall</v>
          </cell>
          <cell r="C1998" t="str">
            <v>INR</v>
          </cell>
          <cell r="D1998" t="str">
            <v>EXPENSES</v>
          </cell>
          <cell r="E1998" t="str">
            <v>INCOME STATEMENT</v>
          </cell>
          <cell r="F1998" t="str">
            <v/>
          </cell>
          <cell r="G1998" t="str">
            <v/>
          </cell>
          <cell r="H1998" t="str">
            <v>EXPENDITURE</v>
          </cell>
          <cell r="I1998" t="str">
            <v>GENERAL AND ADMINISTRATION EXPENSES</v>
          </cell>
          <cell r="J1998" t="str">
            <v>REPAIRS AND MAINTENANCE</v>
          </cell>
        </row>
        <row r="1999">
          <cell r="A1999" t="str">
            <v>X502005</v>
          </cell>
          <cell r="B1999" t="str">
            <v>Repair &amp; Maint(Buil)- Others</v>
          </cell>
          <cell r="C1999" t="str">
            <v>INR</v>
          </cell>
          <cell r="D1999" t="str">
            <v>EXPENSES</v>
          </cell>
          <cell r="E1999" t="str">
            <v>INCOME STATEMENT</v>
          </cell>
          <cell r="F1999" t="str">
            <v/>
          </cell>
          <cell r="G1999" t="str">
            <v/>
          </cell>
          <cell r="H1999" t="str">
            <v>EXPENDITURE</v>
          </cell>
          <cell r="I1999" t="str">
            <v>GENERAL AND ADMINISTRATION EXPENSES</v>
          </cell>
          <cell r="J1999" t="str">
            <v>REPAIRS AND MAINTENANCE</v>
          </cell>
        </row>
        <row r="2000">
          <cell r="A2000" t="str">
            <v>X502101</v>
          </cell>
          <cell r="B2000" t="str">
            <v>Repair &amp; Maint(Mach)</v>
          </cell>
          <cell r="C2000" t="str">
            <v>INR</v>
          </cell>
          <cell r="D2000" t="str">
            <v>EXPENSES</v>
          </cell>
          <cell r="E2000" t="str">
            <v>INCOME STATEMENT</v>
          </cell>
          <cell r="F2000" t="str">
            <v/>
          </cell>
          <cell r="G2000" t="str">
            <v/>
          </cell>
          <cell r="H2000" t="str">
            <v>EXPENDITURE</v>
          </cell>
          <cell r="I2000" t="str">
            <v>GENERAL AND ADMINISTRATION EXPENSES</v>
          </cell>
          <cell r="J2000" t="str">
            <v>REPAIRS AND MAINTENANCE</v>
          </cell>
        </row>
        <row r="2001">
          <cell r="A2001" t="str">
            <v>X502102</v>
          </cell>
          <cell r="B2001" t="str">
            <v>Repair &amp; Maint(Mach)- GENERAL MAINT</v>
          </cell>
          <cell r="C2001" t="str">
            <v>INR</v>
          </cell>
          <cell r="D2001" t="str">
            <v>EXPENSES</v>
          </cell>
          <cell r="E2001" t="str">
            <v>INCOME STATEMENT</v>
          </cell>
          <cell r="F2001" t="str">
            <v/>
          </cell>
          <cell r="G2001" t="str">
            <v/>
          </cell>
          <cell r="H2001" t="str">
            <v>EXPENDITURE</v>
          </cell>
          <cell r="I2001" t="str">
            <v>GENERAL AND ADMINISTRATION EXPENSES</v>
          </cell>
          <cell r="J2001" t="str">
            <v>REPAIRS AND MAINTENANCE</v>
          </cell>
        </row>
        <row r="2002">
          <cell r="A2002" t="str">
            <v>X502103</v>
          </cell>
          <cell r="B2002" t="str">
            <v>Repair &amp; Maint(Mach)- AMC</v>
          </cell>
          <cell r="C2002" t="str">
            <v>INR</v>
          </cell>
          <cell r="D2002" t="str">
            <v>EXPENSES</v>
          </cell>
          <cell r="E2002" t="str">
            <v>INCOME STATEMENT</v>
          </cell>
          <cell r="F2002" t="str">
            <v/>
          </cell>
          <cell r="G2002" t="str">
            <v/>
          </cell>
          <cell r="H2002" t="str">
            <v>EXPENDITURE</v>
          </cell>
          <cell r="I2002" t="str">
            <v>GENERAL AND ADMINISTRATION EXPENSES</v>
          </cell>
          <cell r="J2002" t="str">
            <v>REPAIRS AND MAINTENANCE</v>
          </cell>
        </row>
        <row r="2003">
          <cell r="A2003" t="str">
            <v>X502104</v>
          </cell>
          <cell r="B2003" t="str">
            <v>Repair &amp; Maint(Mach)- FURNITURE</v>
          </cell>
          <cell r="C2003" t="str">
            <v>INR</v>
          </cell>
          <cell r="D2003" t="str">
            <v>EXPENSES</v>
          </cell>
          <cell r="E2003" t="str">
            <v>INCOME STATEMENT</v>
          </cell>
          <cell r="F2003" t="str">
            <v/>
          </cell>
          <cell r="G2003" t="str">
            <v/>
          </cell>
          <cell r="H2003" t="str">
            <v>EXPENDITURE</v>
          </cell>
          <cell r="I2003" t="str">
            <v>GENERAL AND ADMINISTRATION EXPENSES</v>
          </cell>
          <cell r="J2003" t="str">
            <v>REPAIRS AND MAINTENANCE</v>
          </cell>
        </row>
        <row r="2004">
          <cell r="A2004" t="str">
            <v>X502105</v>
          </cell>
          <cell r="B2004" t="str">
            <v>Repair &amp; Maint(Mach)- DG SET</v>
          </cell>
          <cell r="C2004" t="str">
            <v>INR</v>
          </cell>
          <cell r="D2004" t="str">
            <v>EXPENSES</v>
          </cell>
          <cell r="E2004" t="str">
            <v>INCOME STATEMENT</v>
          </cell>
          <cell r="F2004" t="str">
            <v/>
          </cell>
          <cell r="G2004" t="str">
            <v/>
          </cell>
          <cell r="H2004" t="str">
            <v>EXPENDITURE</v>
          </cell>
          <cell r="I2004" t="str">
            <v>GENERAL AND ADMINISTRATION EXPENSES</v>
          </cell>
          <cell r="J2004" t="str">
            <v>REPAIRS AND MAINTENANCE</v>
          </cell>
        </row>
        <row r="2005">
          <cell r="A2005" t="str">
            <v>X502106</v>
          </cell>
          <cell r="B2005" t="str">
            <v>Repair &amp; Maint(Mach)- COMPUTERS</v>
          </cell>
          <cell r="C2005" t="str">
            <v>INR</v>
          </cell>
          <cell r="D2005" t="str">
            <v>EXPENSES</v>
          </cell>
          <cell r="E2005" t="str">
            <v>INCOME STATEMENT</v>
          </cell>
          <cell r="F2005" t="str">
            <v/>
          </cell>
          <cell r="G2005" t="str">
            <v/>
          </cell>
          <cell r="H2005" t="str">
            <v>EXPENDITURE</v>
          </cell>
          <cell r="I2005" t="str">
            <v>GENERAL AND ADMINISTRATION EXPENSES</v>
          </cell>
          <cell r="J2005" t="str">
            <v>REPAIRS AND MAINTENANCE</v>
          </cell>
        </row>
        <row r="2006">
          <cell r="A2006" t="str">
            <v>X502107</v>
          </cell>
          <cell r="B2006" t="str">
            <v>Repair &amp; Maint(Mach)- Electricals</v>
          </cell>
          <cell r="C2006" t="str">
            <v>INR</v>
          </cell>
          <cell r="D2006" t="str">
            <v>EXPENSES</v>
          </cell>
          <cell r="E2006" t="str">
            <v>INCOME STATEMENT</v>
          </cell>
          <cell r="F2006" t="str">
            <v/>
          </cell>
          <cell r="G2006" t="str">
            <v/>
          </cell>
          <cell r="H2006" t="str">
            <v>EXPENDITURE</v>
          </cell>
          <cell r="I2006" t="str">
            <v>GENERAL AND ADMINISTRATION EXPENSES</v>
          </cell>
          <cell r="J2006" t="str">
            <v>REPAIRS AND MAINTENANCE</v>
          </cell>
        </row>
        <row r="2007">
          <cell r="A2007" t="str">
            <v>X502108</v>
          </cell>
          <cell r="B2007" t="str">
            <v>Repair &amp; Maint(Mach)- AIR CONDITIONERS</v>
          </cell>
          <cell r="C2007" t="str">
            <v>INR</v>
          </cell>
          <cell r="D2007" t="str">
            <v>EXPENSES</v>
          </cell>
          <cell r="E2007" t="str">
            <v>INCOME STATEMENT</v>
          </cell>
          <cell r="F2007" t="str">
            <v/>
          </cell>
          <cell r="G2007" t="str">
            <v/>
          </cell>
          <cell r="H2007" t="str">
            <v>EXPENDITURE</v>
          </cell>
          <cell r="I2007" t="str">
            <v>GENERAL AND ADMINISTRATION EXPENSES</v>
          </cell>
          <cell r="J2007" t="str">
            <v>REPAIRS AND MAINTENANCE</v>
          </cell>
        </row>
        <row r="2008">
          <cell r="A2008" t="str">
            <v>X502109</v>
          </cell>
          <cell r="B2008" t="str">
            <v>Repair &amp; Maint(Mach)- Other Equipments</v>
          </cell>
          <cell r="C2008" t="str">
            <v>INR</v>
          </cell>
          <cell r="D2008" t="str">
            <v>EXPENSES</v>
          </cell>
          <cell r="E2008" t="str">
            <v>INCOME STATEMENT</v>
          </cell>
          <cell r="F2008" t="str">
            <v/>
          </cell>
          <cell r="G2008" t="str">
            <v/>
          </cell>
          <cell r="H2008" t="str">
            <v>EXPENDITURE</v>
          </cell>
          <cell r="I2008" t="str">
            <v>GENERAL AND ADMINISTRATION EXPENSES</v>
          </cell>
          <cell r="J2008" t="str">
            <v>REPAIRS AND MAINTENANCE</v>
          </cell>
        </row>
        <row r="2009">
          <cell r="A2009" t="str">
            <v>X502110</v>
          </cell>
          <cell r="B2009" t="str">
            <v>Repair &amp; Maint(Mach)- Others</v>
          </cell>
          <cell r="C2009" t="str">
            <v>INR</v>
          </cell>
          <cell r="D2009" t="str">
            <v>EXPENSES</v>
          </cell>
          <cell r="E2009" t="str">
            <v>INCOME STATEMENT</v>
          </cell>
          <cell r="F2009" t="str">
            <v/>
          </cell>
          <cell r="G2009" t="str">
            <v/>
          </cell>
          <cell r="H2009" t="str">
            <v>EXPENDITURE</v>
          </cell>
          <cell r="I2009" t="str">
            <v>GENERAL AND ADMINISTRATION EXPENSES</v>
          </cell>
          <cell r="J2009" t="str">
            <v>REPAIRS AND MAINTENANCE</v>
          </cell>
        </row>
        <row r="2010">
          <cell r="A2010" t="str">
            <v>X502111</v>
          </cell>
          <cell r="B2010" t="str">
            <v>Repair &amp; Maint(Mach)-Motorcycles</v>
          </cell>
          <cell r="C2010" t="str">
            <v>INR</v>
          </cell>
          <cell r="D2010" t="str">
            <v>EXPENSES</v>
          </cell>
          <cell r="E2010" t="str">
            <v>INCOME STATEMENT</v>
          </cell>
          <cell r="F2010" t="str">
            <v/>
          </cell>
          <cell r="G2010" t="str">
            <v/>
          </cell>
          <cell r="H2010" t="str">
            <v>EXPENDITURE</v>
          </cell>
          <cell r="I2010" t="str">
            <v>GENERAL AND ADMINISTRATION EXPENSES</v>
          </cell>
          <cell r="J2010" t="str">
            <v>REPAIRS AND MAINTENANCE</v>
          </cell>
        </row>
        <row r="2011">
          <cell r="A2011" t="str">
            <v>X502201</v>
          </cell>
          <cell r="B2011" t="str">
            <v>Repair &amp; Maintenance</v>
          </cell>
          <cell r="C2011" t="str">
            <v>INR</v>
          </cell>
          <cell r="D2011" t="str">
            <v>EXPENSES</v>
          </cell>
          <cell r="E2011" t="str">
            <v>INCOME STATEMENT</v>
          </cell>
          <cell r="F2011" t="str">
            <v/>
          </cell>
          <cell r="G2011" t="str">
            <v/>
          </cell>
          <cell r="H2011" t="str">
            <v>EXPENDITURE</v>
          </cell>
          <cell r="I2011" t="str">
            <v>GENERAL AND ADMINISTRATION EXPENSES</v>
          </cell>
          <cell r="J2011" t="str">
            <v>REPAIRS AND MAINTENANCE</v>
          </cell>
        </row>
        <row r="2012">
          <cell r="A2012" t="str">
            <v>X503001-000-000</v>
          </cell>
          <cell r="B2012" t="str">
            <v>R&amp;M Constd prop/colony</v>
          </cell>
          <cell r="C2012" t="str">
            <v>INR</v>
          </cell>
          <cell r="D2012" t="str">
            <v>EXPENSES</v>
          </cell>
          <cell r="E2012" t="str">
            <v>INCOME STATEMENT</v>
          </cell>
          <cell r="F2012" t="str">
            <v/>
          </cell>
          <cell r="G2012" t="str">
            <v/>
          </cell>
          <cell r="H2012" t="str">
            <v>EXPENDITURE</v>
          </cell>
          <cell r="I2012" t="str">
            <v>GENERAL AND ADMINISTRATION EXPENSES</v>
          </cell>
          <cell r="J2012" t="str">
            <v>REPAIRS AND MAINTENANCE</v>
          </cell>
        </row>
        <row r="2013">
          <cell r="A2013" t="str">
            <v>X503001-000-001</v>
          </cell>
          <cell r="B2013" t="str">
            <v>R&amp;M Constd prop/colony- ANKUR VIHAR(DEV)</v>
          </cell>
          <cell r="C2013" t="str">
            <v>INR</v>
          </cell>
          <cell r="D2013" t="str">
            <v>EXPENSES</v>
          </cell>
          <cell r="E2013" t="str">
            <v>INCOME STATEMENT</v>
          </cell>
          <cell r="F2013" t="str">
            <v/>
          </cell>
          <cell r="G2013" t="str">
            <v/>
          </cell>
          <cell r="H2013" t="str">
            <v>EXPENDITURE</v>
          </cell>
          <cell r="I2013" t="str">
            <v>GENERAL AND ADMINISTRATION EXPENSES</v>
          </cell>
          <cell r="J2013" t="str">
            <v>REPAIRS AND MAINTENANCE</v>
          </cell>
        </row>
        <row r="2014">
          <cell r="A2014" t="str">
            <v>X503001-000-004</v>
          </cell>
          <cell r="B2014" t="str">
            <v>R&amp;M Constd prop/colony- BEVERLY PARK-I</v>
          </cell>
          <cell r="C2014" t="str">
            <v>INR</v>
          </cell>
          <cell r="D2014" t="str">
            <v>EXPENSES</v>
          </cell>
          <cell r="E2014" t="str">
            <v>INCOME STATEMENT</v>
          </cell>
          <cell r="F2014" t="str">
            <v/>
          </cell>
          <cell r="G2014" t="str">
            <v/>
          </cell>
          <cell r="H2014" t="str">
            <v>EXPENDITURE</v>
          </cell>
          <cell r="I2014" t="str">
            <v>GENERAL AND ADMINISTRATION EXPENSES</v>
          </cell>
          <cell r="J2014" t="str">
            <v>REPAIRS AND MAINTENANCE</v>
          </cell>
        </row>
        <row r="2015">
          <cell r="A2015" t="str">
            <v>X503001-000-005</v>
          </cell>
          <cell r="B2015" t="str">
            <v>R&amp;M Constd prop/colony- BEVERLY PARK-II</v>
          </cell>
          <cell r="C2015" t="str">
            <v>INR</v>
          </cell>
          <cell r="D2015" t="str">
            <v>EXPENSES</v>
          </cell>
          <cell r="E2015" t="str">
            <v>INCOME STATEMENT</v>
          </cell>
          <cell r="F2015" t="str">
            <v/>
          </cell>
          <cell r="G2015" t="str">
            <v/>
          </cell>
          <cell r="H2015" t="str">
            <v>EXPENDITURE</v>
          </cell>
          <cell r="I2015" t="str">
            <v>GENERAL AND ADMINISTRATION EXPENSES</v>
          </cell>
          <cell r="J2015" t="str">
            <v>REPAIRS AND MAINTENANCE</v>
          </cell>
        </row>
        <row r="2016">
          <cell r="A2016" t="str">
            <v>X503001-000-010</v>
          </cell>
          <cell r="B2016" t="str">
            <v>R&amp;M Constd prop/colony- DILSHAD PLAZA</v>
          </cell>
          <cell r="C2016" t="str">
            <v>INR</v>
          </cell>
          <cell r="D2016" t="str">
            <v>EXPENSES</v>
          </cell>
          <cell r="E2016" t="str">
            <v>INCOME STATEMENT</v>
          </cell>
          <cell r="F2016" t="str">
            <v/>
          </cell>
          <cell r="G2016" t="str">
            <v/>
          </cell>
          <cell r="H2016" t="str">
            <v>EXPENDITURE</v>
          </cell>
          <cell r="I2016" t="str">
            <v>GENERAL AND ADMINISTRATION EXPENSES</v>
          </cell>
          <cell r="J2016" t="str">
            <v>REPAIRS AND MAINTENANCE</v>
          </cell>
        </row>
        <row r="2017">
          <cell r="A2017" t="str">
            <v>X503001-000-013</v>
          </cell>
          <cell r="B2017" t="str">
            <v>R&amp;M Constd prop/colony- HAMILTON COURT</v>
          </cell>
          <cell r="C2017" t="str">
            <v>INR</v>
          </cell>
          <cell r="D2017" t="str">
            <v>EXPENSES</v>
          </cell>
          <cell r="E2017" t="str">
            <v>INCOME STATEMENT</v>
          </cell>
          <cell r="F2017" t="str">
            <v/>
          </cell>
          <cell r="G2017" t="str">
            <v/>
          </cell>
          <cell r="H2017" t="str">
            <v>EXPENDITURE</v>
          </cell>
          <cell r="I2017" t="str">
            <v>GENERAL AND ADMINISTRATION EXPENSES</v>
          </cell>
          <cell r="J2017" t="str">
            <v>REPAIRS AND MAINTENANCE</v>
          </cell>
        </row>
        <row r="2018">
          <cell r="A2018" t="str">
            <v>X503001-000-022</v>
          </cell>
          <cell r="B2018" t="str">
            <v>R&amp;M Constd prop/colony- RICHMOND PARK</v>
          </cell>
          <cell r="C2018" t="str">
            <v>INR</v>
          </cell>
          <cell r="D2018" t="str">
            <v>EXPENSES</v>
          </cell>
          <cell r="E2018" t="str">
            <v>INCOME STATEMENT</v>
          </cell>
          <cell r="F2018" t="str">
            <v/>
          </cell>
          <cell r="G2018" t="str">
            <v/>
          </cell>
          <cell r="H2018" t="str">
            <v>EXPENDITURE</v>
          </cell>
          <cell r="I2018" t="str">
            <v>GENERAL AND ADMINISTRATION EXPENSES</v>
          </cell>
          <cell r="J2018" t="str">
            <v>REPAIRS AND MAINTENANCE</v>
          </cell>
        </row>
        <row r="2019">
          <cell r="A2019" t="str">
            <v>X503001-000-028</v>
          </cell>
          <cell r="B2019" t="str">
            <v>R&amp;M Constd prop/colony- SILVER OAKS</v>
          </cell>
          <cell r="C2019" t="str">
            <v>INR</v>
          </cell>
          <cell r="D2019" t="str">
            <v>EXPENSES</v>
          </cell>
          <cell r="E2019" t="str">
            <v>INCOME STATEMENT</v>
          </cell>
          <cell r="F2019" t="str">
            <v/>
          </cell>
          <cell r="G2019" t="str">
            <v/>
          </cell>
          <cell r="H2019" t="str">
            <v>EXPENDITURE</v>
          </cell>
          <cell r="I2019" t="str">
            <v>GENERAL AND ADMINISTRATION EXPENSES</v>
          </cell>
          <cell r="J2019" t="str">
            <v>REPAIRS AND MAINTENANCE</v>
          </cell>
        </row>
        <row r="2020">
          <cell r="A2020" t="str">
            <v>X503001-000-034</v>
          </cell>
          <cell r="B2020" t="str">
            <v>R&amp;M Constd prop/colony- WINDSOR COURT</v>
          </cell>
          <cell r="C2020" t="str">
            <v>INR</v>
          </cell>
          <cell r="D2020" t="str">
            <v>EXPENSES</v>
          </cell>
          <cell r="E2020" t="str">
            <v>INCOME STATEMENT</v>
          </cell>
          <cell r="F2020" t="str">
            <v/>
          </cell>
          <cell r="G2020" t="str">
            <v/>
          </cell>
          <cell r="H2020" t="str">
            <v>EXPENDITURE</v>
          </cell>
          <cell r="I2020" t="str">
            <v>GENERAL AND ADMINISTRATION EXPENSES</v>
          </cell>
          <cell r="J2020" t="str">
            <v>REPAIRS AND MAINTENANCE</v>
          </cell>
        </row>
        <row r="2021">
          <cell r="A2021" t="str">
            <v>X503001-000-039</v>
          </cell>
          <cell r="B2021" t="str">
            <v>R&amp;M Constd prop/colony- RIDGEWOOD</v>
          </cell>
          <cell r="C2021" t="str">
            <v>INR</v>
          </cell>
          <cell r="D2021" t="str">
            <v>EXPENSES</v>
          </cell>
          <cell r="E2021" t="str">
            <v>INCOME STATEMENT</v>
          </cell>
          <cell r="F2021" t="str">
            <v/>
          </cell>
          <cell r="G2021" t="str">
            <v/>
          </cell>
          <cell r="H2021" t="str">
            <v>EXPENDITURE</v>
          </cell>
          <cell r="I2021" t="str">
            <v>GENERAL AND ADMINISTRATION EXPENSES</v>
          </cell>
          <cell r="J2021" t="str">
            <v>REPAIRS AND MAINTENANCE</v>
          </cell>
        </row>
        <row r="2022">
          <cell r="A2022" t="str">
            <v>X503001-000-046</v>
          </cell>
          <cell r="B2022" t="str">
            <v>R&amp;M Constd prop/colony- PRINCETON</v>
          </cell>
          <cell r="C2022" t="str">
            <v>INR</v>
          </cell>
          <cell r="D2022" t="str">
            <v>EXPENSES</v>
          </cell>
          <cell r="E2022" t="str">
            <v>INCOME STATEMENT</v>
          </cell>
          <cell r="F2022" t="str">
            <v/>
          </cell>
          <cell r="G2022" t="str">
            <v/>
          </cell>
          <cell r="H2022" t="str">
            <v>EXPENDITURE</v>
          </cell>
          <cell r="I2022" t="str">
            <v>GENERAL AND ADMINISTRATION EXPENSES</v>
          </cell>
          <cell r="J2022" t="str">
            <v>REPAIRS AND MAINTENANCE</v>
          </cell>
        </row>
        <row r="2023">
          <cell r="A2023" t="str">
            <v>X503001-000-050</v>
          </cell>
          <cell r="B2023" t="str">
            <v>R&amp;M Constd prop/colony- CARLTON</v>
          </cell>
          <cell r="C2023" t="str">
            <v>INR</v>
          </cell>
          <cell r="D2023" t="str">
            <v>EXPENSES</v>
          </cell>
          <cell r="E2023" t="str">
            <v>INCOME STATEMENT</v>
          </cell>
          <cell r="F2023" t="str">
            <v/>
          </cell>
          <cell r="G2023" t="str">
            <v/>
          </cell>
          <cell r="H2023" t="str">
            <v>EXPENDITURE</v>
          </cell>
          <cell r="I2023" t="str">
            <v>GENERAL AND ADMINISTRATION EXPENSES</v>
          </cell>
          <cell r="J2023" t="str">
            <v>REPAIRS AND MAINTENANCE</v>
          </cell>
        </row>
        <row r="2024">
          <cell r="A2024" t="str">
            <v>X503001-000-055</v>
          </cell>
          <cell r="B2024" t="str">
            <v>R&amp;M Constd prop/colony- BELV.TOWER</v>
          </cell>
          <cell r="C2024" t="str">
            <v>INR</v>
          </cell>
          <cell r="D2024" t="str">
            <v>EXPENSES</v>
          </cell>
          <cell r="E2024" t="str">
            <v>INCOME STATEMENT</v>
          </cell>
          <cell r="F2024" t="str">
            <v/>
          </cell>
          <cell r="G2024" t="str">
            <v/>
          </cell>
          <cell r="H2024" t="str">
            <v>EXPENDITURE</v>
          </cell>
          <cell r="I2024" t="str">
            <v>GENERAL AND ADMINISTRATION EXPENSES</v>
          </cell>
          <cell r="J2024" t="str">
            <v>REPAIRS AND MAINTENANCE</v>
          </cell>
        </row>
        <row r="2025">
          <cell r="A2025" t="str">
            <v>X503001-000-058</v>
          </cell>
          <cell r="B2025" t="str">
            <v>R&amp;M Constd prop/colony- EXCLUSIVE FLOOR</v>
          </cell>
          <cell r="C2025" t="str">
            <v>INR</v>
          </cell>
          <cell r="D2025" t="str">
            <v>EXPENSES</v>
          </cell>
          <cell r="E2025" t="str">
            <v>INCOME STATEMENT</v>
          </cell>
          <cell r="F2025" t="str">
            <v/>
          </cell>
          <cell r="G2025" t="str">
            <v/>
          </cell>
          <cell r="H2025" t="str">
            <v>EXPENDITURE</v>
          </cell>
          <cell r="I2025" t="str">
            <v>GENERAL AND ADMINISTRATION EXPENSES</v>
          </cell>
          <cell r="J2025" t="str">
            <v>REPAIRS AND MAINTENANCE</v>
          </cell>
        </row>
        <row r="2026">
          <cell r="A2026" t="str">
            <v>X503001-000-060</v>
          </cell>
          <cell r="B2026" t="str">
            <v>R&amp;M Constd prop/colony- TRINITY TOWERS</v>
          </cell>
          <cell r="C2026" t="str">
            <v>INR</v>
          </cell>
          <cell r="D2026" t="str">
            <v>EXPENSES</v>
          </cell>
          <cell r="E2026" t="str">
            <v>INCOME STATEMENT</v>
          </cell>
          <cell r="F2026" t="str">
            <v/>
          </cell>
          <cell r="G2026" t="str">
            <v/>
          </cell>
          <cell r="H2026" t="str">
            <v>EXPENDITURE</v>
          </cell>
          <cell r="I2026" t="str">
            <v>GENERAL AND ADMINISTRATION EXPENSES</v>
          </cell>
          <cell r="J2026" t="str">
            <v>REPAIRS AND MAINTENANCE</v>
          </cell>
        </row>
        <row r="2027">
          <cell r="A2027" t="str">
            <v>X503001-000-066</v>
          </cell>
          <cell r="B2027" t="str">
            <v>R&amp;M Constd prop/colony- GREEN VALLEY CON</v>
          </cell>
          <cell r="C2027" t="str">
            <v>INR</v>
          </cell>
          <cell r="D2027" t="str">
            <v>EXPENSES</v>
          </cell>
          <cell r="E2027" t="str">
            <v>INCOME STATEMENT</v>
          </cell>
          <cell r="F2027" t="str">
            <v/>
          </cell>
          <cell r="G2027" t="str">
            <v/>
          </cell>
          <cell r="H2027" t="str">
            <v>EXPENDITURE</v>
          </cell>
          <cell r="I2027" t="str">
            <v>GENERAL AND ADMINISTRATION EXPENSES</v>
          </cell>
          <cell r="J2027" t="str">
            <v>REPAIRS AND MAINTENANCE</v>
          </cell>
        </row>
        <row r="2028">
          <cell r="A2028" t="str">
            <v>X503001-000-108</v>
          </cell>
          <cell r="B2028" t="str">
            <v>R&amp;M Constd prop/colony- REGENCY PARK-II</v>
          </cell>
          <cell r="C2028" t="str">
            <v>INR</v>
          </cell>
          <cell r="D2028" t="str">
            <v>EXPENSES</v>
          </cell>
          <cell r="E2028" t="str">
            <v>INCOME STATEMENT</v>
          </cell>
          <cell r="F2028" t="str">
            <v/>
          </cell>
          <cell r="G2028" t="str">
            <v/>
          </cell>
          <cell r="H2028" t="str">
            <v>EXPENDITURE</v>
          </cell>
          <cell r="I2028" t="str">
            <v>GENERAL AND ADMINISTRATION EXPENSES</v>
          </cell>
          <cell r="J2028" t="str">
            <v>REPAIRS AND MAINTENANCE</v>
          </cell>
        </row>
        <row r="2029">
          <cell r="A2029" t="str">
            <v>X503001-000-116</v>
          </cell>
          <cell r="B2029" t="str">
            <v>R&amp;M Constd prop/colony- DILSHAD 2 (DEV)</v>
          </cell>
          <cell r="C2029" t="str">
            <v>INR</v>
          </cell>
          <cell r="D2029" t="str">
            <v>EXPENSES</v>
          </cell>
          <cell r="E2029" t="str">
            <v>INCOME STATEMENT</v>
          </cell>
          <cell r="F2029" t="str">
            <v/>
          </cell>
          <cell r="G2029" t="str">
            <v/>
          </cell>
          <cell r="H2029" t="str">
            <v>EXPENDITURE</v>
          </cell>
          <cell r="I2029" t="str">
            <v>GENERAL AND ADMINISTRATION EXPENSES</v>
          </cell>
          <cell r="J2029" t="str">
            <v>REPAIRS AND MAINTENANCE</v>
          </cell>
        </row>
        <row r="2030">
          <cell r="A2030" t="str">
            <v>X503101</v>
          </cell>
          <cell r="B2030" t="str">
            <v>Rep &amp; Main(Oth)</v>
          </cell>
          <cell r="C2030" t="str">
            <v>INR</v>
          </cell>
          <cell r="D2030" t="str">
            <v>EXPENSES</v>
          </cell>
          <cell r="E2030" t="str">
            <v>INCOME STATEMENT</v>
          </cell>
          <cell r="F2030" t="str">
            <v/>
          </cell>
          <cell r="G2030" t="str">
            <v/>
          </cell>
          <cell r="H2030" t="str">
            <v>EXPENDITURE</v>
          </cell>
          <cell r="I2030" t="str">
            <v>GENERAL AND ADMINISTRATION EXPENSES</v>
          </cell>
          <cell r="J2030" t="str">
            <v>REPAIRS AND MAINTENANCE</v>
          </cell>
        </row>
        <row r="2031">
          <cell r="A2031" t="str">
            <v>X503102</v>
          </cell>
          <cell r="B2031" t="str">
            <v>Rep &amp; Main(Oth)- SWIMMING POOL</v>
          </cell>
          <cell r="C2031" t="str">
            <v>INR</v>
          </cell>
          <cell r="D2031" t="str">
            <v>EXPENSES</v>
          </cell>
          <cell r="E2031" t="str">
            <v>INCOME STATEMENT</v>
          </cell>
          <cell r="F2031" t="str">
            <v/>
          </cell>
          <cell r="G2031" t="str">
            <v/>
          </cell>
          <cell r="H2031" t="str">
            <v>EXPENDITURE</v>
          </cell>
          <cell r="I2031" t="str">
            <v>GENERAL AND ADMINISTRATION EXPENSES</v>
          </cell>
          <cell r="J2031" t="str">
            <v>REPAIRS AND MAINTENANCE</v>
          </cell>
        </row>
        <row r="2032">
          <cell r="A2032" t="str">
            <v>X503103</v>
          </cell>
          <cell r="B2032" t="str">
            <v>Rep &amp; Main(Oth)- ROAD PH-I,II,III</v>
          </cell>
          <cell r="C2032" t="str">
            <v>INR</v>
          </cell>
          <cell r="D2032" t="str">
            <v>EXPENSES</v>
          </cell>
          <cell r="E2032" t="str">
            <v>INCOME STATEMENT</v>
          </cell>
          <cell r="F2032" t="str">
            <v/>
          </cell>
          <cell r="G2032" t="str">
            <v/>
          </cell>
          <cell r="H2032" t="str">
            <v>EXPENDITURE</v>
          </cell>
          <cell r="I2032" t="str">
            <v>GENERAL AND ADMINISTRATION EXPENSES</v>
          </cell>
          <cell r="J2032" t="str">
            <v>REPAIRS AND MAINTENANCE</v>
          </cell>
        </row>
        <row r="2033">
          <cell r="A2033" t="str">
            <v>X503104</v>
          </cell>
          <cell r="B2033" t="str">
            <v>Rep &amp; Main(Oth)- ROAD PH-IV</v>
          </cell>
          <cell r="C2033" t="str">
            <v>INR</v>
          </cell>
          <cell r="D2033" t="str">
            <v>EXPENSES</v>
          </cell>
          <cell r="E2033" t="str">
            <v>INCOME STATEMENT</v>
          </cell>
          <cell r="F2033" t="str">
            <v/>
          </cell>
          <cell r="G2033" t="str">
            <v/>
          </cell>
          <cell r="H2033" t="str">
            <v>EXPENDITURE</v>
          </cell>
          <cell r="I2033" t="str">
            <v>GENERAL AND ADMINISTRATION EXPENSES</v>
          </cell>
          <cell r="J2033" t="str">
            <v>REPAIRS AND MAINTENANCE</v>
          </cell>
        </row>
        <row r="2034">
          <cell r="A2034" t="str">
            <v>X503105</v>
          </cell>
          <cell r="B2034" t="str">
            <v>Rep &amp; Main(Oth)- WATER SUPPLY -S.O.A</v>
          </cell>
          <cell r="C2034" t="str">
            <v>INR</v>
          </cell>
          <cell r="D2034" t="str">
            <v>EXPENSES</v>
          </cell>
          <cell r="E2034" t="str">
            <v>INCOME STATEMENT</v>
          </cell>
          <cell r="F2034" t="str">
            <v/>
          </cell>
          <cell r="G2034" t="str">
            <v/>
          </cell>
          <cell r="H2034" t="str">
            <v>EXPENDITURE</v>
          </cell>
          <cell r="I2034" t="str">
            <v>GENERAL AND ADMINISTRATION EXPENSES</v>
          </cell>
          <cell r="J2034" t="str">
            <v>REPAIRS AND MAINTENANCE</v>
          </cell>
        </row>
        <row r="2035">
          <cell r="A2035" t="str">
            <v>X503106</v>
          </cell>
          <cell r="B2035" t="str">
            <v>Rep &amp; Main(Oth)- EX. HOMES</v>
          </cell>
          <cell r="C2035" t="str">
            <v>INR</v>
          </cell>
          <cell r="D2035" t="str">
            <v>EXPENSES</v>
          </cell>
          <cell r="E2035" t="str">
            <v>INCOME STATEMENT</v>
          </cell>
          <cell r="F2035" t="str">
            <v/>
          </cell>
          <cell r="G2035" t="str">
            <v/>
          </cell>
          <cell r="H2035" t="str">
            <v>EXPENDITURE</v>
          </cell>
          <cell r="I2035" t="str">
            <v>GENERAL AND ADMINISTRATION EXPENSES</v>
          </cell>
          <cell r="J2035" t="str">
            <v>REPAIRS AND MAINTENANCE</v>
          </cell>
        </row>
        <row r="2036">
          <cell r="A2036" t="str">
            <v>X503107</v>
          </cell>
          <cell r="B2036" t="str">
            <v>Rep &amp; Main(Oth)- PARK N SHOP</v>
          </cell>
          <cell r="C2036" t="str">
            <v>INR</v>
          </cell>
          <cell r="D2036" t="str">
            <v>EXPENSES</v>
          </cell>
          <cell r="E2036" t="str">
            <v>INCOME STATEMENT</v>
          </cell>
          <cell r="F2036" t="str">
            <v/>
          </cell>
          <cell r="G2036" t="str">
            <v/>
          </cell>
          <cell r="H2036" t="str">
            <v>EXPENDITURE</v>
          </cell>
          <cell r="I2036" t="str">
            <v>GENERAL AND ADMINISTRATION EXPENSES</v>
          </cell>
          <cell r="J2036" t="str">
            <v>REPAIRS AND MAINTENANCE</v>
          </cell>
        </row>
        <row r="2037">
          <cell r="A2037" t="str">
            <v>X503108</v>
          </cell>
          <cell r="B2037" t="str">
            <v>Rep &amp; Main(Oth)- STOP N SHOP</v>
          </cell>
          <cell r="C2037" t="str">
            <v>INR</v>
          </cell>
          <cell r="D2037" t="str">
            <v>EXPENSES</v>
          </cell>
          <cell r="E2037" t="str">
            <v>INCOME STATEMENT</v>
          </cell>
          <cell r="F2037" t="str">
            <v/>
          </cell>
          <cell r="G2037" t="str">
            <v/>
          </cell>
          <cell r="H2037" t="str">
            <v>EXPENDITURE</v>
          </cell>
          <cell r="I2037" t="str">
            <v>GENERAL AND ADMINISTRATION EXPENSES</v>
          </cell>
          <cell r="J2037" t="str">
            <v>REPAIRS AND MAINTENANCE</v>
          </cell>
        </row>
        <row r="2038">
          <cell r="A2038" t="str">
            <v>X503109</v>
          </cell>
          <cell r="B2038" t="str">
            <v>Rep &amp; Main(Oth)- STREET LIGHT-PHI,II,III</v>
          </cell>
          <cell r="C2038" t="str">
            <v>INR</v>
          </cell>
          <cell r="D2038" t="str">
            <v>EXPENSES</v>
          </cell>
          <cell r="E2038" t="str">
            <v>INCOME STATEMENT</v>
          </cell>
          <cell r="F2038" t="str">
            <v/>
          </cell>
          <cell r="G2038" t="str">
            <v/>
          </cell>
          <cell r="H2038" t="str">
            <v>EXPENDITURE</v>
          </cell>
          <cell r="I2038" t="str">
            <v>GENERAL AND ADMINISTRATION EXPENSES</v>
          </cell>
          <cell r="J2038" t="str">
            <v>REPAIRS AND MAINTENANCE</v>
          </cell>
        </row>
        <row r="2039">
          <cell r="A2039" t="str">
            <v>X503110</v>
          </cell>
          <cell r="B2039" t="str">
            <v>Rep &amp; Main(Oth)- STREET LIGHT PH-IV</v>
          </cell>
          <cell r="C2039" t="str">
            <v>INR</v>
          </cell>
          <cell r="D2039" t="str">
            <v>EXPENSES</v>
          </cell>
          <cell r="E2039" t="str">
            <v>INCOME STATEMENT</v>
          </cell>
          <cell r="F2039" t="str">
            <v/>
          </cell>
          <cell r="G2039" t="str">
            <v/>
          </cell>
          <cell r="H2039" t="str">
            <v>EXPENDITURE</v>
          </cell>
          <cell r="I2039" t="str">
            <v>GENERAL AND ADMINISTRATION EXPENSES</v>
          </cell>
          <cell r="J2039" t="str">
            <v>REPAIRS AND MAINTENANCE</v>
          </cell>
        </row>
        <row r="2040">
          <cell r="A2040" t="str">
            <v>X503111</v>
          </cell>
          <cell r="B2040" t="str">
            <v>Rep &amp; Main(Oth)- ATH</v>
          </cell>
          <cell r="C2040" t="str">
            <v>INR</v>
          </cell>
          <cell r="D2040" t="str">
            <v>EXPENSES</v>
          </cell>
          <cell r="E2040" t="str">
            <v>INCOME STATEMENT</v>
          </cell>
          <cell r="F2040" t="str">
            <v/>
          </cell>
          <cell r="G2040" t="str">
            <v/>
          </cell>
          <cell r="H2040" t="str">
            <v>EXPENDITURE</v>
          </cell>
          <cell r="I2040" t="str">
            <v>GENERAL AND ADMINISTRATION EXPENSES</v>
          </cell>
          <cell r="J2040" t="str">
            <v>REPAIRS AND MAINTENANCE</v>
          </cell>
        </row>
        <row r="2041">
          <cell r="A2041" t="str">
            <v>X503112</v>
          </cell>
          <cell r="B2041" t="str">
            <v>Rep &amp; Main(Oth)- LAWN &amp; GARDEN PH 1,2,3</v>
          </cell>
          <cell r="C2041" t="str">
            <v>INR</v>
          </cell>
          <cell r="D2041" t="str">
            <v>EXPENSES</v>
          </cell>
          <cell r="E2041" t="str">
            <v>INCOME STATEMENT</v>
          </cell>
          <cell r="F2041" t="str">
            <v/>
          </cell>
          <cell r="G2041" t="str">
            <v/>
          </cell>
          <cell r="H2041" t="str">
            <v>EXPENDITURE</v>
          </cell>
          <cell r="I2041" t="str">
            <v>GENERAL AND ADMINISTRATION EXPENSES</v>
          </cell>
          <cell r="J2041" t="str">
            <v>REPAIRS AND MAINTENANCE</v>
          </cell>
        </row>
        <row r="2042">
          <cell r="A2042" t="str">
            <v>X503113</v>
          </cell>
          <cell r="B2042" t="str">
            <v>Rep &amp; Main(Oth)- LAWN &amp; GARDEN PH 4</v>
          </cell>
          <cell r="C2042" t="str">
            <v>INR</v>
          </cell>
          <cell r="D2042" t="str">
            <v>EXPENSES</v>
          </cell>
          <cell r="E2042" t="str">
            <v>INCOME STATEMENT</v>
          </cell>
          <cell r="F2042" t="str">
            <v/>
          </cell>
          <cell r="G2042" t="str">
            <v/>
          </cell>
          <cell r="H2042" t="str">
            <v>EXPENDITURE</v>
          </cell>
          <cell r="I2042" t="str">
            <v>GENERAL AND ADMINISTRATION EXPENSES</v>
          </cell>
          <cell r="J2042" t="str">
            <v>REPAIRS AND MAINTENANCE</v>
          </cell>
        </row>
        <row r="2043">
          <cell r="A2043" t="str">
            <v>X503114</v>
          </cell>
          <cell r="B2043" t="str">
            <v>Rep &amp; Main(Oth)- EXT. ELECT. PH-I,II,III</v>
          </cell>
          <cell r="C2043" t="str">
            <v>INR</v>
          </cell>
          <cell r="D2043" t="str">
            <v>EXPENSES</v>
          </cell>
          <cell r="E2043" t="str">
            <v>INCOME STATEMENT</v>
          </cell>
          <cell r="F2043" t="str">
            <v/>
          </cell>
          <cell r="G2043" t="str">
            <v/>
          </cell>
          <cell r="H2043" t="str">
            <v>EXPENDITURE</v>
          </cell>
          <cell r="I2043" t="str">
            <v>GENERAL AND ADMINISTRATION EXPENSES</v>
          </cell>
          <cell r="J2043" t="str">
            <v>REPAIRS AND MAINTENANCE</v>
          </cell>
        </row>
        <row r="2044">
          <cell r="A2044" t="str">
            <v>X503115</v>
          </cell>
          <cell r="B2044" t="str">
            <v>Rep &amp; Main(Oth)- EXT. ELECT. PH-IV</v>
          </cell>
          <cell r="C2044" t="str">
            <v>INR</v>
          </cell>
          <cell r="D2044" t="str">
            <v>EXPENSES</v>
          </cell>
          <cell r="E2044" t="str">
            <v>INCOME STATEMENT</v>
          </cell>
          <cell r="F2044" t="str">
            <v/>
          </cell>
          <cell r="G2044" t="str">
            <v/>
          </cell>
          <cell r="H2044" t="str">
            <v>EXPENDITURE</v>
          </cell>
          <cell r="I2044" t="str">
            <v>GENERAL AND ADMINISTRATION EXPENSES</v>
          </cell>
          <cell r="J2044" t="str">
            <v>REPAIRS AND MAINTENANCE</v>
          </cell>
        </row>
        <row r="2045">
          <cell r="A2045" t="str">
            <v>X503116</v>
          </cell>
          <cell r="B2045" t="str">
            <v>Rep &amp; Main(Oth)- SOHNA FARM</v>
          </cell>
          <cell r="C2045" t="str">
            <v>INR</v>
          </cell>
          <cell r="D2045" t="str">
            <v>EXPENSES</v>
          </cell>
          <cell r="E2045" t="str">
            <v>INCOME STATEMENT</v>
          </cell>
          <cell r="F2045" t="str">
            <v/>
          </cell>
          <cell r="G2045" t="str">
            <v/>
          </cell>
          <cell r="H2045" t="str">
            <v>EXPENDITURE</v>
          </cell>
          <cell r="I2045" t="str">
            <v>GENERAL AND ADMINISTRATION EXPENSES</v>
          </cell>
          <cell r="J2045" t="str">
            <v>REPAIRS AND MAINTENANCE</v>
          </cell>
        </row>
        <row r="2046">
          <cell r="A2046" t="str">
            <v>X503117</v>
          </cell>
          <cell r="B2046" t="str">
            <v>Rep &amp; Main(Oth)- WATER SUPPLY PH 1,2,3</v>
          </cell>
          <cell r="C2046" t="str">
            <v>INR</v>
          </cell>
          <cell r="D2046" t="str">
            <v>EXPENSES</v>
          </cell>
          <cell r="E2046" t="str">
            <v>INCOME STATEMENT</v>
          </cell>
          <cell r="F2046" t="str">
            <v/>
          </cell>
          <cell r="G2046" t="str">
            <v/>
          </cell>
          <cell r="H2046" t="str">
            <v>EXPENDITURE</v>
          </cell>
          <cell r="I2046" t="str">
            <v>GENERAL AND ADMINISTRATION EXPENSES</v>
          </cell>
          <cell r="J2046" t="str">
            <v>REPAIRS AND MAINTENANCE</v>
          </cell>
        </row>
        <row r="2047">
          <cell r="A2047" t="str">
            <v>X503118</v>
          </cell>
          <cell r="B2047" t="str">
            <v>Rep &amp; Main(Oth)- WATER SUPPLY PH 4</v>
          </cell>
          <cell r="C2047" t="str">
            <v>INR</v>
          </cell>
          <cell r="D2047" t="str">
            <v>EXPENSES</v>
          </cell>
          <cell r="E2047" t="str">
            <v>INCOME STATEMENT</v>
          </cell>
          <cell r="F2047" t="str">
            <v/>
          </cell>
          <cell r="G2047" t="str">
            <v/>
          </cell>
          <cell r="H2047" t="str">
            <v>EXPENDITURE</v>
          </cell>
          <cell r="I2047" t="str">
            <v>GENERAL AND ADMINISTRATION EXPENSES</v>
          </cell>
          <cell r="J2047" t="str">
            <v>REPAIRS AND MAINTENANCE</v>
          </cell>
        </row>
        <row r="2048">
          <cell r="A2048" t="str">
            <v>X503119</v>
          </cell>
          <cell r="B2048" t="str">
            <v>Rep &amp; Main(Oth)- SEWAGE PH-I,II,III</v>
          </cell>
          <cell r="C2048" t="str">
            <v>INR</v>
          </cell>
          <cell r="D2048" t="str">
            <v>EXPENSES</v>
          </cell>
          <cell r="E2048" t="str">
            <v>INCOME STATEMENT</v>
          </cell>
          <cell r="F2048" t="str">
            <v/>
          </cell>
          <cell r="G2048" t="str">
            <v/>
          </cell>
          <cell r="H2048" t="str">
            <v>EXPENDITURE</v>
          </cell>
          <cell r="I2048" t="str">
            <v>GENERAL AND ADMINISTRATION EXPENSES</v>
          </cell>
          <cell r="J2048" t="str">
            <v>REPAIRS AND MAINTENANCE</v>
          </cell>
        </row>
        <row r="2049">
          <cell r="A2049" t="str">
            <v>X503120</v>
          </cell>
          <cell r="B2049" t="str">
            <v>Rep &amp; Main(Oth)- SEWAGE PH-IV</v>
          </cell>
          <cell r="C2049" t="str">
            <v>INR</v>
          </cell>
          <cell r="D2049" t="str">
            <v>EXPENSES</v>
          </cell>
          <cell r="E2049" t="str">
            <v>INCOME STATEMENT</v>
          </cell>
          <cell r="F2049" t="str">
            <v/>
          </cell>
          <cell r="G2049" t="str">
            <v/>
          </cell>
          <cell r="H2049" t="str">
            <v>EXPENDITURE</v>
          </cell>
          <cell r="I2049" t="str">
            <v>GENERAL AND ADMINISTRATION EXPENSES</v>
          </cell>
          <cell r="J2049" t="str">
            <v>REPAIRS AND MAINTENANCE</v>
          </cell>
        </row>
        <row r="2050">
          <cell r="A2050" t="str">
            <v>X503121</v>
          </cell>
          <cell r="B2050" t="str">
            <v>Rep &amp; Main(Oth)- COMMUNITY CENTRE</v>
          </cell>
          <cell r="C2050" t="str">
            <v>INR</v>
          </cell>
          <cell r="D2050" t="str">
            <v>EXPENSES</v>
          </cell>
          <cell r="E2050" t="str">
            <v>INCOME STATEMENT</v>
          </cell>
          <cell r="F2050" t="str">
            <v/>
          </cell>
          <cell r="G2050" t="str">
            <v/>
          </cell>
          <cell r="H2050" t="str">
            <v>EXPENDITURE</v>
          </cell>
          <cell r="I2050" t="str">
            <v>GENERAL AND ADMINISTRATION EXPENSES</v>
          </cell>
          <cell r="J2050" t="str">
            <v>REPAIRS AND MAINTENANCE</v>
          </cell>
        </row>
        <row r="2051">
          <cell r="A2051" t="str">
            <v>X503122</v>
          </cell>
          <cell r="B2051" t="str">
            <v>Rep &amp; Main(Oth)- S MALL</v>
          </cell>
          <cell r="C2051" t="str">
            <v>INR</v>
          </cell>
          <cell r="D2051" t="str">
            <v>EXPENSES</v>
          </cell>
          <cell r="E2051" t="str">
            <v>INCOME STATEMENT</v>
          </cell>
          <cell r="F2051" t="str">
            <v/>
          </cell>
          <cell r="G2051" t="str">
            <v/>
          </cell>
          <cell r="H2051" t="str">
            <v>EXPENDITURE</v>
          </cell>
          <cell r="I2051" t="str">
            <v>GENERAL AND ADMINISTRATION EXPENSES</v>
          </cell>
          <cell r="J2051" t="str">
            <v>REPAIRS AND MAINTENANCE</v>
          </cell>
        </row>
        <row r="2052">
          <cell r="A2052" t="str">
            <v>X503123</v>
          </cell>
          <cell r="B2052" t="str">
            <v>Rep &amp; Main(Oth)- Ph 1, 2, 3</v>
          </cell>
          <cell r="C2052" t="str">
            <v>INR</v>
          </cell>
          <cell r="D2052" t="str">
            <v>EXPENSES</v>
          </cell>
          <cell r="E2052" t="str">
            <v>INCOME STATEMENT</v>
          </cell>
          <cell r="F2052" t="str">
            <v/>
          </cell>
          <cell r="G2052" t="str">
            <v/>
          </cell>
          <cell r="H2052" t="str">
            <v>EXPENDITURE</v>
          </cell>
          <cell r="I2052" t="str">
            <v>GENERAL AND ADMINISTRATION EXPENSES</v>
          </cell>
          <cell r="J2052" t="str">
            <v>REPAIRS AND MAINTENANCE</v>
          </cell>
        </row>
        <row r="2053">
          <cell r="A2053" t="str">
            <v>X503124</v>
          </cell>
          <cell r="B2053" t="str">
            <v>Rep &amp; Main(Oth)- Ph 4</v>
          </cell>
          <cell r="C2053" t="str">
            <v>INR</v>
          </cell>
          <cell r="D2053" t="str">
            <v>EXPENSES</v>
          </cell>
          <cell r="E2053" t="str">
            <v>INCOME STATEMENT</v>
          </cell>
          <cell r="F2053" t="str">
            <v/>
          </cell>
          <cell r="G2053" t="str">
            <v/>
          </cell>
          <cell r="H2053" t="str">
            <v>EXPENDITURE</v>
          </cell>
          <cell r="I2053" t="str">
            <v>GENERAL AND ADMINISTRATION EXPENSES</v>
          </cell>
          <cell r="J2053" t="str">
            <v>REPAIRS AND MAINTENANCE</v>
          </cell>
        </row>
        <row r="2054">
          <cell r="A2054" t="str">
            <v>X503125</v>
          </cell>
          <cell r="B2054" t="str">
            <v>Rep &amp; Main(Oth)- DLF GARDEN</v>
          </cell>
          <cell r="C2054" t="str">
            <v>INR</v>
          </cell>
          <cell r="D2054" t="str">
            <v>EXPENSES</v>
          </cell>
          <cell r="E2054" t="str">
            <v>INCOME STATEMENT</v>
          </cell>
          <cell r="F2054" t="str">
            <v/>
          </cell>
          <cell r="G2054" t="str">
            <v/>
          </cell>
          <cell r="H2054" t="str">
            <v>EXPENDITURE</v>
          </cell>
          <cell r="I2054" t="str">
            <v>GENERAL AND ADMINISTRATION EXPENSES</v>
          </cell>
          <cell r="J2054" t="str">
            <v>REPAIRS AND MAINTENANCE</v>
          </cell>
        </row>
        <row r="2055">
          <cell r="A2055" t="str">
            <v>X503126</v>
          </cell>
          <cell r="B2055" t="str">
            <v>Rep &amp; Main(Oth)- INTERNET</v>
          </cell>
          <cell r="C2055" t="str">
            <v>INR</v>
          </cell>
          <cell r="D2055" t="str">
            <v>EXPENSES</v>
          </cell>
          <cell r="E2055" t="str">
            <v>INCOME STATEMENT</v>
          </cell>
          <cell r="F2055" t="str">
            <v/>
          </cell>
          <cell r="G2055" t="str">
            <v/>
          </cell>
          <cell r="H2055" t="str">
            <v>EXPENDITURE</v>
          </cell>
          <cell r="I2055" t="str">
            <v>GENERAL AND ADMINISTRATION EXPENSES</v>
          </cell>
          <cell r="J2055" t="str">
            <v>REPAIRS AND MAINTENANCE</v>
          </cell>
        </row>
        <row r="2056">
          <cell r="A2056" t="str">
            <v>X503127</v>
          </cell>
          <cell r="B2056" t="str">
            <v>Rep &amp; Main(Oth)- INFRASTRUCTURE</v>
          </cell>
          <cell r="C2056" t="str">
            <v>INR</v>
          </cell>
          <cell r="D2056" t="str">
            <v>EXPENSES</v>
          </cell>
          <cell r="E2056" t="str">
            <v>INCOME STATEMENT</v>
          </cell>
          <cell r="F2056" t="str">
            <v/>
          </cell>
          <cell r="G2056" t="str">
            <v/>
          </cell>
          <cell r="H2056" t="str">
            <v>EXPENDITURE</v>
          </cell>
          <cell r="I2056" t="str">
            <v>GENERAL AND ADMINISTRATION EXPENSES</v>
          </cell>
          <cell r="J2056" t="str">
            <v>REPAIRS AND MAINTENANCE</v>
          </cell>
        </row>
        <row r="2057">
          <cell r="A2057" t="str">
            <v>X503128</v>
          </cell>
          <cell r="B2057" t="str">
            <v>Rep &amp; Main(Oth)- VAM</v>
          </cell>
          <cell r="C2057" t="str">
            <v>INR</v>
          </cell>
          <cell r="D2057" t="str">
            <v>EXPENSES</v>
          </cell>
          <cell r="E2057" t="str">
            <v>INCOME STATEMENT</v>
          </cell>
          <cell r="F2057" t="str">
            <v/>
          </cell>
          <cell r="G2057" t="str">
            <v/>
          </cell>
          <cell r="H2057" t="str">
            <v>EXPENDITURE</v>
          </cell>
          <cell r="I2057" t="str">
            <v>GENERAL AND ADMINISTRATION EXPENSES</v>
          </cell>
          <cell r="J2057" t="str">
            <v>REPAIRS AND MAINTENANCE</v>
          </cell>
        </row>
        <row r="2058">
          <cell r="A2058" t="str">
            <v>X503129</v>
          </cell>
          <cell r="B2058" t="str">
            <v>Rep &amp; Main(Oth)- HVAC</v>
          </cell>
          <cell r="C2058" t="str">
            <v>INR</v>
          </cell>
          <cell r="D2058" t="str">
            <v>EXPENSES</v>
          </cell>
          <cell r="E2058" t="str">
            <v>INCOME STATEMENT</v>
          </cell>
          <cell r="F2058" t="str">
            <v/>
          </cell>
          <cell r="G2058" t="str">
            <v/>
          </cell>
          <cell r="H2058" t="str">
            <v>EXPENDITURE</v>
          </cell>
          <cell r="I2058" t="str">
            <v>GENERAL AND ADMINISTRATION EXPENSES</v>
          </cell>
          <cell r="J2058" t="str">
            <v>REPAIRS AND MAINTENANCE</v>
          </cell>
        </row>
        <row r="2059">
          <cell r="A2059" t="str">
            <v>X503130</v>
          </cell>
          <cell r="B2059" t="str">
            <v>Rep &amp; Main(Oth)- Parking Maintenance</v>
          </cell>
          <cell r="C2059" t="str">
            <v>INR</v>
          </cell>
          <cell r="D2059" t="str">
            <v>EXPENSES</v>
          </cell>
          <cell r="E2059" t="str">
            <v>INCOME STATEMENT</v>
          </cell>
          <cell r="F2059" t="str">
            <v/>
          </cell>
          <cell r="G2059" t="str">
            <v/>
          </cell>
          <cell r="H2059" t="str">
            <v>EXPENDITURE</v>
          </cell>
          <cell r="I2059" t="str">
            <v>GENERAL AND ADMINISTRATION EXPENSES</v>
          </cell>
          <cell r="J2059" t="str">
            <v>REPAIRS AND MAINTENANCE</v>
          </cell>
        </row>
        <row r="2060">
          <cell r="A2060" t="str">
            <v>X503201</v>
          </cell>
          <cell r="B2060" t="str">
            <v>Office Maintenance Charges</v>
          </cell>
          <cell r="C2060" t="str">
            <v>INR</v>
          </cell>
          <cell r="D2060" t="str">
            <v>EXPENSES</v>
          </cell>
          <cell r="E2060" t="str">
            <v>INCOME STATEMENT</v>
          </cell>
          <cell r="F2060" t="str">
            <v/>
          </cell>
          <cell r="G2060" t="str">
            <v/>
          </cell>
          <cell r="H2060" t="str">
            <v>EXPENDITURE</v>
          </cell>
          <cell r="I2060" t="str">
            <v>GENERAL AND ADMINISTRATION EXPENSES</v>
          </cell>
          <cell r="J2060" t="str">
            <v>REPAIRS AND MAINTENANCE</v>
          </cell>
        </row>
        <row r="2061">
          <cell r="A2061" t="str">
            <v>X503202</v>
          </cell>
          <cell r="B2061" t="str">
            <v>Water and Sewarage Charges</v>
          </cell>
          <cell r="C2061" t="str">
            <v>INR</v>
          </cell>
          <cell r="D2061" t="str">
            <v>EXPENSES</v>
          </cell>
          <cell r="E2061" t="str">
            <v>INCOME STATEMENT</v>
          </cell>
          <cell r="F2061" t="str">
            <v/>
          </cell>
          <cell r="G2061" t="str">
            <v/>
          </cell>
          <cell r="H2061" t="str">
            <v>EXPENDITURE</v>
          </cell>
          <cell r="I2061" t="str">
            <v>GENERAL AND ADMINISTRATION EXPENSES</v>
          </cell>
          <cell r="J2061" t="str">
            <v>REPAIRS AND MAINTENANCE</v>
          </cell>
        </row>
        <row r="2062">
          <cell r="A2062" t="str">
            <v>X504001-001</v>
          </cell>
          <cell r="B2062" t="str">
            <v>Insurance</v>
          </cell>
          <cell r="C2062" t="str">
            <v>INR</v>
          </cell>
          <cell r="D2062" t="str">
            <v>EXPENSES</v>
          </cell>
          <cell r="E2062" t="str">
            <v>INCOME STATEMENT</v>
          </cell>
          <cell r="F2062" t="str">
            <v/>
          </cell>
          <cell r="G2062" t="str">
            <v/>
          </cell>
          <cell r="H2062" t="str">
            <v>EXPENDITURE</v>
          </cell>
          <cell r="I2062" t="str">
            <v>OTHER EXPENSES</v>
          </cell>
          <cell r="J2062" t="str">
            <v>INSURANCE EXPENSES</v>
          </cell>
        </row>
        <row r="2063">
          <cell r="A2063" t="str">
            <v>X504001-002</v>
          </cell>
          <cell r="B2063" t="str">
            <v>Insurance- Vehicles</v>
          </cell>
          <cell r="C2063" t="str">
            <v>INR</v>
          </cell>
          <cell r="D2063" t="str">
            <v>EXPENSES</v>
          </cell>
          <cell r="E2063" t="str">
            <v>INCOME STATEMENT</v>
          </cell>
          <cell r="F2063" t="str">
            <v/>
          </cell>
          <cell r="G2063" t="str">
            <v/>
          </cell>
          <cell r="H2063" t="str">
            <v>EXPENDITURE</v>
          </cell>
          <cell r="I2063" t="str">
            <v>OTHER EXPENSES</v>
          </cell>
          <cell r="J2063" t="str">
            <v>INSURANCE EXPENSES</v>
          </cell>
        </row>
        <row r="2064">
          <cell r="A2064" t="str">
            <v>X504001-003</v>
          </cell>
          <cell r="B2064" t="str">
            <v>Insurance- Buildings</v>
          </cell>
          <cell r="C2064" t="str">
            <v>INR</v>
          </cell>
          <cell r="D2064" t="str">
            <v>EXPENSES</v>
          </cell>
          <cell r="E2064" t="str">
            <v>INCOME STATEMENT</v>
          </cell>
          <cell r="F2064" t="str">
            <v/>
          </cell>
          <cell r="G2064" t="str">
            <v/>
          </cell>
          <cell r="H2064" t="str">
            <v>EXPENDITURE</v>
          </cell>
          <cell r="I2064" t="str">
            <v>OTHER EXPENSES</v>
          </cell>
          <cell r="J2064" t="str">
            <v>INSURANCE EXPENSES</v>
          </cell>
        </row>
        <row r="2065">
          <cell r="A2065" t="str">
            <v>X504001-004</v>
          </cell>
          <cell r="B2065" t="str">
            <v>Insurance- Machinery And Other Fas</v>
          </cell>
          <cell r="C2065" t="str">
            <v>INR</v>
          </cell>
          <cell r="D2065" t="str">
            <v>EXPENSES</v>
          </cell>
          <cell r="E2065" t="str">
            <v>INCOME STATEMENT</v>
          </cell>
          <cell r="F2065" t="str">
            <v/>
          </cell>
          <cell r="G2065" t="str">
            <v/>
          </cell>
          <cell r="H2065" t="str">
            <v>EXPENDITURE</v>
          </cell>
          <cell r="I2065" t="str">
            <v>OTHER EXPENSES</v>
          </cell>
          <cell r="J2065" t="str">
            <v>INSURANCE EXPENSES</v>
          </cell>
        </row>
        <row r="2066">
          <cell r="A2066" t="str">
            <v>X504001-005</v>
          </cell>
          <cell r="B2066" t="str">
            <v>Insurance- Others</v>
          </cell>
          <cell r="C2066" t="str">
            <v>INR</v>
          </cell>
          <cell r="D2066" t="str">
            <v>EXPENSES</v>
          </cell>
          <cell r="E2066" t="str">
            <v>INCOME STATEMENT</v>
          </cell>
          <cell r="F2066" t="str">
            <v/>
          </cell>
          <cell r="G2066" t="str">
            <v/>
          </cell>
          <cell r="H2066" t="str">
            <v>EXPENDITURE</v>
          </cell>
          <cell r="I2066" t="str">
            <v>OTHER EXPENSES</v>
          </cell>
          <cell r="J2066" t="str">
            <v>INSURANCE EXPENSES</v>
          </cell>
        </row>
        <row r="2067">
          <cell r="A2067" t="str">
            <v>X505001</v>
          </cell>
          <cell r="B2067" t="str">
            <v>Commission and brokerage- Sales</v>
          </cell>
          <cell r="C2067" t="str">
            <v>INR</v>
          </cell>
          <cell r="D2067" t="str">
            <v>EXPENSES</v>
          </cell>
          <cell r="E2067" t="str">
            <v>INCOME STATEMENT</v>
          </cell>
          <cell r="F2067" t="str">
            <v/>
          </cell>
          <cell r="G2067" t="str">
            <v/>
          </cell>
          <cell r="H2067" t="str">
            <v>EXPENDITURE</v>
          </cell>
          <cell r="I2067" t="str">
            <v>OTHER EXPENSES</v>
          </cell>
          <cell r="J2067" t="str">
            <v>COMMISSION AND BROKERAGE</v>
          </cell>
        </row>
        <row r="2068">
          <cell r="A2068" t="str">
            <v>X505002</v>
          </cell>
          <cell r="B2068" t="str">
            <v>Commission and brokerage- Rent</v>
          </cell>
          <cell r="C2068" t="str">
            <v>INR</v>
          </cell>
          <cell r="D2068" t="str">
            <v>EXPENSES</v>
          </cell>
          <cell r="E2068" t="str">
            <v>INCOME STATEMENT</v>
          </cell>
          <cell r="F2068" t="str">
            <v/>
          </cell>
          <cell r="G2068" t="str">
            <v/>
          </cell>
          <cell r="H2068" t="str">
            <v>EXPENDITURE</v>
          </cell>
          <cell r="I2068" t="str">
            <v>OTHER EXPENSES</v>
          </cell>
          <cell r="J2068" t="str">
            <v>COMMISSION AND BROKERAGE</v>
          </cell>
        </row>
        <row r="2069">
          <cell r="A2069" t="str">
            <v>X506001-001</v>
          </cell>
          <cell r="B2069" t="str">
            <v>Adver and publicity</v>
          </cell>
          <cell r="C2069" t="str">
            <v>INR</v>
          </cell>
          <cell r="D2069" t="str">
            <v>EXPENSES</v>
          </cell>
          <cell r="E2069" t="str">
            <v>INCOME STATEMENT</v>
          </cell>
          <cell r="F2069" t="str">
            <v/>
          </cell>
          <cell r="G2069" t="str">
            <v/>
          </cell>
          <cell r="H2069" t="str">
            <v>EXPENDITURE</v>
          </cell>
          <cell r="I2069" t="str">
            <v>GENERAL AND ADMINISTRATION EXPENSES</v>
          </cell>
          <cell r="J2069" t="str">
            <v>ADVERTISEMENT AND PROMOTION</v>
          </cell>
        </row>
        <row r="2070">
          <cell r="A2070" t="str">
            <v>X506001-002</v>
          </cell>
          <cell r="B2070" t="str">
            <v>Adver And Publicity- Indian Newspprs</v>
          </cell>
          <cell r="C2070" t="str">
            <v>INR</v>
          </cell>
          <cell r="D2070" t="str">
            <v>EXPENSES</v>
          </cell>
          <cell r="E2070" t="str">
            <v>INCOME STATEMENT</v>
          </cell>
          <cell r="F2070" t="str">
            <v/>
          </cell>
          <cell r="G2070" t="str">
            <v/>
          </cell>
          <cell r="H2070" t="str">
            <v>EXPENDITURE</v>
          </cell>
          <cell r="I2070" t="str">
            <v>GENERAL AND ADMINISTRATION EXPENSES</v>
          </cell>
          <cell r="J2070" t="str">
            <v>ADVERTISEMENT AND PROMOTION</v>
          </cell>
        </row>
        <row r="2071">
          <cell r="A2071" t="str">
            <v>X506001-003</v>
          </cell>
          <cell r="B2071" t="str">
            <v>Adver And Publicity- Foreign News Papers</v>
          </cell>
          <cell r="C2071" t="str">
            <v>INR</v>
          </cell>
          <cell r="D2071" t="str">
            <v>EXPENSES</v>
          </cell>
          <cell r="E2071" t="str">
            <v>INCOME STATEMENT</v>
          </cell>
          <cell r="F2071" t="str">
            <v/>
          </cell>
          <cell r="G2071" t="str">
            <v/>
          </cell>
          <cell r="H2071" t="str">
            <v>EXPENDITURE</v>
          </cell>
          <cell r="I2071" t="str">
            <v>GENERAL AND ADMINISTRATION EXPENSES</v>
          </cell>
          <cell r="J2071" t="str">
            <v>ADVERTISEMENT AND PROMOTION</v>
          </cell>
        </row>
        <row r="2072">
          <cell r="A2072" t="str">
            <v>X506001-004</v>
          </cell>
          <cell r="B2072" t="str">
            <v>Adver And Publicity- Indian Magazines</v>
          </cell>
          <cell r="C2072" t="str">
            <v>INR</v>
          </cell>
          <cell r="D2072" t="str">
            <v>EXPENSES</v>
          </cell>
          <cell r="E2072" t="str">
            <v>INCOME STATEMENT</v>
          </cell>
          <cell r="F2072" t="str">
            <v/>
          </cell>
          <cell r="G2072" t="str">
            <v/>
          </cell>
          <cell r="H2072" t="str">
            <v>EXPENDITURE</v>
          </cell>
          <cell r="I2072" t="str">
            <v>GENERAL AND ADMINISTRATION EXPENSES</v>
          </cell>
          <cell r="J2072" t="str">
            <v>ADVERTISEMENT AND PROMOTION</v>
          </cell>
        </row>
        <row r="2073">
          <cell r="A2073" t="str">
            <v>X506001-005</v>
          </cell>
          <cell r="B2073" t="str">
            <v>Adver And Publicity- Hoardings &amp; Banners</v>
          </cell>
          <cell r="C2073" t="str">
            <v>INR</v>
          </cell>
          <cell r="D2073" t="str">
            <v>EXPENSES</v>
          </cell>
          <cell r="E2073" t="str">
            <v>INCOME STATEMENT</v>
          </cell>
          <cell r="F2073" t="str">
            <v/>
          </cell>
          <cell r="G2073" t="str">
            <v/>
          </cell>
          <cell r="H2073" t="str">
            <v>EXPENDITURE</v>
          </cell>
          <cell r="I2073" t="str">
            <v>GENERAL AND ADMINISTRATION EXPENSES</v>
          </cell>
          <cell r="J2073" t="str">
            <v>ADVERTISEMENT AND PROMOTION</v>
          </cell>
        </row>
        <row r="2074">
          <cell r="A2074" t="str">
            <v>X506001-006</v>
          </cell>
          <cell r="B2074" t="str">
            <v>Adver And Publicity- Others</v>
          </cell>
          <cell r="C2074" t="str">
            <v>INR</v>
          </cell>
          <cell r="D2074" t="str">
            <v>EXPENSES</v>
          </cell>
          <cell r="E2074" t="str">
            <v>INCOME STATEMENT</v>
          </cell>
          <cell r="F2074" t="str">
            <v/>
          </cell>
          <cell r="G2074" t="str">
            <v/>
          </cell>
          <cell r="H2074" t="str">
            <v>EXPENDITURE</v>
          </cell>
          <cell r="I2074" t="str">
            <v>GENERAL AND ADMINISTRATION EXPENSES</v>
          </cell>
          <cell r="J2074" t="str">
            <v>ADVERTISEMENT AND PROMOTION</v>
          </cell>
        </row>
        <row r="2075">
          <cell r="A2075" t="str">
            <v>X506001-007</v>
          </cell>
          <cell r="B2075" t="str">
            <v>Adver And Publicity- Television</v>
          </cell>
          <cell r="C2075" t="str">
            <v>INR</v>
          </cell>
          <cell r="D2075" t="str">
            <v>EXPENSES</v>
          </cell>
          <cell r="E2075" t="str">
            <v>INCOME STATEMENT</v>
          </cell>
          <cell r="F2075" t="str">
            <v/>
          </cell>
          <cell r="G2075" t="str">
            <v/>
          </cell>
          <cell r="H2075" t="str">
            <v>EXPENDITURE</v>
          </cell>
          <cell r="I2075" t="str">
            <v>GENERAL AND ADMINISTRATION EXPENSES</v>
          </cell>
          <cell r="J2075" t="str">
            <v>ADVERTISEMENT AND PROMOTION</v>
          </cell>
        </row>
        <row r="2076">
          <cell r="A2076" t="str">
            <v>X506001-008</v>
          </cell>
          <cell r="B2076" t="str">
            <v>Adver And Publicity- Exhibition Expenses</v>
          </cell>
          <cell r="C2076" t="str">
            <v>INR</v>
          </cell>
          <cell r="D2076" t="str">
            <v>EXPENSES</v>
          </cell>
          <cell r="E2076" t="str">
            <v>INCOME STATEMENT</v>
          </cell>
          <cell r="F2076" t="str">
            <v/>
          </cell>
          <cell r="G2076" t="str">
            <v/>
          </cell>
          <cell r="H2076" t="str">
            <v>EXPENDITURE</v>
          </cell>
          <cell r="I2076" t="str">
            <v>GENERAL AND ADMINISTRATION EXPENSES</v>
          </cell>
          <cell r="J2076" t="str">
            <v>ADVERTISEMENT AND PROMOTION</v>
          </cell>
        </row>
        <row r="2077">
          <cell r="A2077" t="str">
            <v>X506001-009</v>
          </cell>
          <cell r="B2077" t="str">
            <v>Adver And Publicity- Cable</v>
          </cell>
          <cell r="C2077" t="str">
            <v>INR</v>
          </cell>
          <cell r="D2077" t="str">
            <v>EXPENSES</v>
          </cell>
          <cell r="E2077" t="str">
            <v>INCOME STATEMENT</v>
          </cell>
          <cell r="F2077" t="str">
            <v/>
          </cell>
          <cell r="G2077" t="str">
            <v/>
          </cell>
          <cell r="H2077" t="str">
            <v>EXPENDITURE</v>
          </cell>
          <cell r="I2077" t="str">
            <v>GENERAL AND ADMINISTRATION EXPENSES</v>
          </cell>
          <cell r="J2077" t="str">
            <v>ADVERTISEMENT AND PROMOTION</v>
          </cell>
        </row>
        <row r="2078">
          <cell r="A2078" t="str">
            <v>X506001-010</v>
          </cell>
          <cell r="B2078" t="str">
            <v>Adver And Publicity-Joint Promotions</v>
          </cell>
          <cell r="C2078" t="str">
            <v>INR</v>
          </cell>
          <cell r="D2078" t="str">
            <v>EXPENSES</v>
          </cell>
          <cell r="E2078" t="str">
            <v>INCOME STATEMENT</v>
          </cell>
          <cell r="F2078" t="str">
            <v/>
          </cell>
          <cell r="G2078" t="str">
            <v/>
          </cell>
          <cell r="H2078" t="str">
            <v>EXPENDITURE</v>
          </cell>
          <cell r="I2078" t="str">
            <v>GENERAL AND ADMINISTRATION EXPENSES</v>
          </cell>
          <cell r="J2078" t="str">
            <v>ADVERTISEMENT AND PROMOTION</v>
          </cell>
        </row>
        <row r="2079">
          <cell r="A2079" t="str">
            <v>X507001</v>
          </cell>
          <cell r="B2079" t="str">
            <v>TraveIling and conveyance</v>
          </cell>
          <cell r="C2079" t="str">
            <v>INR</v>
          </cell>
          <cell r="D2079" t="str">
            <v>EXPENSES</v>
          </cell>
          <cell r="E2079" t="str">
            <v>INCOME STATEMENT</v>
          </cell>
          <cell r="F2079" t="str">
            <v/>
          </cell>
          <cell r="G2079" t="str">
            <v/>
          </cell>
          <cell r="H2079" t="str">
            <v>EXPENDITURE</v>
          </cell>
          <cell r="I2079" t="str">
            <v>GENERAL AND ADMINISTRATION EXPENSES</v>
          </cell>
          <cell r="J2079" t="str">
            <v>TRAVEL AND CONVEYANCE</v>
          </cell>
        </row>
        <row r="2080">
          <cell r="A2080" t="str">
            <v>X507101-001</v>
          </cell>
          <cell r="B2080" t="str">
            <v>Travelling Exps. (Staff) Domestic</v>
          </cell>
          <cell r="C2080" t="str">
            <v>INR</v>
          </cell>
          <cell r="D2080" t="str">
            <v>EXPENSES</v>
          </cell>
          <cell r="E2080" t="str">
            <v>INCOME STATEMENT</v>
          </cell>
          <cell r="F2080" t="str">
            <v/>
          </cell>
          <cell r="G2080" t="str">
            <v/>
          </cell>
          <cell r="H2080" t="str">
            <v>EXPENDITURE</v>
          </cell>
          <cell r="I2080" t="str">
            <v>GENERAL AND ADMINISTRATION EXPENSES</v>
          </cell>
          <cell r="J2080" t="str">
            <v>TRAVEL AND CONVEYANCE</v>
          </cell>
        </row>
        <row r="2081">
          <cell r="A2081" t="str">
            <v>X507101-002</v>
          </cell>
          <cell r="B2081" t="str">
            <v>Travelling Exps. (Staff) Domestic- Fare</v>
          </cell>
          <cell r="C2081" t="str">
            <v>INR</v>
          </cell>
          <cell r="D2081" t="str">
            <v>EXPENSES</v>
          </cell>
          <cell r="E2081" t="str">
            <v>INCOME STATEMENT</v>
          </cell>
          <cell r="F2081" t="str">
            <v/>
          </cell>
          <cell r="G2081" t="str">
            <v/>
          </cell>
          <cell r="H2081" t="str">
            <v>EXPENDITURE</v>
          </cell>
          <cell r="I2081" t="str">
            <v>GENERAL AND ADMINISTRATION EXPENSES</v>
          </cell>
          <cell r="J2081" t="str">
            <v>TRAVEL AND CONVEYANCE</v>
          </cell>
        </row>
        <row r="2082">
          <cell r="A2082" t="str">
            <v>X507101-003</v>
          </cell>
          <cell r="B2082" t="str">
            <v>Travelling Exps. (Staff) Domestic- Hotel</v>
          </cell>
          <cell r="C2082" t="str">
            <v>INR</v>
          </cell>
          <cell r="D2082" t="str">
            <v>EXPENSES</v>
          </cell>
          <cell r="E2082" t="str">
            <v>INCOME STATEMENT</v>
          </cell>
          <cell r="F2082" t="str">
            <v/>
          </cell>
          <cell r="G2082" t="str">
            <v/>
          </cell>
          <cell r="H2082" t="str">
            <v>EXPENDITURE</v>
          </cell>
          <cell r="I2082" t="str">
            <v>GENERAL AND ADMINISTRATION EXPENSES</v>
          </cell>
          <cell r="J2082" t="str">
            <v>TRAVEL AND CONVEYANCE</v>
          </cell>
        </row>
        <row r="2083">
          <cell r="A2083" t="str">
            <v>X507101-004</v>
          </cell>
          <cell r="B2083" t="str">
            <v>Travelling Exps. (Staff) Domestic- D.A.</v>
          </cell>
          <cell r="C2083" t="str">
            <v>INR</v>
          </cell>
          <cell r="D2083" t="str">
            <v>EXPENSES</v>
          </cell>
          <cell r="E2083" t="str">
            <v>INCOME STATEMENT</v>
          </cell>
          <cell r="F2083" t="str">
            <v/>
          </cell>
          <cell r="G2083" t="str">
            <v/>
          </cell>
          <cell r="H2083" t="str">
            <v>EXPENDITURE</v>
          </cell>
          <cell r="I2083" t="str">
            <v>GENERAL AND ADMINISTRATION EXPENSES</v>
          </cell>
          <cell r="J2083" t="str">
            <v>TRAVEL AND CONVEYANCE</v>
          </cell>
        </row>
        <row r="2084">
          <cell r="A2084" t="str">
            <v>X507101-005</v>
          </cell>
          <cell r="B2084" t="str">
            <v>Travelling Exps. (Staff) Domestic- Conv.</v>
          </cell>
          <cell r="C2084" t="str">
            <v>INR</v>
          </cell>
          <cell r="D2084" t="str">
            <v>EXPENSES</v>
          </cell>
          <cell r="E2084" t="str">
            <v>INCOME STATEMENT</v>
          </cell>
          <cell r="F2084" t="str">
            <v/>
          </cell>
          <cell r="G2084" t="str">
            <v/>
          </cell>
          <cell r="H2084" t="str">
            <v>EXPENDITURE</v>
          </cell>
          <cell r="I2084" t="str">
            <v>GENERAL AND ADMINISTRATION EXPENSES</v>
          </cell>
          <cell r="J2084" t="str">
            <v>TRAVEL AND CONVEYANCE</v>
          </cell>
        </row>
        <row r="2085">
          <cell r="A2085" t="str">
            <v>X507101-006</v>
          </cell>
          <cell r="B2085" t="str">
            <v>Travelling Exps. (Staff) Domestic- Other</v>
          </cell>
          <cell r="C2085" t="str">
            <v>INR</v>
          </cell>
          <cell r="D2085" t="str">
            <v>EXPENSES</v>
          </cell>
          <cell r="E2085" t="str">
            <v>INCOME STATEMENT</v>
          </cell>
          <cell r="F2085" t="str">
            <v/>
          </cell>
          <cell r="G2085" t="str">
            <v/>
          </cell>
          <cell r="H2085" t="str">
            <v>EXPENDITURE</v>
          </cell>
          <cell r="I2085" t="str">
            <v>GENERAL AND ADMINISTRATION EXPENSES</v>
          </cell>
          <cell r="J2085" t="str">
            <v>TRAVEL AND CONVEYANCE</v>
          </cell>
        </row>
        <row r="2086">
          <cell r="A2086" t="str">
            <v>X507102-001</v>
          </cell>
          <cell r="B2086" t="str">
            <v>Travelling Exps. (Dir) Domestic</v>
          </cell>
          <cell r="C2086" t="str">
            <v>INR</v>
          </cell>
          <cell r="D2086" t="str">
            <v>EXPENSES</v>
          </cell>
          <cell r="E2086" t="str">
            <v>INCOME STATEMENT</v>
          </cell>
          <cell r="F2086" t="str">
            <v/>
          </cell>
          <cell r="G2086" t="str">
            <v/>
          </cell>
          <cell r="H2086" t="str">
            <v>EXPENDITURE</v>
          </cell>
          <cell r="I2086" t="str">
            <v>GENERAL AND ADMINISTRATION EXPENSES</v>
          </cell>
          <cell r="J2086" t="str">
            <v>TRAVEL AND CONVEYANCE</v>
          </cell>
        </row>
        <row r="2087">
          <cell r="A2087" t="str">
            <v>X507102-002</v>
          </cell>
          <cell r="B2087" t="str">
            <v>Travelling Exps. (Dir) Domestic-Fare</v>
          </cell>
          <cell r="C2087" t="str">
            <v>INR</v>
          </cell>
          <cell r="D2087" t="str">
            <v>EXPENSES</v>
          </cell>
          <cell r="E2087" t="str">
            <v>INCOME STATEMENT</v>
          </cell>
          <cell r="F2087" t="str">
            <v/>
          </cell>
          <cell r="G2087" t="str">
            <v/>
          </cell>
          <cell r="H2087" t="str">
            <v>EXPENDITURE</v>
          </cell>
          <cell r="I2087" t="str">
            <v>GENERAL AND ADMINISTRATION EXPENSES</v>
          </cell>
          <cell r="J2087" t="str">
            <v>TRAVEL AND CONVEYANCE</v>
          </cell>
        </row>
        <row r="2088">
          <cell r="A2088" t="str">
            <v>X507102-003</v>
          </cell>
          <cell r="B2088" t="str">
            <v>Travelling Exps. (Dir) Domestic- Hotel</v>
          </cell>
          <cell r="C2088" t="str">
            <v>INR</v>
          </cell>
          <cell r="D2088" t="str">
            <v>EXPENSES</v>
          </cell>
          <cell r="E2088" t="str">
            <v>INCOME STATEMENT</v>
          </cell>
          <cell r="F2088" t="str">
            <v/>
          </cell>
          <cell r="G2088" t="str">
            <v/>
          </cell>
          <cell r="H2088" t="str">
            <v>EXPENDITURE</v>
          </cell>
          <cell r="I2088" t="str">
            <v>GENERAL AND ADMINISTRATION EXPENSES</v>
          </cell>
          <cell r="J2088" t="str">
            <v>TRAVEL AND CONVEYANCE</v>
          </cell>
        </row>
        <row r="2089">
          <cell r="A2089" t="str">
            <v>X507102-004</v>
          </cell>
          <cell r="B2089" t="str">
            <v>Travelling Exps. (Dir) Domestic- Conveya</v>
          </cell>
          <cell r="C2089" t="str">
            <v>INR</v>
          </cell>
          <cell r="D2089" t="str">
            <v>EXPENSES</v>
          </cell>
          <cell r="E2089" t="str">
            <v>INCOME STATEMENT</v>
          </cell>
          <cell r="F2089" t="str">
            <v/>
          </cell>
          <cell r="G2089" t="str">
            <v/>
          </cell>
          <cell r="H2089" t="str">
            <v>EXPENDITURE</v>
          </cell>
          <cell r="I2089" t="str">
            <v>GENERAL AND ADMINISTRATION EXPENSES</v>
          </cell>
          <cell r="J2089" t="str">
            <v>TRAVEL AND CONVEYANCE</v>
          </cell>
        </row>
        <row r="2090">
          <cell r="A2090" t="str">
            <v>X507102-005</v>
          </cell>
          <cell r="B2090" t="str">
            <v>Travelling Exps. (Dir) Domestic- Others</v>
          </cell>
          <cell r="C2090" t="str">
            <v>INR</v>
          </cell>
          <cell r="D2090" t="str">
            <v>EXPENSES</v>
          </cell>
          <cell r="E2090" t="str">
            <v>INCOME STATEMENT</v>
          </cell>
          <cell r="F2090" t="str">
            <v/>
          </cell>
          <cell r="G2090" t="str">
            <v/>
          </cell>
          <cell r="H2090" t="str">
            <v>EXPENDITURE</v>
          </cell>
          <cell r="I2090" t="str">
            <v>GENERAL AND ADMINISTRATION EXPENSES</v>
          </cell>
          <cell r="J2090" t="str">
            <v>TRAVEL AND CONVEYANCE</v>
          </cell>
        </row>
        <row r="2091">
          <cell r="A2091" t="str">
            <v>X507201-001</v>
          </cell>
          <cell r="B2091" t="str">
            <v>Foreign Travelling (Staff)</v>
          </cell>
          <cell r="C2091" t="str">
            <v>INR</v>
          </cell>
          <cell r="D2091" t="str">
            <v>EXPENSES</v>
          </cell>
          <cell r="E2091" t="str">
            <v>INCOME STATEMENT</v>
          </cell>
          <cell r="F2091" t="str">
            <v/>
          </cell>
          <cell r="G2091" t="str">
            <v/>
          </cell>
          <cell r="H2091" t="str">
            <v>EXPENDITURE</v>
          </cell>
          <cell r="I2091" t="str">
            <v>GENERAL AND ADMINISTRATION EXPENSES</v>
          </cell>
          <cell r="J2091" t="str">
            <v>TRAVEL AND CONVEYANCE</v>
          </cell>
        </row>
        <row r="2092">
          <cell r="A2092" t="str">
            <v>X507201-002</v>
          </cell>
          <cell r="B2092" t="str">
            <v>Foreign Travelling (Staff)- Currency</v>
          </cell>
          <cell r="C2092" t="str">
            <v>INR</v>
          </cell>
          <cell r="D2092" t="str">
            <v>EXPENSES</v>
          </cell>
          <cell r="E2092" t="str">
            <v>INCOME STATEMENT</v>
          </cell>
          <cell r="F2092" t="str">
            <v/>
          </cell>
          <cell r="G2092" t="str">
            <v/>
          </cell>
          <cell r="H2092" t="str">
            <v>EXPENDITURE</v>
          </cell>
          <cell r="I2092" t="str">
            <v>GENERAL AND ADMINISTRATION EXPENSES</v>
          </cell>
          <cell r="J2092" t="str">
            <v>TRAVEL AND CONVEYANCE</v>
          </cell>
        </row>
        <row r="2093">
          <cell r="A2093" t="str">
            <v>X507201-003</v>
          </cell>
          <cell r="B2093" t="str">
            <v>Foreign Travelling (Staff)- Fare</v>
          </cell>
          <cell r="C2093" t="str">
            <v>INR</v>
          </cell>
          <cell r="D2093" t="str">
            <v>EXPENSES</v>
          </cell>
          <cell r="E2093" t="str">
            <v>INCOME STATEMENT</v>
          </cell>
          <cell r="F2093" t="str">
            <v/>
          </cell>
          <cell r="G2093" t="str">
            <v/>
          </cell>
          <cell r="H2093" t="str">
            <v>EXPENDITURE</v>
          </cell>
          <cell r="I2093" t="str">
            <v>GENERAL AND ADMINISTRATION EXPENSES</v>
          </cell>
          <cell r="J2093" t="str">
            <v>TRAVEL AND CONVEYANCE</v>
          </cell>
        </row>
        <row r="2094">
          <cell r="A2094" t="str">
            <v>X507201-004</v>
          </cell>
          <cell r="B2094" t="str">
            <v>Foreign Travelling (Staff)- Visa &amp; Taxes</v>
          </cell>
          <cell r="C2094" t="str">
            <v>INR</v>
          </cell>
          <cell r="D2094" t="str">
            <v>EXPENSES</v>
          </cell>
          <cell r="E2094" t="str">
            <v>INCOME STATEMENT</v>
          </cell>
          <cell r="F2094" t="str">
            <v/>
          </cell>
          <cell r="G2094" t="str">
            <v/>
          </cell>
          <cell r="H2094" t="str">
            <v>EXPENDITURE</v>
          </cell>
          <cell r="I2094" t="str">
            <v>GENERAL AND ADMINISTRATION EXPENSES</v>
          </cell>
          <cell r="J2094" t="str">
            <v>TRAVEL AND CONVEYANCE</v>
          </cell>
        </row>
        <row r="2095">
          <cell r="A2095" t="str">
            <v>X507201-005</v>
          </cell>
          <cell r="B2095" t="str">
            <v>Foreign Travelling (Staff)- Others</v>
          </cell>
          <cell r="C2095" t="str">
            <v>INR</v>
          </cell>
          <cell r="D2095" t="str">
            <v>EXPENSES</v>
          </cell>
          <cell r="E2095" t="str">
            <v>INCOME STATEMENT</v>
          </cell>
          <cell r="F2095" t="str">
            <v/>
          </cell>
          <cell r="G2095" t="str">
            <v/>
          </cell>
          <cell r="H2095" t="str">
            <v>EXPENDITURE</v>
          </cell>
          <cell r="I2095" t="str">
            <v>GENERAL AND ADMINISTRATION EXPENSES</v>
          </cell>
          <cell r="J2095" t="str">
            <v>TRAVEL AND CONVEYANCE</v>
          </cell>
        </row>
        <row r="2096">
          <cell r="A2096" t="str">
            <v>X507201-006</v>
          </cell>
          <cell r="B2096" t="str">
            <v>Foreign Travelling (Staff)- Hotel Exp</v>
          </cell>
          <cell r="C2096" t="str">
            <v>INR</v>
          </cell>
          <cell r="D2096" t="str">
            <v>EXPENSES</v>
          </cell>
          <cell r="E2096" t="str">
            <v>INCOME STATEMENT</v>
          </cell>
          <cell r="F2096" t="str">
            <v/>
          </cell>
          <cell r="G2096" t="str">
            <v/>
          </cell>
          <cell r="H2096" t="str">
            <v>EXPENDITURE</v>
          </cell>
          <cell r="I2096" t="str">
            <v>GENERAL AND ADMINISTRATION EXPENSES</v>
          </cell>
          <cell r="J2096" t="str">
            <v>TRAVEL AND CONVEYANCE</v>
          </cell>
        </row>
        <row r="2097">
          <cell r="A2097" t="str">
            <v>X507201-007</v>
          </cell>
          <cell r="B2097" t="str">
            <v>Foreign Travelling (Staff)- Local Convey</v>
          </cell>
          <cell r="C2097" t="str">
            <v>INR</v>
          </cell>
          <cell r="D2097" t="str">
            <v>EXPENSES</v>
          </cell>
          <cell r="E2097" t="str">
            <v>INCOME STATEMENT</v>
          </cell>
          <cell r="F2097" t="str">
            <v/>
          </cell>
          <cell r="G2097" t="str">
            <v/>
          </cell>
          <cell r="H2097" t="str">
            <v>EXPENDITURE</v>
          </cell>
          <cell r="I2097" t="str">
            <v>GENERAL AND ADMINISTRATION EXPENSES</v>
          </cell>
          <cell r="J2097" t="str">
            <v>TRAVEL AND CONVEYANCE</v>
          </cell>
        </row>
        <row r="2098">
          <cell r="A2098" t="str">
            <v>X507201-008</v>
          </cell>
          <cell r="B2098" t="str">
            <v>Foreign Travelling (Staff)- Medic. Prem.</v>
          </cell>
          <cell r="C2098" t="str">
            <v>INR</v>
          </cell>
          <cell r="D2098" t="str">
            <v>EXPENSES</v>
          </cell>
          <cell r="E2098" t="str">
            <v>INCOME STATEMENT</v>
          </cell>
          <cell r="F2098" t="str">
            <v/>
          </cell>
          <cell r="G2098" t="str">
            <v/>
          </cell>
          <cell r="H2098" t="str">
            <v>EXPENDITURE</v>
          </cell>
          <cell r="I2098" t="str">
            <v>GENERAL AND ADMINISTRATION EXPENSES</v>
          </cell>
          <cell r="J2098" t="str">
            <v>TRAVEL AND CONVEYANCE</v>
          </cell>
        </row>
        <row r="2099">
          <cell r="A2099" t="str">
            <v>X507202-001</v>
          </cell>
          <cell r="B2099" t="str">
            <v>Directors Foreign Travelling</v>
          </cell>
          <cell r="C2099" t="str">
            <v>INR</v>
          </cell>
          <cell r="D2099" t="str">
            <v>EXPENSES</v>
          </cell>
          <cell r="E2099" t="str">
            <v>INCOME STATEMENT</v>
          </cell>
          <cell r="F2099" t="str">
            <v/>
          </cell>
          <cell r="G2099" t="str">
            <v/>
          </cell>
          <cell r="H2099" t="str">
            <v>EXPENDITURE</v>
          </cell>
          <cell r="I2099" t="str">
            <v>GENERAL AND ADMINISTRATION EXPENSES</v>
          </cell>
          <cell r="J2099" t="str">
            <v>TRAVEL AND CONVEYANCE</v>
          </cell>
        </row>
        <row r="2100">
          <cell r="A2100" t="str">
            <v>X507202-002</v>
          </cell>
          <cell r="B2100" t="str">
            <v>Directors Foreign Travelling- Currency</v>
          </cell>
          <cell r="C2100" t="str">
            <v>INR</v>
          </cell>
          <cell r="D2100" t="str">
            <v>EXPENSES</v>
          </cell>
          <cell r="E2100" t="str">
            <v>INCOME STATEMENT</v>
          </cell>
          <cell r="F2100" t="str">
            <v/>
          </cell>
          <cell r="G2100" t="str">
            <v/>
          </cell>
          <cell r="H2100" t="str">
            <v>EXPENDITURE</v>
          </cell>
          <cell r="I2100" t="str">
            <v>GENERAL AND ADMINISTRATION EXPENSES</v>
          </cell>
          <cell r="J2100" t="str">
            <v>TRAVEL AND CONVEYANCE</v>
          </cell>
        </row>
        <row r="2101">
          <cell r="A2101" t="str">
            <v>X507202-003</v>
          </cell>
          <cell r="B2101" t="str">
            <v>Directors Foreign Travelling- Fare</v>
          </cell>
          <cell r="C2101" t="str">
            <v>INR</v>
          </cell>
          <cell r="D2101" t="str">
            <v>EXPENSES</v>
          </cell>
          <cell r="E2101" t="str">
            <v>INCOME STATEMENT</v>
          </cell>
          <cell r="F2101" t="str">
            <v/>
          </cell>
          <cell r="G2101" t="str">
            <v/>
          </cell>
          <cell r="H2101" t="str">
            <v>EXPENDITURE</v>
          </cell>
          <cell r="I2101" t="str">
            <v>GENERAL AND ADMINISTRATION EXPENSES</v>
          </cell>
          <cell r="J2101" t="str">
            <v>TRAVEL AND CONVEYANCE</v>
          </cell>
        </row>
        <row r="2102">
          <cell r="A2102" t="str">
            <v>X507202-004</v>
          </cell>
          <cell r="B2102" t="str">
            <v>Directors Foreign Travelling- Visa &amp; Tax</v>
          </cell>
          <cell r="C2102" t="str">
            <v>INR</v>
          </cell>
          <cell r="D2102" t="str">
            <v>EXPENSES</v>
          </cell>
          <cell r="E2102" t="str">
            <v>INCOME STATEMENT</v>
          </cell>
          <cell r="F2102" t="str">
            <v/>
          </cell>
          <cell r="G2102" t="str">
            <v/>
          </cell>
          <cell r="H2102" t="str">
            <v>EXPENDITURE</v>
          </cell>
          <cell r="I2102" t="str">
            <v>GENERAL AND ADMINISTRATION EXPENSES</v>
          </cell>
          <cell r="J2102" t="str">
            <v>TRAVEL AND CONVEYANCE</v>
          </cell>
        </row>
        <row r="2103">
          <cell r="A2103" t="str">
            <v>X507202-005</v>
          </cell>
          <cell r="B2103" t="str">
            <v>Directors Foreign Travelling- Others</v>
          </cell>
          <cell r="C2103" t="str">
            <v>INR</v>
          </cell>
          <cell r="D2103" t="str">
            <v>EXPENSES</v>
          </cell>
          <cell r="E2103" t="str">
            <v>INCOME STATEMENT</v>
          </cell>
          <cell r="F2103" t="str">
            <v/>
          </cell>
          <cell r="G2103" t="str">
            <v/>
          </cell>
          <cell r="H2103" t="str">
            <v>EXPENDITURE</v>
          </cell>
          <cell r="I2103" t="str">
            <v>GENERAL AND ADMINISTRATION EXPENSES</v>
          </cell>
          <cell r="J2103" t="str">
            <v>TRAVEL AND CONVEYANCE</v>
          </cell>
        </row>
        <row r="2104">
          <cell r="A2104" t="str">
            <v>X507202-006</v>
          </cell>
          <cell r="B2104" t="str">
            <v>Directors Foreign Travelling- Hotel Exps</v>
          </cell>
          <cell r="C2104" t="str">
            <v>INR</v>
          </cell>
          <cell r="D2104" t="str">
            <v>EXPENSES</v>
          </cell>
          <cell r="E2104" t="str">
            <v>INCOME STATEMENT</v>
          </cell>
          <cell r="F2104" t="str">
            <v/>
          </cell>
          <cell r="G2104" t="str">
            <v/>
          </cell>
          <cell r="H2104" t="str">
            <v>EXPENDITURE</v>
          </cell>
          <cell r="I2104" t="str">
            <v>GENERAL AND ADMINISTRATION EXPENSES</v>
          </cell>
          <cell r="J2104" t="str">
            <v>TRAVEL AND CONVEYANCE</v>
          </cell>
        </row>
        <row r="2105">
          <cell r="A2105" t="str">
            <v>X507202-007</v>
          </cell>
          <cell r="B2105" t="str">
            <v>Directors Foreign Travelling- Local Conv</v>
          </cell>
          <cell r="C2105" t="str">
            <v>INR</v>
          </cell>
          <cell r="D2105" t="str">
            <v>EXPENSES</v>
          </cell>
          <cell r="E2105" t="str">
            <v>INCOME STATEMENT</v>
          </cell>
          <cell r="F2105" t="str">
            <v/>
          </cell>
          <cell r="G2105" t="str">
            <v/>
          </cell>
          <cell r="H2105" t="str">
            <v>EXPENDITURE</v>
          </cell>
          <cell r="I2105" t="str">
            <v>GENERAL AND ADMINISTRATION EXPENSES</v>
          </cell>
          <cell r="J2105" t="str">
            <v>TRAVEL AND CONVEYANCE</v>
          </cell>
        </row>
        <row r="2106">
          <cell r="A2106" t="str">
            <v>X507202-008</v>
          </cell>
          <cell r="B2106" t="str">
            <v>Directors Foreign Travelling- Med. Prem</v>
          </cell>
          <cell r="C2106" t="str">
            <v>INR</v>
          </cell>
          <cell r="D2106" t="str">
            <v>EXPENSES</v>
          </cell>
          <cell r="E2106" t="str">
            <v>INCOME STATEMENT</v>
          </cell>
          <cell r="F2106" t="str">
            <v/>
          </cell>
          <cell r="G2106" t="str">
            <v/>
          </cell>
          <cell r="H2106" t="str">
            <v>EXPENDITURE</v>
          </cell>
          <cell r="I2106" t="str">
            <v>GENERAL AND ADMINISTRATION EXPENSES</v>
          </cell>
          <cell r="J2106" t="str">
            <v>TRAVEL AND CONVEYANCE</v>
          </cell>
        </row>
        <row r="2107">
          <cell r="A2107" t="str">
            <v>X507301-001</v>
          </cell>
          <cell r="B2107" t="str">
            <v>Conveyance Exp.</v>
          </cell>
          <cell r="C2107" t="str">
            <v>INR</v>
          </cell>
          <cell r="D2107" t="str">
            <v>EXPENSES</v>
          </cell>
          <cell r="E2107" t="str">
            <v>INCOME STATEMENT</v>
          </cell>
          <cell r="F2107" t="str">
            <v/>
          </cell>
          <cell r="G2107" t="str">
            <v/>
          </cell>
          <cell r="H2107" t="str">
            <v>EXPENDITURE</v>
          </cell>
          <cell r="I2107" t="str">
            <v>GENERAL AND ADMINISTRATION EXPENSES</v>
          </cell>
          <cell r="J2107" t="str">
            <v>TRAVEL AND CONVEYANCE</v>
          </cell>
        </row>
        <row r="2108">
          <cell r="A2108" t="str">
            <v>X507301-002</v>
          </cell>
          <cell r="B2108" t="str">
            <v>Conveyance Exp.- Admn.</v>
          </cell>
          <cell r="C2108" t="str">
            <v>INR</v>
          </cell>
          <cell r="D2108" t="str">
            <v>EXPENSES</v>
          </cell>
          <cell r="E2108" t="str">
            <v>INCOME STATEMENT</v>
          </cell>
          <cell r="F2108" t="str">
            <v/>
          </cell>
          <cell r="G2108" t="str">
            <v/>
          </cell>
          <cell r="H2108" t="str">
            <v>EXPENDITURE</v>
          </cell>
          <cell r="I2108" t="str">
            <v>GENERAL AND ADMINISTRATION EXPENSES</v>
          </cell>
          <cell r="J2108" t="str">
            <v>TRAVEL AND CONVEYANCE</v>
          </cell>
        </row>
        <row r="2109">
          <cell r="A2109" t="str">
            <v>X507301-003</v>
          </cell>
          <cell r="B2109" t="str">
            <v>Conveyance Exp.- Accounts</v>
          </cell>
          <cell r="C2109" t="str">
            <v>INR</v>
          </cell>
          <cell r="D2109" t="str">
            <v>EXPENSES</v>
          </cell>
          <cell r="E2109" t="str">
            <v>INCOME STATEMENT</v>
          </cell>
          <cell r="F2109" t="str">
            <v/>
          </cell>
          <cell r="G2109" t="str">
            <v/>
          </cell>
          <cell r="H2109" t="str">
            <v>EXPENDITURE</v>
          </cell>
          <cell r="I2109" t="str">
            <v>GENERAL AND ADMINISTRATION EXPENSES</v>
          </cell>
          <cell r="J2109" t="str">
            <v>TRAVEL AND CONVEYANCE</v>
          </cell>
        </row>
        <row r="2110">
          <cell r="A2110" t="str">
            <v>X507301-004</v>
          </cell>
          <cell r="B2110" t="str">
            <v>Conveyance Exp.- Taxation</v>
          </cell>
          <cell r="C2110" t="str">
            <v>INR</v>
          </cell>
          <cell r="D2110" t="str">
            <v>EXPENSES</v>
          </cell>
          <cell r="E2110" t="str">
            <v>INCOME STATEMENT</v>
          </cell>
          <cell r="F2110" t="str">
            <v/>
          </cell>
          <cell r="G2110" t="str">
            <v/>
          </cell>
          <cell r="H2110" t="str">
            <v>EXPENDITURE</v>
          </cell>
          <cell r="I2110" t="str">
            <v>GENERAL AND ADMINISTRATION EXPENSES</v>
          </cell>
          <cell r="J2110" t="str">
            <v>TRAVEL AND CONVEYANCE</v>
          </cell>
        </row>
        <row r="2111">
          <cell r="A2111" t="str">
            <v>X507301-005</v>
          </cell>
          <cell r="B2111" t="str">
            <v>Conveyance Exp.- Legal</v>
          </cell>
          <cell r="C2111" t="str">
            <v>INR</v>
          </cell>
          <cell r="D2111" t="str">
            <v>EXPENSES</v>
          </cell>
          <cell r="E2111" t="str">
            <v>INCOME STATEMENT</v>
          </cell>
          <cell r="F2111" t="str">
            <v/>
          </cell>
          <cell r="G2111" t="str">
            <v/>
          </cell>
          <cell r="H2111" t="str">
            <v>EXPENDITURE</v>
          </cell>
          <cell r="I2111" t="str">
            <v>GENERAL AND ADMINISTRATION EXPENSES</v>
          </cell>
          <cell r="J2111" t="str">
            <v>TRAVEL AND CONVEYANCE</v>
          </cell>
        </row>
        <row r="2112">
          <cell r="A2112" t="str">
            <v>X507301-006</v>
          </cell>
          <cell r="B2112" t="str">
            <v>Conveyance Exp.- Md ,Vc And Cmd Office</v>
          </cell>
          <cell r="C2112" t="str">
            <v>INR</v>
          </cell>
          <cell r="D2112" t="str">
            <v>EXPENSES</v>
          </cell>
          <cell r="E2112" t="str">
            <v>INCOME STATEMENT</v>
          </cell>
          <cell r="F2112" t="str">
            <v/>
          </cell>
          <cell r="G2112" t="str">
            <v/>
          </cell>
          <cell r="H2112" t="str">
            <v>EXPENDITURE</v>
          </cell>
          <cell r="I2112" t="str">
            <v>GENERAL AND ADMINISTRATION EXPENSES</v>
          </cell>
          <cell r="J2112" t="str">
            <v>TRAVEL AND CONVEYANCE</v>
          </cell>
        </row>
        <row r="2113">
          <cell r="A2113" t="str">
            <v>X507301-007</v>
          </cell>
          <cell r="B2113" t="str">
            <v>Conveyance Exp.- Corp Affairs</v>
          </cell>
          <cell r="C2113" t="str">
            <v>INR</v>
          </cell>
          <cell r="D2113" t="str">
            <v>EXPENSES</v>
          </cell>
          <cell r="E2113" t="str">
            <v>INCOME STATEMENT</v>
          </cell>
          <cell r="F2113" t="str">
            <v/>
          </cell>
          <cell r="G2113" t="str">
            <v/>
          </cell>
          <cell r="H2113" t="str">
            <v>EXPENDITURE</v>
          </cell>
          <cell r="I2113" t="str">
            <v>GENERAL AND ADMINISTRATION EXPENSES</v>
          </cell>
          <cell r="J2113" t="str">
            <v>TRAVEL AND CONVEYANCE</v>
          </cell>
        </row>
        <row r="2114">
          <cell r="A2114" t="str">
            <v>X507301-008</v>
          </cell>
          <cell r="B2114" t="str">
            <v>Conveyance Exp.- Retainers</v>
          </cell>
          <cell r="C2114" t="str">
            <v>INR</v>
          </cell>
          <cell r="D2114" t="str">
            <v>EXPENSES</v>
          </cell>
          <cell r="E2114" t="str">
            <v>INCOME STATEMENT</v>
          </cell>
          <cell r="F2114" t="str">
            <v/>
          </cell>
          <cell r="G2114" t="str">
            <v/>
          </cell>
          <cell r="H2114" t="str">
            <v>EXPENDITURE</v>
          </cell>
          <cell r="I2114" t="str">
            <v>GENERAL AND ADMINISTRATION EXPENSES</v>
          </cell>
          <cell r="J2114" t="str">
            <v>TRAVEL AND CONVEYANCE</v>
          </cell>
        </row>
        <row r="2115">
          <cell r="A2115" t="str">
            <v>X507301-009</v>
          </cell>
          <cell r="B2115" t="str">
            <v>Conveyance Exp.- Revenue</v>
          </cell>
          <cell r="C2115" t="str">
            <v>INR</v>
          </cell>
          <cell r="D2115" t="str">
            <v>EXPENSES</v>
          </cell>
          <cell r="E2115" t="str">
            <v>INCOME STATEMENT</v>
          </cell>
          <cell r="F2115" t="str">
            <v/>
          </cell>
          <cell r="G2115" t="str">
            <v/>
          </cell>
          <cell r="H2115" t="str">
            <v>EXPENDITURE</v>
          </cell>
          <cell r="I2115" t="str">
            <v>GENERAL AND ADMINISTRATION EXPENSES</v>
          </cell>
          <cell r="J2115" t="str">
            <v>TRAVEL AND CONVEYANCE</v>
          </cell>
        </row>
        <row r="2116">
          <cell r="A2116" t="str">
            <v>X507301-010</v>
          </cell>
          <cell r="B2116" t="str">
            <v>Conveyance Exp.- Co-Ordination</v>
          </cell>
          <cell r="C2116" t="str">
            <v>INR</v>
          </cell>
          <cell r="D2116" t="str">
            <v>EXPENSES</v>
          </cell>
          <cell r="E2116" t="str">
            <v>INCOME STATEMENT</v>
          </cell>
          <cell r="F2116" t="str">
            <v/>
          </cell>
          <cell r="G2116" t="str">
            <v/>
          </cell>
          <cell r="H2116" t="str">
            <v>EXPENDITURE</v>
          </cell>
          <cell r="I2116" t="str">
            <v>GENERAL AND ADMINISTRATION EXPENSES</v>
          </cell>
          <cell r="J2116" t="str">
            <v>TRAVEL AND CONVEYANCE</v>
          </cell>
        </row>
        <row r="2117">
          <cell r="A2117" t="str">
            <v>X507301-011</v>
          </cell>
          <cell r="B2117" t="str">
            <v>Conveyance Exp.- 14-16 AZR</v>
          </cell>
          <cell r="C2117" t="str">
            <v>INR</v>
          </cell>
          <cell r="D2117" t="str">
            <v>EXPENSES</v>
          </cell>
          <cell r="E2117" t="str">
            <v>INCOME STATEMENT</v>
          </cell>
          <cell r="F2117" t="str">
            <v/>
          </cell>
          <cell r="G2117" t="str">
            <v/>
          </cell>
          <cell r="H2117" t="str">
            <v>EXPENDITURE</v>
          </cell>
          <cell r="I2117" t="str">
            <v>GENERAL AND ADMINISTRATION EXPENSES</v>
          </cell>
          <cell r="J2117" t="str">
            <v>TRAVEL AND CONVEYANCE</v>
          </cell>
        </row>
        <row r="2118">
          <cell r="A2118" t="str">
            <v>X507401</v>
          </cell>
          <cell r="B2118" t="str">
            <v>Directors Conveyance</v>
          </cell>
          <cell r="C2118" t="str">
            <v>INR</v>
          </cell>
          <cell r="D2118" t="str">
            <v>EXPENSES</v>
          </cell>
          <cell r="E2118" t="str">
            <v>INCOME STATEMENT</v>
          </cell>
          <cell r="F2118" t="str">
            <v/>
          </cell>
          <cell r="G2118" t="str">
            <v/>
          </cell>
          <cell r="H2118" t="str">
            <v>EXPENDITURE</v>
          </cell>
          <cell r="I2118" t="str">
            <v>GENERAL AND ADMINISTRATION EXPENSES</v>
          </cell>
          <cell r="J2118" t="str">
            <v>TRAVEL AND CONVEYANCE</v>
          </cell>
        </row>
        <row r="2119">
          <cell r="A2119" t="str">
            <v>X508001</v>
          </cell>
          <cell r="B2119" t="str">
            <v>Hire Charges Of Vehicle</v>
          </cell>
          <cell r="C2119" t="str">
            <v>INR</v>
          </cell>
          <cell r="D2119" t="str">
            <v>EXPENSES</v>
          </cell>
          <cell r="E2119" t="str">
            <v>INCOME STATEMENT</v>
          </cell>
          <cell r="F2119" t="str">
            <v/>
          </cell>
          <cell r="G2119" t="str">
            <v/>
          </cell>
          <cell r="H2119" t="str">
            <v>EXPENDITURE</v>
          </cell>
          <cell r="I2119" t="str">
            <v>GENERAL AND ADMINISTRATION EXPENSES</v>
          </cell>
          <cell r="J2119" t="str">
            <v>VEHICLE EXPENSES</v>
          </cell>
        </row>
        <row r="2120">
          <cell r="A2120" t="str">
            <v>X508002</v>
          </cell>
          <cell r="B2120" t="str">
            <v>Hire Charges Vehicle-Directors</v>
          </cell>
          <cell r="C2120" t="str">
            <v>INR</v>
          </cell>
          <cell r="D2120" t="str">
            <v>EXPENSES</v>
          </cell>
          <cell r="E2120" t="str">
            <v>INCOME STATEMENT</v>
          </cell>
          <cell r="F2120" t="str">
            <v/>
          </cell>
          <cell r="G2120" t="str">
            <v/>
          </cell>
          <cell r="H2120" t="str">
            <v>EXPENDITURE</v>
          </cell>
          <cell r="I2120" t="str">
            <v>GENERAL AND ADMINISTRATION EXPENSES</v>
          </cell>
          <cell r="J2120" t="str">
            <v>VEHICLE EXPENSES</v>
          </cell>
        </row>
        <row r="2121">
          <cell r="A2121" t="str">
            <v>X509001-001</v>
          </cell>
          <cell r="B2121" t="str">
            <v>Vehicles running &amp; maint</v>
          </cell>
          <cell r="C2121" t="str">
            <v>INR</v>
          </cell>
          <cell r="D2121" t="str">
            <v>EXPENSES</v>
          </cell>
          <cell r="E2121" t="str">
            <v>INCOME STATEMENT</v>
          </cell>
          <cell r="F2121" t="str">
            <v/>
          </cell>
          <cell r="G2121" t="str">
            <v/>
          </cell>
          <cell r="H2121" t="str">
            <v>EXPENDITURE</v>
          </cell>
          <cell r="I2121" t="str">
            <v>GENERAL AND ADMINISTRATION EXPENSES</v>
          </cell>
          <cell r="J2121" t="str">
            <v>VEHICLE EXPENSES</v>
          </cell>
        </row>
        <row r="2122">
          <cell r="A2122" t="str">
            <v>X509001-002</v>
          </cell>
          <cell r="B2122" t="str">
            <v>Vehicles running &amp; maint- Fuel Exp</v>
          </cell>
          <cell r="C2122" t="str">
            <v>INR</v>
          </cell>
          <cell r="D2122" t="str">
            <v>EXPENSES</v>
          </cell>
          <cell r="E2122" t="str">
            <v>INCOME STATEMENT</v>
          </cell>
          <cell r="F2122" t="str">
            <v/>
          </cell>
          <cell r="G2122" t="str">
            <v/>
          </cell>
          <cell r="H2122" t="str">
            <v>EXPENDITURE</v>
          </cell>
          <cell r="I2122" t="str">
            <v>GENERAL AND ADMINISTRATION EXPENSES</v>
          </cell>
          <cell r="J2122" t="str">
            <v>VEHICLE EXPENSES</v>
          </cell>
        </row>
        <row r="2123">
          <cell r="A2123" t="str">
            <v>X509001-003</v>
          </cell>
          <cell r="B2123" t="str">
            <v>Vehicles running &amp; maint- Repair</v>
          </cell>
          <cell r="C2123" t="str">
            <v>INR</v>
          </cell>
          <cell r="D2123" t="str">
            <v>EXPENSES</v>
          </cell>
          <cell r="E2123" t="str">
            <v>INCOME STATEMENT</v>
          </cell>
          <cell r="F2123" t="str">
            <v/>
          </cell>
          <cell r="G2123" t="str">
            <v/>
          </cell>
          <cell r="H2123" t="str">
            <v>EXPENDITURE</v>
          </cell>
          <cell r="I2123" t="str">
            <v>GENERAL AND ADMINISTRATION EXPENSES</v>
          </cell>
          <cell r="J2123" t="str">
            <v>VEHICLE EXPENSES</v>
          </cell>
        </row>
        <row r="2124">
          <cell r="A2124" t="str">
            <v>X509001-004</v>
          </cell>
          <cell r="B2124" t="str">
            <v>Vehicles running &amp; maint- Driver Salary</v>
          </cell>
          <cell r="C2124" t="str">
            <v>INR</v>
          </cell>
          <cell r="D2124" t="str">
            <v>EXPENSES</v>
          </cell>
          <cell r="E2124" t="str">
            <v>INCOME STATEMENT</v>
          </cell>
          <cell r="F2124" t="str">
            <v/>
          </cell>
          <cell r="G2124" t="str">
            <v/>
          </cell>
          <cell r="H2124" t="str">
            <v>EXPENDITURE</v>
          </cell>
          <cell r="I2124" t="str">
            <v>GENERAL AND ADMINISTRATION EXPENSES</v>
          </cell>
          <cell r="J2124" t="str">
            <v>VEHICLE EXPENSES</v>
          </cell>
        </row>
        <row r="2125">
          <cell r="A2125" t="str">
            <v>X509001-005</v>
          </cell>
          <cell r="B2125" t="str">
            <v>Vehicles running &amp; maint- Road Tax &amp; Fit</v>
          </cell>
          <cell r="C2125" t="str">
            <v>INR</v>
          </cell>
          <cell r="D2125" t="str">
            <v>EXPENSES</v>
          </cell>
          <cell r="E2125" t="str">
            <v>INCOME STATEMENT</v>
          </cell>
          <cell r="F2125" t="str">
            <v/>
          </cell>
          <cell r="G2125" t="str">
            <v/>
          </cell>
          <cell r="H2125" t="str">
            <v>EXPENDITURE</v>
          </cell>
          <cell r="I2125" t="str">
            <v>GENERAL AND ADMINISTRATION EXPENSES</v>
          </cell>
          <cell r="J2125" t="str">
            <v>VEHICLE EXPENSES</v>
          </cell>
        </row>
        <row r="2126">
          <cell r="A2126" t="str">
            <v>X509002</v>
          </cell>
          <cell r="B2126" t="str">
            <v>Vehicle Parking</v>
          </cell>
          <cell r="C2126" t="str">
            <v>INR</v>
          </cell>
          <cell r="D2126" t="str">
            <v>EXPENSES</v>
          </cell>
          <cell r="E2126" t="str">
            <v>INCOME STATEMENT</v>
          </cell>
          <cell r="F2126" t="str">
            <v/>
          </cell>
          <cell r="G2126" t="str">
            <v/>
          </cell>
          <cell r="H2126" t="str">
            <v>EXPENDITURE</v>
          </cell>
          <cell r="I2126" t="str">
            <v>GENERAL AND ADMINISTRATION EXPENSES</v>
          </cell>
          <cell r="J2126" t="str">
            <v>VEHICLE EXPENSES</v>
          </cell>
        </row>
        <row r="2127">
          <cell r="A2127" t="str">
            <v>X509101</v>
          </cell>
          <cell r="B2127" t="str">
            <v>Aircraft running &amp; Maintenance</v>
          </cell>
          <cell r="C2127" t="str">
            <v>INR</v>
          </cell>
          <cell r="D2127" t="str">
            <v>EXPENSES</v>
          </cell>
          <cell r="E2127" t="str">
            <v>INCOME STATEMENT</v>
          </cell>
          <cell r="F2127" t="str">
            <v/>
          </cell>
          <cell r="G2127" t="str">
            <v/>
          </cell>
          <cell r="H2127" t="str">
            <v>EXPENDITURE</v>
          </cell>
          <cell r="I2127" t="str">
            <v>GENERAL AND ADMINISTRATION EXPENSES</v>
          </cell>
          <cell r="J2127" t="str">
            <v>AIRCRAFT RUNNING &amp; MAINTENANCE</v>
          </cell>
        </row>
        <row r="2128">
          <cell r="A2128" t="str">
            <v>X510001-001</v>
          </cell>
          <cell r="B2128" t="str">
            <v>Printing and stationery</v>
          </cell>
          <cell r="C2128" t="str">
            <v>INR</v>
          </cell>
          <cell r="D2128" t="str">
            <v>EXPENSES</v>
          </cell>
          <cell r="E2128" t="str">
            <v>INCOME STATEMENT</v>
          </cell>
          <cell r="F2128" t="str">
            <v/>
          </cell>
          <cell r="G2128" t="str">
            <v/>
          </cell>
          <cell r="H2128" t="str">
            <v>EXPENDITURE</v>
          </cell>
          <cell r="I2128" t="str">
            <v>GENERAL AND ADMINISTRATION EXPENSES</v>
          </cell>
          <cell r="J2128" t="str">
            <v>PRINTING &amp; STATIONERY</v>
          </cell>
        </row>
        <row r="2129">
          <cell r="A2129" t="str">
            <v>X510001-002</v>
          </cell>
          <cell r="B2129" t="str">
            <v>Printing And Stationery-  General</v>
          </cell>
          <cell r="C2129" t="str">
            <v>INR</v>
          </cell>
          <cell r="D2129" t="str">
            <v>EXPENSES</v>
          </cell>
          <cell r="E2129" t="str">
            <v>INCOME STATEMENT</v>
          </cell>
          <cell r="F2129" t="str">
            <v/>
          </cell>
          <cell r="G2129" t="str">
            <v/>
          </cell>
          <cell r="H2129" t="str">
            <v>EXPENDITURE</v>
          </cell>
          <cell r="I2129" t="str">
            <v>GENERAL AND ADMINISTRATION EXPENSES</v>
          </cell>
          <cell r="J2129" t="str">
            <v>PRINTING &amp; STATIONERY</v>
          </cell>
        </row>
        <row r="2130">
          <cell r="A2130" t="str">
            <v>X510001-003</v>
          </cell>
          <cell r="B2130" t="str">
            <v>Printing And Stationery-  Prntd Material</v>
          </cell>
          <cell r="C2130" t="str">
            <v>INR</v>
          </cell>
          <cell r="D2130" t="str">
            <v>EXPENSES</v>
          </cell>
          <cell r="E2130" t="str">
            <v>INCOME STATEMENT</v>
          </cell>
          <cell r="F2130" t="str">
            <v/>
          </cell>
          <cell r="G2130" t="str">
            <v/>
          </cell>
          <cell r="H2130" t="str">
            <v>EXPENDITURE</v>
          </cell>
          <cell r="I2130" t="str">
            <v>GENERAL AND ADMINISTRATION EXPENSES</v>
          </cell>
          <cell r="J2130" t="str">
            <v>PRINTING &amp; STATIONERY</v>
          </cell>
        </row>
        <row r="2131">
          <cell r="A2131" t="str">
            <v>X510001-004</v>
          </cell>
          <cell r="B2131" t="str">
            <v>Printing And Stationery- Computer</v>
          </cell>
          <cell r="C2131" t="str">
            <v>INR</v>
          </cell>
          <cell r="D2131" t="str">
            <v>EXPENSES</v>
          </cell>
          <cell r="E2131" t="str">
            <v>INCOME STATEMENT</v>
          </cell>
          <cell r="F2131" t="str">
            <v/>
          </cell>
          <cell r="G2131" t="str">
            <v/>
          </cell>
          <cell r="H2131" t="str">
            <v>EXPENDITURE</v>
          </cell>
          <cell r="I2131" t="str">
            <v>GENERAL AND ADMINISTRATION EXPENSES</v>
          </cell>
          <cell r="J2131" t="str">
            <v>PRINTING &amp; STATIONERY</v>
          </cell>
        </row>
        <row r="2132">
          <cell r="A2132" t="str">
            <v>X510001-005</v>
          </cell>
          <cell r="B2132" t="str">
            <v>Printing And Stationery- Photocopy Charg</v>
          </cell>
          <cell r="C2132" t="str">
            <v>INR</v>
          </cell>
          <cell r="D2132" t="str">
            <v>EXPENSES</v>
          </cell>
          <cell r="E2132" t="str">
            <v>INCOME STATEMENT</v>
          </cell>
          <cell r="F2132" t="str">
            <v/>
          </cell>
          <cell r="G2132" t="str">
            <v/>
          </cell>
          <cell r="H2132" t="str">
            <v>EXPENDITURE</v>
          </cell>
          <cell r="I2132" t="str">
            <v>GENERAL AND ADMINISTRATION EXPENSES</v>
          </cell>
          <cell r="J2132" t="str">
            <v>PRINTING &amp; STATIONERY</v>
          </cell>
        </row>
        <row r="2133">
          <cell r="A2133" t="str">
            <v>X510001-006</v>
          </cell>
          <cell r="B2133" t="str">
            <v>Printing And Stationery- DUL Prntng</v>
          </cell>
          <cell r="C2133" t="str">
            <v>INR</v>
          </cell>
          <cell r="D2133" t="str">
            <v>EXPENSES</v>
          </cell>
          <cell r="E2133" t="str">
            <v>INCOME STATEMENT</v>
          </cell>
          <cell r="F2133" t="str">
            <v/>
          </cell>
          <cell r="G2133" t="str">
            <v/>
          </cell>
          <cell r="H2133" t="str">
            <v>EXPENDITURE</v>
          </cell>
          <cell r="I2133" t="str">
            <v>GENERAL AND ADMINISTRATION EXPENSES</v>
          </cell>
          <cell r="J2133" t="str">
            <v>PRINTING &amp; STATIONERY</v>
          </cell>
        </row>
        <row r="2134">
          <cell r="A2134" t="str">
            <v>X510001-007</v>
          </cell>
          <cell r="B2134" t="str">
            <v>Printing And Stationery- Common Printing</v>
          </cell>
          <cell r="C2134" t="str">
            <v>INR</v>
          </cell>
          <cell r="D2134" t="str">
            <v>EXPENSES</v>
          </cell>
          <cell r="E2134" t="str">
            <v>INCOME STATEMENT</v>
          </cell>
          <cell r="F2134" t="str">
            <v/>
          </cell>
          <cell r="G2134" t="str">
            <v/>
          </cell>
          <cell r="H2134" t="str">
            <v>EXPENDITURE</v>
          </cell>
          <cell r="I2134" t="str">
            <v>GENERAL AND ADMINISTRATION EXPENSES</v>
          </cell>
          <cell r="J2134" t="str">
            <v>PRINTING &amp; STATIONERY</v>
          </cell>
        </row>
        <row r="2135">
          <cell r="A2135" t="str">
            <v>X510001-008</v>
          </cell>
          <cell r="B2135" t="str">
            <v>Printing And Stationery- Brochure</v>
          </cell>
          <cell r="C2135" t="str">
            <v>INR</v>
          </cell>
          <cell r="D2135" t="str">
            <v>EXPENSES</v>
          </cell>
          <cell r="E2135" t="str">
            <v>INCOME STATEMENT</v>
          </cell>
          <cell r="F2135" t="str">
            <v/>
          </cell>
          <cell r="G2135" t="str">
            <v/>
          </cell>
          <cell r="H2135" t="str">
            <v>EXPENDITURE</v>
          </cell>
          <cell r="I2135" t="str">
            <v>GENERAL AND ADMINISTRATION EXPENSES</v>
          </cell>
          <cell r="J2135" t="str">
            <v>PRINTING &amp; STATIONERY</v>
          </cell>
        </row>
        <row r="2136">
          <cell r="A2136" t="str">
            <v>X511001-001</v>
          </cell>
          <cell r="B2136" t="str">
            <v>Bus. promotion</v>
          </cell>
          <cell r="C2136" t="str">
            <v>INR</v>
          </cell>
          <cell r="D2136" t="str">
            <v>EXPENSES</v>
          </cell>
          <cell r="E2136" t="str">
            <v>INCOME STATEMENT</v>
          </cell>
          <cell r="F2136" t="str">
            <v/>
          </cell>
          <cell r="G2136" t="str">
            <v/>
          </cell>
          <cell r="H2136" t="str">
            <v>EXPENDITURE</v>
          </cell>
          <cell r="I2136" t="str">
            <v>GENERAL AND ADMINISTRATION EXPENSES</v>
          </cell>
          <cell r="J2136" t="str">
            <v>BUSINESS PROMOTION</v>
          </cell>
        </row>
        <row r="2137">
          <cell r="A2137" t="str">
            <v>X511001-002</v>
          </cell>
          <cell r="B2137" t="str">
            <v>Bus. promotion- Hsptality- Co. Guest</v>
          </cell>
          <cell r="C2137" t="str">
            <v>INR</v>
          </cell>
          <cell r="D2137" t="str">
            <v>EXPENSES</v>
          </cell>
          <cell r="E2137" t="str">
            <v>INCOME STATEMENT</v>
          </cell>
          <cell r="F2137" t="str">
            <v/>
          </cell>
          <cell r="G2137" t="str">
            <v/>
          </cell>
          <cell r="H2137" t="str">
            <v>EXPENDITURE</v>
          </cell>
          <cell r="I2137" t="str">
            <v>GENERAL AND ADMINISTRATION EXPENSES</v>
          </cell>
          <cell r="J2137" t="str">
            <v>BUSINESS PROMOTION</v>
          </cell>
        </row>
        <row r="2138">
          <cell r="A2138" t="str">
            <v>X511001-003</v>
          </cell>
          <cell r="B2138" t="str">
            <v>Bus. Promotion- Guest Entertainment</v>
          </cell>
          <cell r="C2138" t="str">
            <v>INR</v>
          </cell>
          <cell r="D2138" t="str">
            <v>EXPENSES</v>
          </cell>
          <cell r="E2138" t="str">
            <v>INCOME STATEMENT</v>
          </cell>
          <cell r="F2138" t="str">
            <v/>
          </cell>
          <cell r="G2138" t="str">
            <v/>
          </cell>
          <cell r="H2138" t="str">
            <v>EXPENDITURE</v>
          </cell>
          <cell r="I2138" t="str">
            <v>GENERAL AND ADMINISTRATION EXPENSES</v>
          </cell>
          <cell r="J2138" t="str">
            <v>BUSINESS PROMOTION</v>
          </cell>
        </row>
        <row r="2139">
          <cell r="A2139" t="str">
            <v>X511001-004</v>
          </cell>
          <cell r="B2139" t="str">
            <v>Bus. Promotion- Guest Entert.- Club</v>
          </cell>
          <cell r="C2139" t="str">
            <v>INR</v>
          </cell>
          <cell r="D2139" t="str">
            <v>EXPENSES</v>
          </cell>
          <cell r="E2139" t="str">
            <v>INCOME STATEMENT</v>
          </cell>
          <cell r="F2139" t="str">
            <v/>
          </cell>
          <cell r="G2139" t="str">
            <v/>
          </cell>
          <cell r="H2139" t="str">
            <v>EXPENDITURE</v>
          </cell>
          <cell r="I2139" t="str">
            <v>GENERAL AND ADMINISTRATION EXPENSES</v>
          </cell>
          <cell r="J2139" t="str">
            <v>BUSINESS PROMOTION</v>
          </cell>
        </row>
        <row r="2140">
          <cell r="A2140" t="str">
            <v>X511001-005</v>
          </cell>
          <cell r="B2140" t="str">
            <v>Bus. Promotion- Prsnt to Guest/Bus Ass</v>
          </cell>
          <cell r="C2140" t="str">
            <v>INR</v>
          </cell>
          <cell r="D2140" t="str">
            <v>EXPENSES</v>
          </cell>
          <cell r="E2140" t="str">
            <v>INCOME STATEMENT</v>
          </cell>
          <cell r="F2140" t="str">
            <v/>
          </cell>
          <cell r="G2140" t="str">
            <v/>
          </cell>
          <cell r="H2140" t="str">
            <v>EXPENDITURE</v>
          </cell>
          <cell r="I2140" t="str">
            <v>GENERAL AND ADMINISTRATION EXPENSES</v>
          </cell>
          <cell r="J2140" t="str">
            <v>BUSINESS PROMOTION</v>
          </cell>
        </row>
        <row r="2141">
          <cell r="A2141" t="str">
            <v>X511001-006</v>
          </cell>
          <cell r="B2141" t="str">
            <v>Bus. Promotion- Contribution To Asso</v>
          </cell>
          <cell r="C2141" t="str">
            <v>INR</v>
          </cell>
          <cell r="D2141" t="str">
            <v>EXPENSES</v>
          </cell>
          <cell r="E2141" t="str">
            <v>INCOME STATEMENT</v>
          </cell>
          <cell r="F2141" t="str">
            <v/>
          </cell>
          <cell r="G2141" t="str">
            <v/>
          </cell>
          <cell r="H2141" t="str">
            <v>EXPENDITURE</v>
          </cell>
          <cell r="I2141" t="str">
            <v>GENERAL AND ADMINISTRATION EXPENSES</v>
          </cell>
          <cell r="J2141" t="str">
            <v>BUSINESS PROMOTION</v>
          </cell>
        </row>
        <row r="2142">
          <cell r="A2142" t="str">
            <v>X511001-007</v>
          </cell>
          <cell r="B2142" t="str">
            <v>Bus. Promotion- Subscrip To Club</v>
          </cell>
          <cell r="C2142" t="str">
            <v>INR</v>
          </cell>
          <cell r="D2142" t="str">
            <v>EXPENSES</v>
          </cell>
          <cell r="E2142" t="str">
            <v>INCOME STATEMENT</v>
          </cell>
          <cell r="F2142" t="str">
            <v/>
          </cell>
          <cell r="G2142" t="str">
            <v/>
          </cell>
          <cell r="H2142" t="str">
            <v>EXPENDITURE</v>
          </cell>
          <cell r="I2142" t="str">
            <v>GENERAL AND ADMINISTRATION EXPENSES</v>
          </cell>
          <cell r="J2142" t="str">
            <v>BUSINESS PROMOTION</v>
          </cell>
        </row>
        <row r="2143">
          <cell r="A2143" t="str">
            <v>X511001-008</v>
          </cell>
          <cell r="B2143" t="str">
            <v>Bus. Promotion- Subscrip To Club-Emp</v>
          </cell>
          <cell r="C2143" t="str">
            <v>INR</v>
          </cell>
          <cell r="D2143" t="str">
            <v>EXPENSES</v>
          </cell>
          <cell r="E2143" t="str">
            <v>INCOME STATEMENT</v>
          </cell>
          <cell r="F2143" t="str">
            <v/>
          </cell>
          <cell r="G2143" t="str">
            <v/>
          </cell>
          <cell r="H2143" t="str">
            <v>EXPENDITURE</v>
          </cell>
          <cell r="I2143" t="str">
            <v>GENERAL AND ADMINISTRATION EXPENSES</v>
          </cell>
          <cell r="J2143" t="str">
            <v>BUSINESS PROMOTION</v>
          </cell>
        </row>
        <row r="2144">
          <cell r="A2144" t="str">
            <v>X511001-009</v>
          </cell>
          <cell r="B2144" t="str">
            <v>Bus. Promotion- Subscrip To Club-Dir</v>
          </cell>
          <cell r="C2144" t="str">
            <v>INR</v>
          </cell>
          <cell r="D2144" t="str">
            <v>EXPENSES</v>
          </cell>
          <cell r="E2144" t="str">
            <v>INCOME STATEMENT</v>
          </cell>
          <cell r="F2144" t="str">
            <v/>
          </cell>
          <cell r="G2144" t="str">
            <v/>
          </cell>
          <cell r="H2144" t="str">
            <v>EXPENDITURE</v>
          </cell>
          <cell r="I2144" t="str">
            <v>GENERAL AND ADMINISTRATION EXPENSES</v>
          </cell>
          <cell r="J2144" t="str">
            <v>BUSINESS PROMOTION</v>
          </cell>
        </row>
        <row r="2145">
          <cell r="A2145" t="str">
            <v>X511001-010</v>
          </cell>
          <cell r="B2145" t="str">
            <v>Bus. Promotion- Subs.For Cr Crd- Emp</v>
          </cell>
          <cell r="C2145" t="str">
            <v>INR</v>
          </cell>
          <cell r="D2145" t="str">
            <v>EXPENSES</v>
          </cell>
          <cell r="E2145" t="str">
            <v>INCOME STATEMENT</v>
          </cell>
          <cell r="F2145" t="str">
            <v/>
          </cell>
          <cell r="G2145" t="str">
            <v/>
          </cell>
          <cell r="H2145" t="str">
            <v>EXPENDITURE</v>
          </cell>
          <cell r="I2145" t="str">
            <v>GENERAL AND ADMINISTRATION EXPENSES</v>
          </cell>
          <cell r="J2145" t="str">
            <v>BUSINESS PROMOTION</v>
          </cell>
        </row>
        <row r="2146">
          <cell r="A2146" t="str">
            <v>X511001-011</v>
          </cell>
          <cell r="B2146" t="str">
            <v>Bus. Promotion- Subs.For Cr Crd- Dir</v>
          </cell>
          <cell r="C2146" t="str">
            <v>INR</v>
          </cell>
          <cell r="D2146" t="str">
            <v>EXPENSES</v>
          </cell>
          <cell r="E2146" t="str">
            <v>INCOME STATEMENT</v>
          </cell>
          <cell r="F2146" t="str">
            <v/>
          </cell>
          <cell r="G2146" t="str">
            <v/>
          </cell>
          <cell r="H2146" t="str">
            <v>EXPENDITURE</v>
          </cell>
          <cell r="I2146" t="str">
            <v>GENERAL AND ADMINISTRATION EXPENSES</v>
          </cell>
          <cell r="J2146" t="str">
            <v>BUSINESS PROMOTION</v>
          </cell>
        </row>
        <row r="2147">
          <cell r="A2147" t="str">
            <v>X511001-012</v>
          </cell>
          <cell r="B2147" t="str">
            <v>Bus. Promotion- Events</v>
          </cell>
          <cell r="C2147" t="str">
            <v>INR</v>
          </cell>
          <cell r="D2147" t="str">
            <v>EXPENSES</v>
          </cell>
          <cell r="E2147" t="str">
            <v>INCOME STATEMENT</v>
          </cell>
          <cell r="F2147" t="str">
            <v/>
          </cell>
          <cell r="G2147" t="str">
            <v/>
          </cell>
          <cell r="H2147" t="str">
            <v>EXPENDITURE</v>
          </cell>
          <cell r="I2147" t="str">
            <v>GENERAL AND ADMINISTRATION EXPENSES</v>
          </cell>
          <cell r="J2147" t="str">
            <v>BUSINESS PROMOTION</v>
          </cell>
        </row>
        <row r="2148">
          <cell r="A2148" t="str">
            <v>X511001-013</v>
          </cell>
          <cell r="B2148" t="str">
            <v>Bus. Promotion- Maint. Of Signage</v>
          </cell>
          <cell r="C2148" t="str">
            <v>INR</v>
          </cell>
          <cell r="D2148" t="str">
            <v>EXPENSES</v>
          </cell>
          <cell r="E2148" t="str">
            <v>INCOME STATEMENT</v>
          </cell>
          <cell r="F2148" t="str">
            <v/>
          </cell>
          <cell r="G2148" t="str">
            <v/>
          </cell>
          <cell r="H2148" t="str">
            <v>EXPENDITURE</v>
          </cell>
          <cell r="I2148" t="str">
            <v>GENERAL AND ADMINISTRATION EXPENSES</v>
          </cell>
          <cell r="J2148" t="str">
            <v>BUSINESS PROMOTION</v>
          </cell>
        </row>
        <row r="2149">
          <cell r="A2149" t="str">
            <v>X511001-014</v>
          </cell>
          <cell r="B2149" t="str">
            <v>H R S (Hospitality Request Slip)</v>
          </cell>
          <cell r="C2149" t="str">
            <v>INR</v>
          </cell>
          <cell r="D2149" t="str">
            <v>EXPENSES</v>
          </cell>
          <cell r="E2149" t="str">
            <v>INCOME STATEMENT</v>
          </cell>
          <cell r="F2149" t="str">
            <v/>
          </cell>
          <cell r="G2149" t="str">
            <v/>
          </cell>
          <cell r="H2149" t="str">
            <v>EXPENDITURE</v>
          </cell>
          <cell r="I2149" t="str">
            <v>GENERAL AND ADMINISTRATION EXPENSES</v>
          </cell>
          <cell r="J2149" t="str">
            <v>BUSINESS PROMOTION</v>
          </cell>
        </row>
        <row r="2150">
          <cell r="A2150" t="str">
            <v>X511001-015</v>
          </cell>
          <cell r="B2150" t="str">
            <v>T B C (Ticket Born By the Company)</v>
          </cell>
          <cell r="C2150" t="str">
            <v>INR</v>
          </cell>
          <cell r="D2150" t="str">
            <v>EXPENSES</v>
          </cell>
          <cell r="E2150" t="str">
            <v>INCOME STATEMENT</v>
          </cell>
          <cell r="F2150" t="str">
            <v/>
          </cell>
          <cell r="G2150" t="str">
            <v/>
          </cell>
          <cell r="H2150" t="str">
            <v>EXPENDITURE</v>
          </cell>
          <cell r="I2150" t="str">
            <v>GENERAL AND ADMINISTRATION EXPENSES</v>
          </cell>
          <cell r="J2150" t="str">
            <v>BUSINESS PROMOTION</v>
          </cell>
        </row>
        <row r="2151">
          <cell r="A2151" t="str">
            <v>X512001</v>
          </cell>
          <cell r="B2151" t="str">
            <v>Communication Exp. Post &amp; Tele</v>
          </cell>
          <cell r="C2151" t="str">
            <v>INR</v>
          </cell>
          <cell r="D2151" t="str">
            <v>EXPENSES</v>
          </cell>
          <cell r="E2151" t="str">
            <v>INCOME STATEMENT</v>
          </cell>
          <cell r="F2151" t="str">
            <v/>
          </cell>
          <cell r="G2151" t="str">
            <v/>
          </cell>
          <cell r="H2151" t="str">
            <v>EXPENDITURE</v>
          </cell>
          <cell r="I2151" t="str">
            <v>GENERAL AND ADMINISTRATION EXPENSES</v>
          </cell>
          <cell r="J2151" t="str">
            <v>COMMUNICATION EXPENSES</v>
          </cell>
        </row>
        <row r="2152">
          <cell r="A2152" t="str">
            <v>X512002</v>
          </cell>
          <cell r="B2152" t="str">
            <v>Communication Exp. Courier</v>
          </cell>
          <cell r="C2152" t="str">
            <v>INR</v>
          </cell>
          <cell r="D2152" t="str">
            <v>EXPENSES</v>
          </cell>
          <cell r="E2152" t="str">
            <v>INCOME STATEMENT</v>
          </cell>
          <cell r="F2152" t="str">
            <v/>
          </cell>
          <cell r="G2152" t="str">
            <v/>
          </cell>
          <cell r="H2152" t="str">
            <v>EXPENDITURE</v>
          </cell>
          <cell r="I2152" t="str">
            <v>GENERAL AND ADMINISTRATION EXPENSES</v>
          </cell>
          <cell r="J2152" t="str">
            <v>COMMUNICATION EXPENSES</v>
          </cell>
        </row>
        <row r="2153">
          <cell r="A2153" t="str">
            <v>X512003</v>
          </cell>
          <cell r="B2153" t="str">
            <v>Communication Exp.Telep</v>
          </cell>
          <cell r="C2153" t="str">
            <v>INR</v>
          </cell>
          <cell r="D2153" t="str">
            <v>EXPENSES</v>
          </cell>
          <cell r="E2153" t="str">
            <v>INCOME STATEMENT</v>
          </cell>
          <cell r="F2153" t="str">
            <v/>
          </cell>
          <cell r="G2153" t="str">
            <v/>
          </cell>
          <cell r="H2153" t="str">
            <v>EXPENDITURE</v>
          </cell>
          <cell r="I2153" t="str">
            <v>GENERAL AND ADMINISTRATION EXPENSES</v>
          </cell>
          <cell r="J2153" t="str">
            <v>COMMUNICATION EXPENSES</v>
          </cell>
        </row>
        <row r="2154">
          <cell r="A2154" t="str">
            <v>X512004</v>
          </cell>
          <cell r="B2154" t="str">
            <v>Communication Exp.Telep- Internet</v>
          </cell>
          <cell r="C2154" t="str">
            <v>INR</v>
          </cell>
          <cell r="D2154" t="str">
            <v>EXPENSES</v>
          </cell>
          <cell r="E2154" t="str">
            <v>INCOME STATEMENT</v>
          </cell>
          <cell r="F2154" t="str">
            <v/>
          </cell>
          <cell r="G2154" t="str">
            <v/>
          </cell>
          <cell r="H2154" t="str">
            <v>EXPENDITURE</v>
          </cell>
          <cell r="I2154" t="str">
            <v>GENERAL AND ADMINISTRATION EXPENSES</v>
          </cell>
          <cell r="J2154" t="str">
            <v>COMMUNICATION EXPENSES</v>
          </cell>
        </row>
        <row r="2155">
          <cell r="A2155" t="str">
            <v>X512005</v>
          </cell>
          <cell r="B2155" t="str">
            <v>Communication Exp.Telep- Internet- Dir</v>
          </cell>
          <cell r="C2155" t="str">
            <v>INR</v>
          </cell>
          <cell r="D2155" t="str">
            <v>EXPENSES</v>
          </cell>
          <cell r="E2155" t="str">
            <v>INCOME STATEMENT</v>
          </cell>
          <cell r="F2155" t="str">
            <v/>
          </cell>
          <cell r="G2155" t="str">
            <v/>
          </cell>
          <cell r="H2155" t="str">
            <v>EXPENDITURE</v>
          </cell>
          <cell r="I2155" t="str">
            <v>GENERAL AND ADMINISTRATION EXPENSES</v>
          </cell>
          <cell r="J2155" t="str">
            <v>COMMUNICATION EXPENSES</v>
          </cell>
        </row>
        <row r="2156">
          <cell r="A2156" t="str">
            <v>X512006</v>
          </cell>
          <cell r="B2156" t="str">
            <v>Communication Exp.-Emp.Mobile &amp;Telephone</v>
          </cell>
          <cell r="C2156" t="str">
            <v>INR</v>
          </cell>
          <cell r="D2156" t="str">
            <v>EXPENSES</v>
          </cell>
          <cell r="E2156" t="str">
            <v>INCOME STATEMENT</v>
          </cell>
          <cell r="F2156" t="str">
            <v/>
          </cell>
          <cell r="G2156" t="str">
            <v/>
          </cell>
          <cell r="H2156" t="str">
            <v>EXPENDITURE</v>
          </cell>
          <cell r="I2156" t="str">
            <v>GENERAL AND ADMINISTRATION EXPENSES</v>
          </cell>
          <cell r="J2156" t="str">
            <v>COMMUNICATION EXPENSES</v>
          </cell>
        </row>
        <row r="2157">
          <cell r="A2157" t="str">
            <v>X513001-001</v>
          </cell>
          <cell r="B2157" t="str">
            <v>Payment to statutory auditors-Audit fees</v>
          </cell>
          <cell r="C2157" t="str">
            <v>INR</v>
          </cell>
          <cell r="D2157" t="str">
            <v>EXPENSES</v>
          </cell>
          <cell r="E2157" t="str">
            <v>INCOME STATEMENT</v>
          </cell>
          <cell r="F2157" t="str">
            <v/>
          </cell>
          <cell r="G2157" t="str">
            <v/>
          </cell>
          <cell r="H2157" t="str">
            <v>EXPENDITURE</v>
          </cell>
          <cell r="I2157" t="str">
            <v>OTHER EXPENSES</v>
          </cell>
          <cell r="J2157" t="str">
            <v>PAYMENT TO AUDITORS</v>
          </cell>
        </row>
        <row r="2158">
          <cell r="A2158" t="str">
            <v>X513001-002</v>
          </cell>
          <cell r="B2158" t="str">
            <v>Payment To Auditors- Certification Fee</v>
          </cell>
          <cell r="C2158" t="str">
            <v>INR</v>
          </cell>
          <cell r="D2158" t="str">
            <v>EXPENSES</v>
          </cell>
          <cell r="E2158" t="str">
            <v>INCOME STATEMENT</v>
          </cell>
          <cell r="F2158" t="str">
            <v/>
          </cell>
          <cell r="G2158" t="str">
            <v/>
          </cell>
          <cell r="H2158" t="str">
            <v>EXPENDITURE</v>
          </cell>
          <cell r="I2158" t="str">
            <v>OTHER EXPENSES</v>
          </cell>
          <cell r="J2158" t="str">
            <v>PAYMENT TO AUDITORS</v>
          </cell>
        </row>
        <row r="2159">
          <cell r="A2159" t="str">
            <v>X513001-003</v>
          </cell>
          <cell r="B2159" t="str">
            <v>Payment to auditors- Tax Audit</v>
          </cell>
          <cell r="C2159" t="str">
            <v>INR</v>
          </cell>
          <cell r="D2159" t="str">
            <v>EXPENSES</v>
          </cell>
          <cell r="E2159" t="str">
            <v>INCOME STATEMENT</v>
          </cell>
          <cell r="F2159" t="str">
            <v/>
          </cell>
          <cell r="G2159" t="str">
            <v/>
          </cell>
          <cell r="H2159" t="str">
            <v>EXPENDITURE</v>
          </cell>
          <cell r="I2159" t="str">
            <v>OTHER EXPENSES</v>
          </cell>
          <cell r="J2159" t="str">
            <v>PAYMENT TO AUDITORS</v>
          </cell>
        </row>
        <row r="2160">
          <cell r="A2160" t="str">
            <v>X513001-004</v>
          </cell>
          <cell r="B2160" t="str">
            <v>Payment to auditors- Internal Audit Fees</v>
          </cell>
          <cell r="C2160" t="str">
            <v>INR</v>
          </cell>
          <cell r="D2160" t="str">
            <v>EXPENSES</v>
          </cell>
          <cell r="E2160" t="str">
            <v>INCOME STATEMENT</v>
          </cell>
          <cell r="F2160" t="str">
            <v/>
          </cell>
          <cell r="G2160" t="str">
            <v/>
          </cell>
          <cell r="H2160" t="str">
            <v>EXPENDITURE</v>
          </cell>
          <cell r="I2160" t="str">
            <v>OTHER EXPENSES</v>
          </cell>
          <cell r="J2160" t="str">
            <v>PAYMENT TO AUDITORS</v>
          </cell>
        </row>
        <row r="2161">
          <cell r="A2161" t="str">
            <v>X513001-005</v>
          </cell>
          <cell r="B2161" t="str">
            <v>Payment To Auditors- Others</v>
          </cell>
          <cell r="C2161" t="str">
            <v>INR</v>
          </cell>
          <cell r="D2161" t="str">
            <v>EXPENSES</v>
          </cell>
          <cell r="E2161" t="str">
            <v>INCOME STATEMENT</v>
          </cell>
          <cell r="F2161" t="str">
            <v/>
          </cell>
          <cell r="G2161" t="str">
            <v/>
          </cell>
          <cell r="H2161" t="str">
            <v>EXPENDITURE</v>
          </cell>
          <cell r="I2161" t="str">
            <v>OTHER EXPENSES</v>
          </cell>
          <cell r="J2161" t="str">
            <v>PAYMENT TO AUDITORS</v>
          </cell>
        </row>
        <row r="2162">
          <cell r="A2162" t="str">
            <v>X514001-001</v>
          </cell>
          <cell r="B2162" t="str">
            <v>Legal and professional</v>
          </cell>
          <cell r="C2162" t="str">
            <v>INR</v>
          </cell>
          <cell r="D2162" t="str">
            <v>EXPENSES</v>
          </cell>
          <cell r="E2162" t="str">
            <v>INCOME STATEMENT</v>
          </cell>
          <cell r="F2162" t="str">
            <v/>
          </cell>
          <cell r="G2162" t="str">
            <v/>
          </cell>
          <cell r="H2162" t="str">
            <v>EXPENDITURE</v>
          </cell>
          <cell r="I2162" t="str">
            <v>OTHER EXPENSES</v>
          </cell>
          <cell r="J2162" t="str">
            <v>LEGAL AND PROFESSIONAL</v>
          </cell>
        </row>
        <row r="2163">
          <cell r="A2163" t="str">
            <v>X514001-002</v>
          </cell>
          <cell r="B2163" t="str">
            <v>Legal And Professional- Archi/Consl Chrg</v>
          </cell>
          <cell r="C2163" t="str">
            <v>INR</v>
          </cell>
          <cell r="D2163" t="str">
            <v>EXPENSES</v>
          </cell>
          <cell r="E2163" t="str">
            <v>INCOME STATEMENT</v>
          </cell>
          <cell r="F2163" t="str">
            <v/>
          </cell>
          <cell r="G2163" t="str">
            <v/>
          </cell>
          <cell r="H2163" t="str">
            <v>EXPENDITURE</v>
          </cell>
          <cell r="I2163" t="str">
            <v>OTHER EXPENSES</v>
          </cell>
          <cell r="J2163" t="str">
            <v>LEGAL AND PROFESSIONAL</v>
          </cell>
        </row>
        <row r="2164">
          <cell r="A2164" t="str">
            <v>X514001-003</v>
          </cell>
          <cell r="B2164" t="str">
            <v>Legal And Professional- Internal Audit</v>
          </cell>
          <cell r="C2164" t="str">
            <v>INR</v>
          </cell>
          <cell r="D2164" t="str">
            <v>EXPENSES</v>
          </cell>
          <cell r="E2164" t="str">
            <v>INCOME STATEMENT</v>
          </cell>
          <cell r="F2164" t="str">
            <v/>
          </cell>
          <cell r="G2164" t="str">
            <v/>
          </cell>
          <cell r="H2164" t="str">
            <v>EXPENDITURE</v>
          </cell>
          <cell r="I2164" t="str">
            <v>OTHER EXPENSES</v>
          </cell>
          <cell r="J2164" t="str">
            <v>LEGAL AND PROFESSIONAL</v>
          </cell>
        </row>
        <row r="2165">
          <cell r="A2165" t="str">
            <v>X514001-004</v>
          </cell>
          <cell r="B2165" t="str">
            <v>Legal And Professional- Retainer Expns</v>
          </cell>
          <cell r="C2165" t="str">
            <v>INR</v>
          </cell>
          <cell r="D2165" t="str">
            <v>EXPENSES</v>
          </cell>
          <cell r="E2165" t="str">
            <v>INCOME STATEMENT</v>
          </cell>
          <cell r="F2165" t="str">
            <v/>
          </cell>
          <cell r="G2165" t="str">
            <v/>
          </cell>
          <cell r="H2165" t="str">
            <v>EXPENDITURE</v>
          </cell>
          <cell r="I2165" t="str">
            <v>OTHER EXPENSES</v>
          </cell>
          <cell r="J2165" t="str">
            <v>LEGAL AND PROFESSIONAL</v>
          </cell>
        </row>
        <row r="2166">
          <cell r="A2166" t="str">
            <v>X514001-005</v>
          </cell>
          <cell r="B2166" t="str">
            <v>Legal And Professional- Reimbursement</v>
          </cell>
          <cell r="C2166" t="str">
            <v>INR</v>
          </cell>
          <cell r="D2166" t="str">
            <v>EXPENSES</v>
          </cell>
          <cell r="E2166" t="str">
            <v>INCOME STATEMENT</v>
          </cell>
          <cell r="F2166" t="str">
            <v/>
          </cell>
          <cell r="G2166" t="str">
            <v/>
          </cell>
          <cell r="H2166" t="str">
            <v>EXPENDITURE</v>
          </cell>
          <cell r="I2166" t="str">
            <v>OTHER EXPENSES</v>
          </cell>
          <cell r="J2166" t="str">
            <v>LEGAL AND PROFESSIONAL</v>
          </cell>
        </row>
        <row r="2167">
          <cell r="A2167" t="str">
            <v>X514001-006</v>
          </cell>
          <cell r="B2167" t="str">
            <v>Legal And Professional- Lawyers Chgs</v>
          </cell>
          <cell r="C2167" t="str">
            <v>INR</v>
          </cell>
          <cell r="D2167" t="str">
            <v>EXPENSES</v>
          </cell>
          <cell r="E2167" t="str">
            <v>INCOME STATEMENT</v>
          </cell>
          <cell r="F2167" t="str">
            <v/>
          </cell>
          <cell r="G2167" t="str">
            <v/>
          </cell>
          <cell r="H2167" t="str">
            <v>EXPENDITURE</v>
          </cell>
          <cell r="I2167" t="str">
            <v>OTHER EXPENSES</v>
          </cell>
          <cell r="J2167" t="str">
            <v>LEGAL AND PROFESSIONAL</v>
          </cell>
        </row>
        <row r="2168">
          <cell r="A2168" t="str">
            <v>X514001-007</v>
          </cell>
          <cell r="B2168" t="str">
            <v>Legal And Professional- Certification Et</v>
          </cell>
          <cell r="C2168" t="str">
            <v>INR</v>
          </cell>
          <cell r="D2168" t="str">
            <v>EXPENSES</v>
          </cell>
          <cell r="E2168" t="str">
            <v>INCOME STATEMENT</v>
          </cell>
          <cell r="F2168" t="str">
            <v/>
          </cell>
          <cell r="G2168" t="str">
            <v/>
          </cell>
          <cell r="H2168" t="str">
            <v>EXPENDITURE</v>
          </cell>
          <cell r="I2168" t="str">
            <v>OTHER EXPENSES</v>
          </cell>
          <cell r="J2168" t="str">
            <v>LEGAL AND PROFESSIONAL</v>
          </cell>
        </row>
        <row r="2169">
          <cell r="A2169" t="str">
            <v>X514001-008</v>
          </cell>
          <cell r="B2169" t="str">
            <v>Legal And Professional- Technical Knwhow</v>
          </cell>
          <cell r="C2169" t="str">
            <v>INR</v>
          </cell>
          <cell r="D2169" t="str">
            <v>EXPENSES</v>
          </cell>
          <cell r="E2169" t="str">
            <v>INCOME STATEMENT</v>
          </cell>
          <cell r="F2169" t="str">
            <v/>
          </cell>
          <cell r="G2169" t="str">
            <v/>
          </cell>
          <cell r="H2169" t="str">
            <v>EXPENDITURE</v>
          </cell>
          <cell r="I2169" t="str">
            <v>OTHER EXPENSES</v>
          </cell>
          <cell r="J2169" t="str">
            <v>LEGAL AND PROFESSIONAL</v>
          </cell>
        </row>
        <row r="2170">
          <cell r="A2170" t="str">
            <v>X514001-009</v>
          </cell>
          <cell r="B2170" t="str">
            <v>Legal And Professional- Co. Law Matter</v>
          </cell>
          <cell r="C2170" t="str">
            <v>INR</v>
          </cell>
          <cell r="D2170" t="str">
            <v>EXPENSES</v>
          </cell>
          <cell r="E2170" t="str">
            <v>INCOME STATEMENT</v>
          </cell>
          <cell r="F2170" t="str">
            <v/>
          </cell>
          <cell r="G2170" t="str">
            <v/>
          </cell>
          <cell r="H2170" t="str">
            <v>EXPENDITURE</v>
          </cell>
          <cell r="I2170" t="str">
            <v>OTHER EXPENSES</v>
          </cell>
          <cell r="J2170" t="str">
            <v>LEGAL AND PROFESSIONAL</v>
          </cell>
        </row>
        <row r="2171">
          <cell r="A2171" t="str">
            <v>X514001-010</v>
          </cell>
          <cell r="B2171" t="str">
            <v>Legal And Professional- Management Servi</v>
          </cell>
          <cell r="C2171" t="str">
            <v>INR</v>
          </cell>
          <cell r="D2171" t="str">
            <v>EXPENSES</v>
          </cell>
          <cell r="E2171" t="str">
            <v>INCOME STATEMENT</v>
          </cell>
          <cell r="F2171" t="str">
            <v/>
          </cell>
          <cell r="G2171" t="str">
            <v/>
          </cell>
          <cell r="H2171" t="str">
            <v>EXPENDITURE</v>
          </cell>
          <cell r="I2171" t="str">
            <v>OTHER EXPENSES</v>
          </cell>
          <cell r="J2171" t="str">
            <v>LEGAL AND PROFESSIONAL</v>
          </cell>
        </row>
        <row r="2172">
          <cell r="A2172" t="str">
            <v>X514001-011</v>
          </cell>
          <cell r="B2172" t="str">
            <v>Legal And Professional- Engg. Services</v>
          </cell>
          <cell r="C2172" t="str">
            <v>INR</v>
          </cell>
          <cell r="D2172" t="str">
            <v>EXPENSES</v>
          </cell>
          <cell r="E2172" t="str">
            <v>INCOME STATEMENT</v>
          </cell>
          <cell r="F2172" t="str">
            <v/>
          </cell>
          <cell r="G2172" t="str">
            <v/>
          </cell>
          <cell r="H2172" t="str">
            <v>EXPENDITURE</v>
          </cell>
          <cell r="I2172" t="str">
            <v>OTHER EXPENSES</v>
          </cell>
          <cell r="J2172" t="str">
            <v>LEGAL AND PROFESSIONAL</v>
          </cell>
        </row>
        <row r="2173">
          <cell r="A2173" t="str">
            <v>X514001-012</v>
          </cell>
          <cell r="B2173" t="str">
            <v>Legal And Professional- Others</v>
          </cell>
          <cell r="C2173" t="str">
            <v>INR</v>
          </cell>
          <cell r="D2173" t="str">
            <v>EXPENSES</v>
          </cell>
          <cell r="E2173" t="str">
            <v>INCOME STATEMENT</v>
          </cell>
          <cell r="F2173" t="str">
            <v/>
          </cell>
          <cell r="G2173" t="str">
            <v/>
          </cell>
          <cell r="H2173" t="str">
            <v>EXPENDITURE</v>
          </cell>
          <cell r="I2173" t="str">
            <v>OTHER EXPENSES</v>
          </cell>
          <cell r="J2173" t="str">
            <v>LEGAL AND PROFESSIONAL</v>
          </cell>
        </row>
        <row r="2174">
          <cell r="A2174" t="str">
            <v>X515001</v>
          </cell>
          <cell r="B2174" t="str">
            <v>Donation and Charity</v>
          </cell>
          <cell r="C2174" t="str">
            <v>INR</v>
          </cell>
          <cell r="D2174" t="str">
            <v>EXPENSES</v>
          </cell>
          <cell r="E2174" t="str">
            <v>INCOME STATEMENT</v>
          </cell>
          <cell r="F2174" t="str">
            <v/>
          </cell>
          <cell r="G2174" t="str">
            <v/>
          </cell>
          <cell r="H2174" t="str">
            <v>EXPENDITURE</v>
          </cell>
          <cell r="I2174" t="str">
            <v>OTHER EXPENSES</v>
          </cell>
          <cell r="J2174" t="str">
            <v>DONATION</v>
          </cell>
        </row>
        <row r="2175">
          <cell r="A2175" t="str">
            <v>X516001</v>
          </cell>
          <cell r="B2175" t="str">
            <v>Claims paid</v>
          </cell>
          <cell r="C2175" t="str">
            <v>INR</v>
          </cell>
          <cell r="D2175" t="str">
            <v>EXPENSES</v>
          </cell>
          <cell r="E2175" t="str">
            <v>INCOME STATEMENT</v>
          </cell>
          <cell r="F2175" t="str">
            <v/>
          </cell>
          <cell r="G2175" t="str">
            <v/>
          </cell>
          <cell r="H2175" t="str">
            <v>EXPENDITURE</v>
          </cell>
          <cell r="I2175" t="str">
            <v>OTHER EXPENSES</v>
          </cell>
          <cell r="J2175" t="str">
            <v>CLAIMS</v>
          </cell>
        </row>
        <row r="2176">
          <cell r="A2176" t="str">
            <v>X517001</v>
          </cell>
          <cell r="B2176" t="str">
            <v>Compensation Paid A/C</v>
          </cell>
          <cell r="C2176" t="str">
            <v>INR</v>
          </cell>
          <cell r="D2176" t="str">
            <v>EXPENSES</v>
          </cell>
          <cell r="E2176" t="str">
            <v>INCOME STATEMENT</v>
          </cell>
          <cell r="F2176" t="str">
            <v/>
          </cell>
          <cell r="G2176" t="str">
            <v/>
          </cell>
          <cell r="H2176" t="str">
            <v>EXPENDITURE</v>
          </cell>
          <cell r="I2176" t="str">
            <v>OTHER EXPENSES</v>
          </cell>
          <cell r="J2176" t="str">
            <v>COMPENSATION</v>
          </cell>
        </row>
        <row r="2177">
          <cell r="A2177" t="str">
            <v>X518001-001</v>
          </cell>
          <cell r="B2177" t="str">
            <v>Expenses London Off</v>
          </cell>
          <cell r="C2177" t="str">
            <v>INR</v>
          </cell>
          <cell r="D2177" t="str">
            <v>EXPENSES</v>
          </cell>
          <cell r="E2177" t="str">
            <v>INCOME STATEMENT</v>
          </cell>
          <cell r="F2177" t="str">
            <v/>
          </cell>
          <cell r="G2177" t="str">
            <v/>
          </cell>
          <cell r="H2177" t="str">
            <v>EXPENDITURE</v>
          </cell>
          <cell r="I2177" t="str">
            <v>OTHER EXPENSES</v>
          </cell>
          <cell r="J2177" t="str">
            <v>EXPENSES AT FOREIGN LIASON OFFICE</v>
          </cell>
        </row>
        <row r="2178">
          <cell r="A2178" t="str">
            <v>X518001-002</v>
          </cell>
          <cell r="B2178" t="str">
            <v>Expenses London Off- Electricity</v>
          </cell>
          <cell r="C2178" t="str">
            <v>INR</v>
          </cell>
          <cell r="D2178" t="str">
            <v>EXPENSES</v>
          </cell>
          <cell r="E2178" t="str">
            <v>INCOME STATEMENT</v>
          </cell>
          <cell r="F2178" t="str">
            <v/>
          </cell>
          <cell r="G2178" t="str">
            <v/>
          </cell>
          <cell r="H2178" t="str">
            <v>EXPENDITURE</v>
          </cell>
          <cell r="I2178" t="str">
            <v>OTHER EXPENSES</v>
          </cell>
          <cell r="J2178" t="str">
            <v>EXPENSES AT FOREIGN LIASON OFFICE</v>
          </cell>
        </row>
        <row r="2179">
          <cell r="A2179" t="str">
            <v>X518001-003</v>
          </cell>
          <cell r="B2179" t="str">
            <v>Expenses London Off- Telephone</v>
          </cell>
          <cell r="C2179" t="str">
            <v>INR</v>
          </cell>
          <cell r="D2179" t="str">
            <v>EXPENSES</v>
          </cell>
          <cell r="E2179" t="str">
            <v>INCOME STATEMENT</v>
          </cell>
          <cell r="F2179" t="str">
            <v/>
          </cell>
          <cell r="G2179" t="str">
            <v/>
          </cell>
          <cell r="H2179" t="str">
            <v>EXPENDITURE</v>
          </cell>
          <cell r="I2179" t="str">
            <v>OTHER EXPENSES</v>
          </cell>
          <cell r="J2179" t="str">
            <v>EXPENSES AT FOREIGN LIASON OFFICE</v>
          </cell>
        </row>
        <row r="2180">
          <cell r="A2180" t="str">
            <v>X518001-004</v>
          </cell>
          <cell r="B2180" t="str">
            <v>Expenses London Off- Bank Charges</v>
          </cell>
          <cell r="C2180" t="str">
            <v>INR</v>
          </cell>
          <cell r="D2180" t="str">
            <v>EXPENSES</v>
          </cell>
          <cell r="E2180" t="str">
            <v>INCOME STATEMENT</v>
          </cell>
          <cell r="F2180" t="str">
            <v/>
          </cell>
          <cell r="G2180" t="str">
            <v/>
          </cell>
          <cell r="H2180" t="str">
            <v>EXPENDITURE</v>
          </cell>
          <cell r="I2180" t="str">
            <v>OTHER EXPENSES</v>
          </cell>
          <cell r="J2180" t="str">
            <v>EXPENSES AT FOREIGN LIASON OFFICE</v>
          </cell>
        </row>
        <row r="2181">
          <cell r="A2181" t="str">
            <v>X518001-005</v>
          </cell>
          <cell r="B2181" t="str">
            <v>Expenses London Off- Vehicle Maint</v>
          </cell>
          <cell r="C2181" t="str">
            <v>INR</v>
          </cell>
          <cell r="D2181" t="str">
            <v>EXPENSES</v>
          </cell>
          <cell r="E2181" t="str">
            <v>INCOME STATEMENT</v>
          </cell>
          <cell r="F2181" t="str">
            <v/>
          </cell>
          <cell r="G2181" t="str">
            <v/>
          </cell>
          <cell r="H2181" t="str">
            <v>EXPENDITURE</v>
          </cell>
          <cell r="I2181" t="str">
            <v>OTHER EXPENSES</v>
          </cell>
          <cell r="J2181" t="str">
            <v>EXPENSES AT FOREIGN LIASON OFFICE</v>
          </cell>
        </row>
        <row r="2182">
          <cell r="A2182" t="str">
            <v>X518001-006</v>
          </cell>
          <cell r="B2182" t="str">
            <v>Expenses London Off- Postage</v>
          </cell>
          <cell r="C2182" t="str">
            <v>INR</v>
          </cell>
          <cell r="D2182" t="str">
            <v>EXPENSES</v>
          </cell>
          <cell r="E2182" t="str">
            <v>INCOME STATEMENT</v>
          </cell>
          <cell r="F2182" t="str">
            <v/>
          </cell>
          <cell r="G2182" t="str">
            <v/>
          </cell>
          <cell r="H2182" t="str">
            <v>EXPENDITURE</v>
          </cell>
          <cell r="I2182" t="str">
            <v>OTHER EXPENSES</v>
          </cell>
          <cell r="J2182" t="str">
            <v>EXPENSES AT FOREIGN LIASON OFFICE</v>
          </cell>
        </row>
        <row r="2183">
          <cell r="A2183" t="str">
            <v>X518001-007</v>
          </cell>
          <cell r="B2183" t="str">
            <v>Expenses London Off- Books And Periodica</v>
          </cell>
          <cell r="C2183" t="str">
            <v>INR</v>
          </cell>
          <cell r="D2183" t="str">
            <v>EXPENSES</v>
          </cell>
          <cell r="E2183" t="str">
            <v>INCOME STATEMENT</v>
          </cell>
          <cell r="F2183" t="str">
            <v/>
          </cell>
          <cell r="G2183" t="str">
            <v/>
          </cell>
          <cell r="H2183" t="str">
            <v>EXPENDITURE</v>
          </cell>
          <cell r="I2183" t="str">
            <v>OTHER EXPENSES</v>
          </cell>
          <cell r="J2183" t="str">
            <v>EXPENSES AT FOREIGN LIASON OFFICE</v>
          </cell>
        </row>
        <row r="2184">
          <cell r="A2184" t="str">
            <v>X518001-008</v>
          </cell>
          <cell r="B2184" t="str">
            <v>Expenses London Off- Comp Repair &amp; Main</v>
          </cell>
          <cell r="C2184" t="str">
            <v>INR</v>
          </cell>
          <cell r="D2184" t="str">
            <v>EXPENSES</v>
          </cell>
          <cell r="E2184" t="str">
            <v>INCOME STATEMENT</v>
          </cell>
          <cell r="F2184" t="str">
            <v/>
          </cell>
          <cell r="G2184" t="str">
            <v/>
          </cell>
          <cell r="H2184" t="str">
            <v>EXPENDITURE</v>
          </cell>
          <cell r="I2184" t="str">
            <v>OTHER EXPENSES</v>
          </cell>
          <cell r="J2184" t="str">
            <v>EXPENSES AT FOREIGN LIASON OFFICE</v>
          </cell>
        </row>
        <row r="2185">
          <cell r="A2185" t="str">
            <v>X518001-009</v>
          </cell>
          <cell r="B2185" t="str">
            <v>Expenses London Off- Vehicle Insurance</v>
          </cell>
          <cell r="C2185" t="str">
            <v>INR</v>
          </cell>
          <cell r="D2185" t="str">
            <v>EXPENSES</v>
          </cell>
          <cell r="E2185" t="str">
            <v>INCOME STATEMENT</v>
          </cell>
          <cell r="F2185" t="str">
            <v/>
          </cell>
          <cell r="G2185" t="str">
            <v/>
          </cell>
          <cell r="H2185" t="str">
            <v>EXPENDITURE</v>
          </cell>
          <cell r="I2185" t="str">
            <v>OTHER EXPENSES</v>
          </cell>
          <cell r="J2185" t="str">
            <v>EXPENSES AT FOREIGN LIASON OFFICE</v>
          </cell>
        </row>
        <row r="2186">
          <cell r="A2186" t="str">
            <v>X518001-010</v>
          </cell>
          <cell r="B2186" t="str">
            <v>Expenses London Off- Others</v>
          </cell>
          <cell r="C2186" t="str">
            <v>INR</v>
          </cell>
          <cell r="D2186" t="str">
            <v>EXPENSES</v>
          </cell>
          <cell r="E2186" t="str">
            <v>INCOME STATEMENT</v>
          </cell>
          <cell r="F2186" t="str">
            <v/>
          </cell>
          <cell r="G2186" t="str">
            <v/>
          </cell>
          <cell r="H2186" t="str">
            <v>EXPENDITURE</v>
          </cell>
          <cell r="I2186" t="str">
            <v>OTHER EXPENSES</v>
          </cell>
          <cell r="J2186" t="str">
            <v>EXPENSES AT FOREIGN LIASON OFFICE</v>
          </cell>
        </row>
        <row r="2187">
          <cell r="A2187" t="str">
            <v>X518001-011</v>
          </cell>
          <cell r="B2187" t="str">
            <v>Expenses London Off- Stationery</v>
          </cell>
          <cell r="C2187" t="str">
            <v>INR</v>
          </cell>
          <cell r="D2187" t="str">
            <v>EXPENSES</v>
          </cell>
          <cell r="E2187" t="str">
            <v>INCOME STATEMENT</v>
          </cell>
          <cell r="F2187" t="str">
            <v/>
          </cell>
          <cell r="G2187" t="str">
            <v/>
          </cell>
          <cell r="H2187" t="str">
            <v>EXPENDITURE</v>
          </cell>
          <cell r="I2187" t="str">
            <v>OTHER EXPENSES</v>
          </cell>
          <cell r="J2187" t="str">
            <v>EXPENSES AT FOREIGN LIASON OFFICE</v>
          </cell>
        </row>
        <row r="2188">
          <cell r="A2188" t="str">
            <v>X518001-012</v>
          </cell>
          <cell r="B2188" t="str">
            <v>Expenses London Off- Property Tax</v>
          </cell>
          <cell r="C2188" t="str">
            <v>INR</v>
          </cell>
          <cell r="D2188" t="str">
            <v>EXPENSES</v>
          </cell>
          <cell r="E2188" t="str">
            <v>INCOME STATEMENT</v>
          </cell>
          <cell r="F2188" t="str">
            <v/>
          </cell>
          <cell r="G2188" t="str">
            <v/>
          </cell>
          <cell r="H2188" t="str">
            <v>EXPENDITURE</v>
          </cell>
          <cell r="I2188" t="str">
            <v>OTHER EXPENSES</v>
          </cell>
          <cell r="J2188" t="str">
            <v>EXPENSES AT FOREIGN LIASON OFFICE</v>
          </cell>
        </row>
        <row r="2189">
          <cell r="A2189" t="str">
            <v>X518001-013</v>
          </cell>
          <cell r="B2189" t="str">
            <v>Expenses London Off- Business Promotion</v>
          </cell>
          <cell r="C2189" t="str">
            <v>INR</v>
          </cell>
          <cell r="D2189" t="str">
            <v>EXPENSES</v>
          </cell>
          <cell r="E2189" t="str">
            <v>INCOME STATEMENT</v>
          </cell>
          <cell r="F2189" t="str">
            <v/>
          </cell>
          <cell r="G2189" t="str">
            <v/>
          </cell>
          <cell r="H2189" t="str">
            <v>EXPENDITURE</v>
          </cell>
          <cell r="I2189" t="str">
            <v>OTHER EXPENSES</v>
          </cell>
          <cell r="J2189" t="str">
            <v>EXPENSES AT FOREIGN LIASON OFFICE</v>
          </cell>
        </row>
        <row r="2190">
          <cell r="A2190" t="str">
            <v>X518001-014</v>
          </cell>
          <cell r="B2190" t="str">
            <v>Expenses London Off- Building Repair</v>
          </cell>
          <cell r="C2190" t="str">
            <v>INR</v>
          </cell>
          <cell r="D2190" t="str">
            <v>EXPENSES</v>
          </cell>
          <cell r="E2190" t="str">
            <v>INCOME STATEMENT</v>
          </cell>
          <cell r="F2190" t="str">
            <v/>
          </cell>
          <cell r="G2190" t="str">
            <v/>
          </cell>
          <cell r="H2190" t="str">
            <v>EXPENDITURE</v>
          </cell>
          <cell r="I2190" t="str">
            <v>OTHER EXPENSES</v>
          </cell>
          <cell r="J2190" t="str">
            <v>EXPENSES AT FOREIGN LIASON OFFICE</v>
          </cell>
        </row>
        <row r="2191">
          <cell r="A2191" t="str">
            <v>X518001-015</v>
          </cell>
          <cell r="B2191" t="str">
            <v>Expenses London Off- Air Condition Repai</v>
          </cell>
          <cell r="C2191" t="str">
            <v>INR</v>
          </cell>
          <cell r="D2191" t="str">
            <v>EXPENSES</v>
          </cell>
          <cell r="E2191" t="str">
            <v>INCOME STATEMENT</v>
          </cell>
          <cell r="F2191" t="str">
            <v/>
          </cell>
          <cell r="G2191" t="str">
            <v/>
          </cell>
          <cell r="H2191" t="str">
            <v>EXPENDITURE</v>
          </cell>
          <cell r="I2191" t="str">
            <v>OTHER EXPENSES</v>
          </cell>
          <cell r="J2191" t="str">
            <v>EXPENSES AT FOREIGN LIASON OFFICE</v>
          </cell>
        </row>
        <row r="2192">
          <cell r="A2192" t="str">
            <v>X518001-016</v>
          </cell>
          <cell r="B2192" t="str">
            <v>Expenses London Off- A M C</v>
          </cell>
          <cell r="C2192" t="str">
            <v>INR</v>
          </cell>
          <cell r="D2192" t="str">
            <v>EXPENSES</v>
          </cell>
          <cell r="E2192" t="str">
            <v>INCOME STATEMENT</v>
          </cell>
          <cell r="F2192" t="str">
            <v/>
          </cell>
          <cell r="G2192" t="str">
            <v/>
          </cell>
          <cell r="H2192" t="str">
            <v>EXPENDITURE</v>
          </cell>
          <cell r="I2192" t="str">
            <v>OTHER EXPENSES</v>
          </cell>
          <cell r="J2192" t="str">
            <v>EXPENSES AT FOREIGN LIASON OFFICE</v>
          </cell>
        </row>
        <row r="2193">
          <cell r="A2193" t="str">
            <v>X518001-017</v>
          </cell>
          <cell r="B2193" t="str">
            <v>Expenses London Off- Building Insurance</v>
          </cell>
          <cell r="C2193" t="str">
            <v>INR</v>
          </cell>
          <cell r="D2193" t="str">
            <v>EXPENSES</v>
          </cell>
          <cell r="E2193" t="str">
            <v>INCOME STATEMENT</v>
          </cell>
          <cell r="F2193" t="str">
            <v/>
          </cell>
          <cell r="G2193" t="str">
            <v/>
          </cell>
          <cell r="H2193" t="str">
            <v>EXPENDITURE</v>
          </cell>
          <cell r="I2193" t="str">
            <v>OTHER EXPENSES</v>
          </cell>
          <cell r="J2193" t="str">
            <v>EXPENSES AT FOREIGN LIASON OFFICE</v>
          </cell>
        </row>
        <row r="2194">
          <cell r="A2194" t="str">
            <v>X518001-018</v>
          </cell>
          <cell r="B2194" t="str">
            <v>Expenses London Off- Professional Fee</v>
          </cell>
          <cell r="C2194" t="str">
            <v>INR</v>
          </cell>
          <cell r="D2194" t="str">
            <v>EXPENSES</v>
          </cell>
          <cell r="E2194" t="str">
            <v>INCOME STATEMENT</v>
          </cell>
          <cell r="F2194" t="str">
            <v/>
          </cell>
          <cell r="G2194" t="str">
            <v/>
          </cell>
          <cell r="H2194" t="str">
            <v>EXPENDITURE</v>
          </cell>
          <cell r="I2194" t="str">
            <v>OTHER EXPENSES</v>
          </cell>
          <cell r="J2194" t="str">
            <v>EXPENSES AT FOREIGN LIASON OFFICE</v>
          </cell>
        </row>
        <row r="2195">
          <cell r="A2195" t="str">
            <v>X519001-001</v>
          </cell>
          <cell r="B2195" t="str">
            <v>Recruitment &amp; Training</v>
          </cell>
          <cell r="C2195" t="str">
            <v>INR</v>
          </cell>
          <cell r="D2195" t="str">
            <v>EXPENSES</v>
          </cell>
          <cell r="E2195" t="str">
            <v>INCOME STATEMENT</v>
          </cell>
          <cell r="F2195" t="str">
            <v/>
          </cell>
          <cell r="G2195" t="str">
            <v/>
          </cell>
          <cell r="H2195" t="str">
            <v>EXPENDITURE</v>
          </cell>
          <cell r="I2195" t="str">
            <v>OTHER EXPENSES</v>
          </cell>
          <cell r="J2195" t="str">
            <v>RECRUITMENT &amp; TRAINING</v>
          </cell>
        </row>
        <row r="2196">
          <cell r="A2196" t="str">
            <v>X519001-002</v>
          </cell>
          <cell r="B2196" t="str">
            <v>Recruitment &amp; Training- Recruitment Exp</v>
          </cell>
          <cell r="C2196" t="str">
            <v>INR</v>
          </cell>
          <cell r="D2196" t="str">
            <v>EXPENSES</v>
          </cell>
          <cell r="E2196" t="str">
            <v>INCOME STATEMENT</v>
          </cell>
          <cell r="F2196" t="str">
            <v/>
          </cell>
          <cell r="G2196" t="str">
            <v/>
          </cell>
          <cell r="H2196" t="str">
            <v>EXPENDITURE</v>
          </cell>
          <cell r="I2196" t="str">
            <v>OTHER EXPENSES</v>
          </cell>
          <cell r="J2196" t="str">
            <v>RECRUITMENT &amp; TRAINING</v>
          </cell>
        </row>
        <row r="2197">
          <cell r="A2197" t="str">
            <v>X519001-003</v>
          </cell>
          <cell r="B2197" t="str">
            <v>Recruitment &amp; Training- Training  Exp</v>
          </cell>
          <cell r="C2197" t="str">
            <v>INR</v>
          </cell>
          <cell r="D2197" t="str">
            <v>EXPENSES</v>
          </cell>
          <cell r="E2197" t="str">
            <v>INCOME STATEMENT</v>
          </cell>
          <cell r="F2197" t="str">
            <v/>
          </cell>
          <cell r="G2197" t="str">
            <v/>
          </cell>
          <cell r="H2197" t="str">
            <v>EXPENDITURE</v>
          </cell>
          <cell r="I2197" t="str">
            <v>OTHER EXPENSES</v>
          </cell>
          <cell r="J2197" t="str">
            <v>RECRUITMENT &amp; TRAINING</v>
          </cell>
        </row>
        <row r="2198">
          <cell r="A2198" t="str">
            <v>X519001-004</v>
          </cell>
          <cell r="B2198" t="str">
            <v>Recruitment &amp; Training- Hospitality Exp</v>
          </cell>
          <cell r="C2198" t="str">
            <v>INR</v>
          </cell>
          <cell r="D2198" t="str">
            <v>EXPENSES</v>
          </cell>
          <cell r="E2198" t="str">
            <v>INCOME STATEMENT</v>
          </cell>
          <cell r="F2198" t="str">
            <v/>
          </cell>
          <cell r="G2198" t="str">
            <v/>
          </cell>
          <cell r="H2198" t="str">
            <v>EXPENDITURE</v>
          </cell>
          <cell r="I2198" t="str">
            <v>OTHER EXPENSES</v>
          </cell>
          <cell r="J2198" t="str">
            <v>RECRUITMENT &amp; TRAINING</v>
          </cell>
        </row>
        <row r="2199">
          <cell r="A2199" t="str">
            <v>X519001-005</v>
          </cell>
          <cell r="B2199" t="str">
            <v>Recruitment &amp; Training- Participation Fe</v>
          </cell>
          <cell r="C2199" t="str">
            <v>INR</v>
          </cell>
          <cell r="D2199" t="str">
            <v>EXPENSES</v>
          </cell>
          <cell r="E2199" t="str">
            <v>INCOME STATEMENT</v>
          </cell>
          <cell r="F2199" t="str">
            <v/>
          </cell>
          <cell r="G2199" t="str">
            <v/>
          </cell>
          <cell r="H2199" t="str">
            <v>EXPENDITURE</v>
          </cell>
          <cell r="I2199" t="str">
            <v>OTHER EXPENSES</v>
          </cell>
          <cell r="J2199" t="str">
            <v>RECRUITMENT &amp; TRAINING</v>
          </cell>
        </row>
        <row r="2200">
          <cell r="A2200" t="str">
            <v>X519101</v>
          </cell>
          <cell r="B2200" t="str">
            <v>Meetings &amp; Seminars</v>
          </cell>
          <cell r="C2200" t="str">
            <v>INR</v>
          </cell>
          <cell r="D2200" t="str">
            <v>EXPENSES</v>
          </cell>
          <cell r="E2200" t="str">
            <v>INCOME STATEMENT</v>
          </cell>
          <cell r="F2200" t="str">
            <v/>
          </cell>
          <cell r="G2200" t="str">
            <v/>
          </cell>
          <cell r="H2200" t="str">
            <v>EXPENDITURE</v>
          </cell>
          <cell r="I2200" t="str">
            <v>OTHER EXPENSES</v>
          </cell>
          <cell r="J2200" t="str">
            <v>RECRUITMENT &amp; TRAINING</v>
          </cell>
        </row>
        <row r="2201">
          <cell r="A2201" t="str">
            <v>X520001</v>
          </cell>
          <cell r="B2201" t="str">
            <v>Prior period expenses</v>
          </cell>
          <cell r="C2201" t="str">
            <v>INR</v>
          </cell>
          <cell r="D2201" t="str">
            <v>EXPENSES</v>
          </cell>
          <cell r="E2201" t="str">
            <v>INCOME STATEMENT</v>
          </cell>
          <cell r="F2201" t="str">
            <v/>
          </cell>
          <cell r="G2201" t="str">
            <v/>
          </cell>
          <cell r="H2201" t="str">
            <v>EXPENDITURE</v>
          </cell>
          <cell r="I2201" t="str">
            <v>OTHER EXPENSES</v>
          </cell>
          <cell r="J2201" t="str">
            <v>PRIOR PERIOD EXPENSES</v>
          </cell>
        </row>
        <row r="2202">
          <cell r="A2202" t="str">
            <v>X520101</v>
          </cell>
          <cell r="B2202" t="str">
            <v>Loss on disposal of fixed assets</v>
          </cell>
          <cell r="C2202" t="str">
            <v>INR</v>
          </cell>
          <cell r="D2202" t="str">
            <v>EXPENSES</v>
          </cell>
          <cell r="E2202" t="str">
            <v>INCOME STATEMENT</v>
          </cell>
          <cell r="F2202" t="str">
            <v/>
          </cell>
          <cell r="G2202" t="str">
            <v/>
          </cell>
          <cell r="H2202" t="str">
            <v>EXPENDITURE</v>
          </cell>
          <cell r="I2202" t="str">
            <v>OTHER EXPENSES</v>
          </cell>
          <cell r="J2202" t="str">
            <v>LOSS ON SALE OF ASSET</v>
          </cell>
        </row>
        <row r="2203">
          <cell r="A2203" t="str">
            <v>X520102</v>
          </cell>
          <cell r="B2203" t="str">
            <v>Loss on disposal of investments(Lng trm)</v>
          </cell>
          <cell r="C2203" t="str">
            <v>INR</v>
          </cell>
          <cell r="D2203" t="str">
            <v>EXPENSES</v>
          </cell>
          <cell r="E2203" t="str">
            <v>INCOME STATEMENT</v>
          </cell>
          <cell r="F2203" t="str">
            <v/>
          </cell>
          <cell r="G2203" t="str">
            <v/>
          </cell>
          <cell r="H2203" t="str">
            <v>EXPENDITURE</v>
          </cell>
          <cell r="I2203" t="str">
            <v>OTHER EXPENSES</v>
          </cell>
          <cell r="J2203" t="str">
            <v>LOSS ON SALE OF INVESTMENT</v>
          </cell>
        </row>
        <row r="2204">
          <cell r="A2204" t="str">
            <v>X520103</v>
          </cell>
          <cell r="B2204" t="str">
            <v>Loss on disposal of inv.(Shrt trm)</v>
          </cell>
          <cell r="C2204" t="str">
            <v>INR</v>
          </cell>
          <cell r="D2204" t="str">
            <v>EXPENSES</v>
          </cell>
          <cell r="E2204" t="str">
            <v>INCOME STATEMENT</v>
          </cell>
          <cell r="F2204" t="str">
            <v/>
          </cell>
          <cell r="G2204" t="str">
            <v/>
          </cell>
          <cell r="H2204" t="str">
            <v>EXPENDITURE</v>
          </cell>
          <cell r="I2204" t="str">
            <v>OTHER EXPENSES</v>
          </cell>
          <cell r="J2204" t="str">
            <v>LOSS ON SALE OF INVESTMENT</v>
          </cell>
        </row>
        <row r="2205">
          <cell r="A2205" t="str">
            <v>X520201</v>
          </cell>
          <cell r="B2205" t="str">
            <v>Assets written off</v>
          </cell>
          <cell r="C2205" t="str">
            <v>INR</v>
          </cell>
          <cell r="D2205" t="str">
            <v>EXPENSES</v>
          </cell>
          <cell r="E2205" t="str">
            <v>INCOME STATEMENT</v>
          </cell>
          <cell r="F2205" t="str">
            <v/>
          </cell>
          <cell r="G2205" t="str">
            <v/>
          </cell>
          <cell r="H2205" t="str">
            <v>EXPENDITURE</v>
          </cell>
          <cell r="I2205" t="str">
            <v>OTHER EXPENSES</v>
          </cell>
          <cell r="J2205" t="str">
            <v>MISCELLANEOUS EXPENDITURE WRITTEN OFF</v>
          </cell>
        </row>
        <row r="2206">
          <cell r="A2206" t="str">
            <v>X520202</v>
          </cell>
          <cell r="B2206" t="str">
            <v>Amount written off</v>
          </cell>
          <cell r="C2206" t="str">
            <v>INR</v>
          </cell>
          <cell r="D2206" t="str">
            <v>EXPENSES</v>
          </cell>
          <cell r="E2206" t="str">
            <v>INCOME STATEMENT</v>
          </cell>
          <cell r="F2206" t="str">
            <v/>
          </cell>
          <cell r="G2206" t="str">
            <v/>
          </cell>
          <cell r="H2206" t="str">
            <v>EXPENDITURE</v>
          </cell>
          <cell r="I2206" t="str">
            <v>OTHER EXPENSES</v>
          </cell>
          <cell r="J2206" t="str">
            <v>MISCELLANEOUS EXPENDITURE WRITTEN OFF</v>
          </cell>
        </row>
        <row r="2207">
          <cell r="A2207" t="str">
            <v>X520203</v>
          </cell>
          <cell r="B2207" t="str">
            <v>Bad Debts Written Off</v>
          </cell>
          <cell r="C2207" t="str">
            <v>INR</v>
          </cell>
          <cell r="D2207" t="str">
            <v>EXPENSES</v>
          </cell>
          <cell r="E2207" t="str">
            <v>INCOME STATEMENT</v>
          </cell>
          <cell r="F2207" t="str">
            <v/>
          </cell>
          <cell r="G2207" t="str">
            <v/>
          </cell>
          <cell r="H2207" t="str">
            <v>EXPENDITURE</v>
          </cell>
          <cell r="I2207" t="str">
            <v>OTHER EXPENSES</v>
          </cell>
          <cell r="J2207" t="str">
            <v>MISCELLANEOUS EXPENDITURE WRITTEN OFF</v>
          </cell>
        </row>
        <row r="2208">
          <cell r="A2208" t="str">
            <v>X520301</v>
          </cell>
          <cell r="B2208" t="str">
            <v>Deferred Revenue Exp. W/Off</v>
          </cell>
          <cell r="C2208" t="str">
            <v>INR</v>
          </cell>
          <cell r="D2208" t="str">
            <v>EXPENSES</v>
          </cell>
          <cell r="E2208" t="str">
            <v>INCOME STATEMENT</v>
          </cell>
          <cell r="F2208" t="str">
            <v/>
          </cell>
          <cell r="G2208" t="str">
            <v/>
          </cell>
          <cell r="H2208" t="str">
            <v>EXPENDITURE</v>
          </cell>
          <cell r="I2208" t="str">
            <v>OTHER EXPENSES</v>
          </cell>
          <cell r="J2208" t="str">
            <v>MISCELLANEOUS EXPENDITURE WRITTEN OFF</v>
          </cell>
        </row>
        <row r="2209">
          <cell r="A2209" t="str">
            <v>X520401</v>
          </cell>
          <cell r="B2209" t="str">
            <v>Obsolete Material Unuseable Written Off</v>
          </cell>
          <cell r="C2209" t="str">
            <v>INR</v>
          </cell>
          <cell r="D2209" t="str">
            <v>EXPENSES</v>
          </cell>
          <cell r="E2209" t="str">
            <v>INCOME STATEMENT</v>
          </cell>
          <cell r="F2209" t="str">
            <v/>
          </cell>
          <cell r="G2209" t="str">
            <v/>
          </cell>
          <cell r="H2209" t="str">
            <v>EXPENDITURE</v>
          </cell>
          <cell r="I2209" t="str">
            <v>OTHER EXPENSES</v>
          </cell>
          <cell r="J2209" t="str">
            <v>MISCELLANEOUS EXPENDITURE WRITTEN OFF</v>
          </cell>
        </row>
        <row r="2210">
          <cell r="A2210" t="str">
            <v>X520402</v>
          </cell>
          <cell r="B2210" t="str">
            <v>Project Abandoned Expenses Written Off</v>
          </cell>
          <cell r="C2210" t="str">
            <v>INR</v>
          </cell>
          <cell r="D2210" t="str">
            <v>EXPENSES</v>
          </cell>
          <cell r="E2210" t="str">
            <v>INCOME STATEMENT</v>
          </cell>
          <cell r="F2210" t="str">
            <v/>
          </cell>
          <cell r="G2210" t="str">
            <v/>
          </cell>
          <cell r="H2210" t="str">
            <v>EXPENDITURE</v>
          </cell>
          <cell r="I2210" t="str">
            <v>OTHER EXPENSES</v>
          </cell>
          <cell r="J2210" t="str">
            <v>MISCELLANEOUS EXPENDITURE WRITTEN OFF</v>
          </cell>
        </row>
        <row r="2211">
          <cell r="A2211" t="str">
            <v>X520501</v>
          </cell>
          <cell r="B2211" t="str">
            <v>Preliminary Expenses w/off</v>
          </cell>
          <cell r="C2211" t="str">
            <v>INR</v>
          </cell>
          <cell r="D2211" t="str">
            <v>EXPENSES</v>
          </cell>
          <cell r="E2211" t="str">
            <v>INCOME STATEMENT</v>
          </cell>
          <cell r="F2211" t="str">
            <v/>
          </cell>
          <cell r="G2211" t="str">
            <v/>
          </cell>
          <cell r="H2211" t="str">
            <v>EXPENDITURE</v>
          </cell>
          <cell r="I2211" t="str">
            <v>OTHER EXPENSES</v>
          </cell>
          <cell r="J2211" t="str">
            <v>MISCELLANEOUS EXPENDITURE WRITTEN OFF</v>
          </cell>
        </row>
        <row r="2212">
          <cell r="A2212" t="str">
            <v>X520502</v>
          </cell>
          <cell r="B2212" t="str">
            <v>Pre-Operative Expenses W/Off</v>
          </cell>
          <cell r="C2212" t="str">
            <v>INR</v>
          </cell>
          <cell r="D2212" t="str">
            <v>EXPENSES</v>
          </cell>
          <cell r="E2212" t="str">
            <v>INCOME STATEMENT</v>
          </cell>
          <cell r="F2212" t="str">
            <v/>
          </cell>
          <cell r="G2212" t="str">
            <v/>
          </cell>
          <cell r="H2212" t="str">
            <v>EXPENDITURE</v>
          </cell>
          <cell r="I2212" t="str">
            <v>OTHER EXPENSES</v>
          </cell>
          <cell r="J2212" t="str">
            <v>MISCELLANEOUS EXPENDITURE WRITTEN OFF</v>
          </cell>
        </row>
        <row r="2213">
          <cell r="A2213" t="str">
            <v>X520503</v>
          </cell>
          <cell r="B2213" t="str">
            <v>Capital Arrangement Fees W/Off</v>
          </cell>
          <cell r="C2213" t="str">
            <v>INR</v>
          </cell>
          <cell r="D2213" t="str">
            <v>EXPENSES</v>
          </cell>
          <cell r="E2213" t="str">
            <v>INCOME STATEMENT</v>
          </cell>
          <cell r="F2213" t="str">
            <v/>
          </cell>
          <cell r="G2213" t="str">
            <v/>
          </cell>
          <cell r="H2213" t="str">
            <v>EXPENDITURE</v>
          </cell>
          <cell r="I2213" t="str">
            <v>OTHER EXPENSES</v>
          </cell>
          <cell r="J2213" t="str">
            <v>MISCELLANEOUS EXPENDITURE WRITTEN OFF</v>
          </cell>
        </row>
        <row r="2214">
          <cell r="A2214" t="str">
            <v>X520601</v>
          </cell>
          <cell r="B2214" t="str">
            <v>Other Amortisation</v>
          </cell>
          <cell r="C2214" t="str">
            <v>INR</v>
          </cell>
          <cell r="D2214" t="str">
            <v>EXPENSES</v>
          </cell>
          <cell r="E2214" t="str">
            <v>INCOME STATEMENT</v>
          </cell>
          <cell r="F2214" t="str">
            <v/>
          </cell>
          <cell r="G2214" t="str">
            <v/>
          </cell>
          <cell r="H2214" t="str">
            <v>EXPENDITURE</v>
          </cell>
          <cell r="I2214" t="str">
            <v>OTHER EXPENSES</v>
          </cell>
          <cell r="J2214" t="str">
            <v>MISCELLANEOUS EXPENDITURE WRITTEN OFF</v>
          </cell>
        </row>
        <row r="2215">
          <cell r="A2215" t="str">
            <v>X520701</v>
          </cell>
          <cell r="B2215" t="str">
            <v>Research &amp; Development W/Off</v>
          </cell>
          <cell r="C2215" t="str">
            <v>INR</v>
          </cell>
          <cell r="D2215" t="str">
            <v>EXPENSES</v>
          </cell>
          <cell r="E2215" t="str">
            <v>INCOME STATEMENT</v>
          </cell>
          <cell r="F2215" t="str">
            <v/>
          </cell>
          <cell r="G2215" t="str">
            <v/>
          </cell>
          <cell r="H2215" t="str">
            <v>EXPENDITURE</v>
          </cell>
          <cell r="I2215" t="str">
            <v>OTHER EXPENSES</v>
          </cell>
          <cell r="J2215" t="str">
            <v>MISCELLANEOUS EXPENDITURE WRITTEN OFF</v>
          </cell>
        </row>
        <row r="2216">
          <cell r="A2216" t="str">
            <v>X521001</v>
          </cell>
          <cell r="B2216" t="str">
            <v>Miscellaneous expenses</v>
          </cell>
          <cell r="C2216" t="str">
            <v>INR</v>
          </cell>
          <cell r="D2216" t="str">
            <v>EXPENSES</v>
          </cell>
          <cell r="E2216" t="str">
            <v>INCOME STATEMENT</v>
          </cell>
          <cell r="F2216" t="str">
            <v/>
          </cell>
          <cell r="G2216" t="str">
            <v/>
          </cell>
          <cell r="H2216" t="str">
            <v>EXPENDITURE</v>
          </cell>
          <cell r="I2216" t="str">
            <v>OTHER EXPENSES</v>
          </cell>
          <cell r="J2216" t="str">
            <v>MISCELLANEOUS EXPENSES</v>
          </cell>
        </row>
        <row r="2217">
          <cell r="A2217" t="str">
            <v>X521002</v>
          </cell>
          <cell r="B2217" t="str">
            <v>Farm Expenses</v>
          </cell>
          <cell r="C2217" t="str">
            <v>INR</v>
          </cell>
          <cell r="D2217" t="str">
            <v>EXPENSES</v>
          </cell>
          <cell r="E2217" t="str">
            <v>INCOME STATEMENT</v>
          </cell>
          <cell r="F2217" t="str">
            <v/>
          </cell>
          <cell r="G2217" t="str">
            <v/>
          </cell>
          <cell r="H2217" t="str">
            <v>EXPENDITURE</v>
          </cell>
          <cell r="I2217" t="str">
            <v>OTHER EXPENSES</v>
          </cell>
          <cell r="J2217" t="str">
            <v>MISCELLANEOUS EXPENSES</v>
          </cell>
        </row>
        <row r="2218">
          <cell r="A2218" t="str">
            <v>X521003</v>
          </cell>
          <cell r="B2218" t="str">
            <v>Farm Development Exp(Mussoorie)</v>
          </cell>
          <cell r="C2218" t="str">
            <v>INR</v>
          </cell>
          <cell r="D2218" t="str">
            <v>EXPENSES</v>
          </cell>
          <cell r="E2218" t="str">
            <v>INCOME STATEMENT</v>
          </cell>
          <cell r="F2218" t="str">
            <v/>
          </cell>
          <cell r="G2218" t="str">
            <v/>
          </cell>
          <cell r="H2218" t="str">
            <v>EXPENDITURE</v>
          </cell>
          <cell r="I2218" t="str">
            <v>OTHER EXPENSES</v>
          </cell>
          <cell r="J2218" t="str">
            <v>MISCELLANEOUS EXPENSES</v>
          </cell>
        </row>
        <row r="2219">
          <cell r="A2219" t="str">
            <v>X521004</v>
          </cell>
          <cell r="B2219" t="str">
            <v>Farm Exps (Mussoorie)</v>
          </cell>
          <cell r="C2219" t="str">
            <v>INR</v>
          </cell>
          <cell r="D2219" t="str">
            <v>EXPENSES</v>
          </cell>
          <cell r="E2219" t="str">
            <v>INCOME STATEMENT</v>
          </cell>
          <cell r="F2219" t="str">
            <v/>
          </cell>
          <cell r="G2219" t="str">
            <v/>
          </cell>
          <cell r="H2219" t="str">
            <v>EXPENDITURE</v>
          </cell>
          <cell r="I2219" t="str">
            <v>OTHER EXPENSES</v>
          </cell>
          <cell r="J2219" t="str">
            <v>MISCELLANEOUS EXPENSES</v>
          </cell>
        </row>
        <row r="2220">
          <cell r="A2220" t="str">
            <v>X521005</v>
          </cell>
          <cell r="B2220" t="str">
            <v>General Charges</v>
          </cell>
          <cell r="C2220" t="str">
            <v>INR</v>
          </cell>
          <cell r="D2220" t="str">
            <v>EXPENSES</v>
          </cell>
          <cell r="E2220" t="str">
            <v>INCOME STATEMENT</v>
          </cell>
          <cell r="F2220" t="str">
            <v/>
          </cell>
          <cell r="G2220" t="str">
            <v/>
          </cell>
          <cell r="H2220" t="str">
            <v>EXPENDITURE</v>
          </cell>
          <cell r="I2220" t="str">
            <v>OTHER EXPENSES</v>
          </cell>
          <cell r="J2220" t="str">
            <v>MISCELLANEOUS EXPENSES</v>
          </cell>
        </row>
        <row r="2221">
          <cell r="A2221" t="str">
            <v>X521006</v>
          </cell>
          <cell r="B2221" t="str">
            <v>Lawns &amp; Garden</v>
          </cell>
          <cell r="C2221" t="str">
            <v>INR</v>
          </cell>
          <cell r="D2221" t="str">
            <v>EXPENSES</v>
          </cell>
          <cell r="E2221" t="str">
            <v>INCOME STATEMENT</v>
          </cell>
          <cell r="F2221" t="str">
            <v/>
          </cell>
          <cell r="G2221" t="str">
            <v/>
          </cell>
          <cell r="H2221" t="str">
            <v>EXPENDITURE</v>
          </cell>
          <cell r="I2221" t="str">
            <v>OTHER EXPENSES</v>
          </cell>
          <cell r="J2221" t="str">
            <v>MISCELLANEOUS EXPENSES</v>
          </cell>
        </row>
        <row r="2222">
          <cell r="A2222" t="str">
            <v>X521007</v>
          </cell>
          <cell r="B2222" t="str">
            <v>Books &amp; Periodicals</v>
          </cell>
          <cell r="C2222" t="str">
            <v>INR</v>
          </cell>
          <cell r="D2222" t="str">
            <v>EXPENSES</v>
          </cell>
          <cell r="E2222" t="str">
            <v>INCOME STATEMENT</v>
          </cell>
          <cell r="F2222" t="str">
            <v/>
          </cell>
          <cell r="G2222" t="str">
            <v/>
          </cell>
          <cell r="H2222" t="str">
            <v>EXPENDITURE</v>
          </cell>
          <cell r="I2222" t="str">
            <v>OTHER EXPENSES</v>
          </cell>
          <cell r="J2222" t="str">
            <v>MISCELLANEOUS EXPENSES</v>
          </cell>
        </row>
        <row r="2223">
          <cell r="A2223" t="str">
            <v>X521008</v>
          </cell>
          <cell r="B2223" t="str">
            <v>Software/ License Exp fee</v>
          </cell>
          <cell r="C2223" t="str">
            <v>INR</v>
          </cell>
          <cell r="D2223" t="str">
            <v>EXPENSES</v>
          </cell>
          <cell r="E2223" t="str">
            <v>INCOME STATEMENT</v>
          </cell>
          <cell r="F2223" t="str">
            <v/>
          </cell>
          <cell r="G2223" t="str">
            <v/>
          </cell>
          <cell r="H2223" t="str">
            <v>EXPENDITURE</v>
          </cell>
          <cell r="I2223" t="str">
            <v>OTHER EXPENSES</v>
          </cell>
          <cell r="J2223" t="str">
            <v>MISCELLANEOUS EXPENSES</v>
          </cell>
        </row>
        <row r="2224">
          <cell r="A2224" t="str">
            <v>X521009</v>
          </cell>
          <cell r="B2224" t="str">
            <v>Sanitation Expenses</v>
          </cell>
          <cell r="C2224" t="str">
            <v>INR</v>
          </cell>
          <cell r="D2224" t="str">
            <v>EXPENSES</v>
          </cell>
          <cell r="E2224" t="str">
            <v>INCOME STATEMENT</v>
          </cell>
          <cell r="F2224" t="str">
            <v/>
          </cell>
          <cell r="G2224" t="str">
            <v/>
          </cell>
          <cell r="H2224" t="str">
            <v>EXPENDITURE</v>
          </cell>
          <cell r="I2224" t="str">
            <v>OTHER EXPENSES</v>
          </cell>
          <cell r="J2224" t="str">
            <v>MISCELLANEOUS EXPENSES</v>
          </cell>
        </row>
        <row r="2225">
          <cell r="A2225" t="str">
            <v>X521010</v>
          </cell>
          <cell r="B2225" t="str">
            <v>Crockery Replacement</v>
          </cell>
          <cell r="C2225" t="str">
            <v>INR</v>
          </cell>
          <cell r="D2225" t="str">
            <v>EXPENSES</v>
          </cell>
          <cell r="E2225" t="str">
            <v>INCOME STATEMENT</v>
          </cell>
          <cell r="F2225" t="str">
            <v/>
          </cell>
          <cell r="G2225" t="str">
            <v/>
          </cell>
          <cell r="H2225" t="str">
            <v>EXPENDITURE</v>
          </cell>
          <cell r="I2225" t="str">
            <v>OTHER EXPENSES</v>
          </cell>
          <cell r="J2225" t="str">
            <v>MISCELLANEOUS EXPENSES</v>
          </cell>
        </row>
        <row r="2226">
          <cell r="A2226" t="str">
            <v>X521011</v>
          </cell>
          <cell r="B2226" t="str">
            <v>Subscription Fee</v>
          </cell>
          <cell r="C2226" t="str">
            <v>INR</v>
          </cell>
          <cell r="D2226" t="str">
            <v>EXPENSES</v>
          </cell>
          <cell r="E2226" t="str">
            <v>INCOME STATEMENT</v>
          </cell>
          <cell r="F2226" t="str">
            <v/>
          </cell>
          <cell r="G2226" t="str">
            <v/>
          </cell>
          <cell r="H2226" t="str">
            <v>EXPENDITURE</v>
          </cell>
          <cell r="I2226" t="str">
            <v>OTHER EXPENSES</v>
          </cell>
          <cell r="J2226" t="str">
            <v>MISCELLANEOUS EXPENSES</v>
          </cell>
        </row>
        <row r="2227">
          <cell r="A2227" t="str">
            <v>X521012</v>
          </cell>
          <cell r="B2227" t="str">
            <v>Subscription Fee- Directors</v>
          </cell>
          <cell r="C2227" t="str">
            <v>INR</v>
          </cell>
          <cell r="D2227" t="str">
            <v>EXPENSES</v>
          </cell>
          <cell r="E2227" t="str">
            <v>INCOME STATEMENT</v>
          </cell>
          <cell r="F2227" t="str">
            <v/>
          </cell>
          <cell r="G2227" t="str">
            <v/>
          </cell>
          <cell r="H2227" t="str">
            <v>EXPENDITURE</v>
          </cell>
          <cell r="I2227" t="str">
            <v>OTHER EXPENSES</v>
          </cell>
          <cell r="J2227" t="str">
            <v>MISCELLANEOUS EXPENSES</v>
          </cell>
        </row>
        <row r="2228">
          <cell r="A2228" t="str">
            <v>X521013</v>
          </cell>
          <cell r="B2228" t="str">
            <v>Tender Fee</v>
          </cell>
          <cell r="C2228" t="str">
            <v>INR</v>
          </cell>
          <cell r="D2228" t="str">
            <v>EXPENSES</v>
          </cell>
          <cell r="E2228" t="str">
            <v>INCOME STATEMENT</v>
          </cell>
          <cell r="F2228" t="str">
            <v/>
          </cell>
          <cell r="G2228" t="str">
            <v/>
          </cell>
          <cell r="H2228" t="str">
            <v>EXPENDITURE</v>
          </cell>
          <cell r="I2228" t="str">
            <v>OTHER EXPENSES</v>
          </cell>
          <cell r="J2228" t="str">
            <v>MISCELLANEOUS EXPENSES</v>
          </cell>
        </row>
        <row r="2229">
          <cell r="A2229" t="str">
            <v>X521014</v>
          </cell>
          <cell r="B2229" t="str">
            <v>Laundry and linen</v>
          </cell>
          <cell r="C2229" t="str">
            <v>INR</v>
          </cell>
          <cell r="D2229" t="str">
            <v>EXPENSES</v>
          </cell>
          <cell r="E2229" t="str">
            <v>INCOME STATEMENT</v>
          </cell>
          <cell r="F2229" t="str">
            <v/>
          </cell>
          <cell r="G2229" t="str">
            <v/>
          </cell>
          <cell r="H2229" t="str">
            <v>EXPENDITURE</v>
          </cell>
          <cell r="I2229" t="str">
            <v>OTHER EXPENSES</v>
          </cell>
          <cell r="J2229" t="str">
            <v>MISCELLANEOUS EXPENSES</v>
          </cell>
        </row>
        <row r="2230">
          <cell r="A2230" t="str">
            <v>X521015</v>
          </cell>
          <cell r="B2230" t="str">
            <v>Orchestra and other hire charges</v>
          </cell>
          <cell r="C2230" t="str">
            <v>INR</v>
          </cell>
          <cell r="D2230" t="str">
            <v>EXPENSES</v>
          </cell>
          <cell r="E2230" t="str">
            <v>INCOME STATEMENT</v>
          </cell>
          <cell r="F2230" t="str">
            <v/>
          </cell>
          <cell r="G2230" t="str">
            <v/>
          </cell>
          <cell r="H2230" t="str">
            <v>EXPENDITURE</v>
          </cell>
          <cell r="I2230" t="str">
            <v>OTHER EXPENSES</v>
          </cell>
          <cell r="J2230" t="str">
            <v>MISCELLANEOUS EXPENSES</v>
          </cell>
        </row>
        <row r="2231">
          <cell r="A2231" t="str">
            <v>X521016</v>
          </cell>
          <cell r="B2231" t="str">
            <v>Golf course horticulture expenses</v>
          </cell>
          <cell r="C2231" t="str">
            <v>INR</v>
          </cell>
          <cell r="D2231" t="str">
            <v>EXPENSES</v>
          </cell>
          <cell r="E2231" t="str">
            <v>INCOME STATEMENT</v>
          </cell>
          <cell r="F2231" t="str">
            <v/>
          </cell>
          <cell r="G2231" t="str">
            <v/>
          </cell>
          <cell r="H2231" t="str">
            <v>EXPENDITURE</v>
          </cell>
          <cell r="I2231" t="str">
            <v>OTHER EXPENSES</v>
          </cell>
          <cell r="J2231" t="str">
            <v>MISCELLANEOUS EXPENSES</v>
          </cell>
        </row>
        <row r="2232">
          <cell r="A2232" t="str">
            <v>X521017</v>
          </cell>
          <cell r="B2232" t="str">
            <v>Revenue Stamps</v>
          </cell>
          <cell r="C2232" t="str">
            <v>INR</v>
          </cell>
          <cell r="D2232" t="str">
            <v>EXPENSES</v>
          </cell>
          <cell r="E2232" t="str">
            <v>INCOME STATEMENT</v>
          </cell>
          <cell r="F2232" t="str">
            <v/>
          </cell>
          <cell r="G2232" t="str">
            <v/>
          </cell>
          <cell r="H2232" t="str">
            <v>EXPENDITURE</v>
          </cell>
          <cell r="I2232" t="str">
            <v>OTHER EXPENSES</v>
          </cell>
          <cell r="J2232" t="str">
            <v>MISCELLANEOUS EXPENSES</v>
          </cell>
        </row>
        <row r="2233">
          <cell r="A2233" t="str">
            <v>X521018</v>
          </cell>
          <cell r="B2233" t="str">
            <v>Carriage Handling</v>
          </cell>
          <cell r="C2233" t="str">
            <v>INR</v>
          </cell>
          <cell r="D2233" t="str">
            <v>EXPENSES</v>
          </cell>
          <cell r="E2233" t="str">
            <v>INCOME STATEMENT</v>
          </cell>
          <cell r="F2233" t="str">
            <v/>
          </cell>
          <cell r="G2233" t="str">
            <v/>
          </cell>
          <cell r="H2233" t="str">
            <v>EXPENDITURE</v>
          </cell>
          <cell r="I2233" t="str">
            <v>OTHER EXPENSES</v>
          </cell>
          <cell r="J2233" t="str">
            <v>MISCELLANEOUS EXPENSES</v>
          </cell>
        </row>
        <row r="2234">
          <cell r="A2234" t="str">
            <v>X521019</v>
          </cell>
          <cell r="B2234" t="str">
            <v>Annual General Meeting/EGM Exps</v>
          </cell>
          <cell r="C2234" t="str">
            <v>INR</v>
          </cell>
          <cell r="D2234" t="str">
            <v>EXPENSES</v>
          </cell>
          <cell r="E2234" t="str">
            <v>INCOME STATEMENT</v>
          </cell>
          <cell r="F2234" t="str">
            <v/>
          </cell>
          <cell r="G2234" t="str">
            <v/>
          </cell>
          <cell r="H2234" t="str">
            <v>EXPENDITURE</v>
          </cell>
          <cell r="I2234" t="str">
            <v>OTHER EXPENSES</v>
          </cell>
          <cell r="J2234" t="str">
            <v>MISCELLANEOUS EXPENSES</v>
          </cell>
        </row>
        <row r="2235">
          <cell r="A2235" t="str">
            <v>X521020</v>
          </cell>
          <cell r="B2235" t="str">
            <v>Director's Sitting Fees</v>
          </cell>
          <cell r="C2235" t="str">
            <v>INR</v>
          </cell>
          <cell r="D2235" t="str">
            <v>EXPENSES</v>
          </cell>
          <cell r="E2235" t="str">
            <v>INCOME STATEMENT</v>
          </cell>
          <cell r="F2235" t="str">
            <v/>
          </cell>
          <cell r="G2235" t="str">
            <v/>
          </cell>
          <cell r="H2235" t="str">
            <v>EXPENDITURE</v>
          </cell>
          <cell r="I2235" t="str">
            <v>OTHER EXPENSES</v>
          </cell>
          <cell r="J2235" t="str">
            <v>MISCELLANEOUS EXPENSES</v>
          </cell>
        </row>
        <row r="2236">
          <cell r="A2236" t="str">
            <v>X521021</v>
          </cell>
          <cell r="B2236" t="str">
            <v>Administration Charges-Others</v>
          </cell>
          <cell r="C2236" t="str">
            <v>INR</v>
          </cell>
          <cell r="D2236" t="str">
            <v>EXPENSES</v>
          </cell>
          <cell r="E2236" t="str">
            <v>INCOME STATEMENT</v>
          </cell>
          <cell r="F2236" t="str">
            <v/>
          </cell>
          <cell r="G2236" t="str">
            <v/>
          </cell>
          <cell r="H2236" t="str">
            <v>EXPENDITURE</v>
          </cell>
          <cell r="I2236" t="str">
            <v>OTHER EXPENSES</v>
          </cell>
          <cell r="J2236" t="str">
            <v>MISCELLANEOUS EXPENSES</v>
          </cell>
        </row>
        <row r="2237">
          <cell r="A2237" t="str">
            <v>X521022</v>
          </cell>
          <cell r="B2237" t="str">
            <v>Testing Charges</v>
          </cell>
          <cell r="C2237" t="str">
            <v>INR</v>
          </cell>
          <cell r="D2237" t="str">
            <v>EXPENSES</v>
          </cell>
          <cell r="E2237" t="str">
            <v>INCOME STATEMENT</v>
          </cell>
          <cell r="F2237" t="str">
            <v/>
          </cell>
          <cell r="G2237" t="str">
            <v/>
          </cell>
          <cell r="H2237" t="str">
            <v>EXPENDITURE</v>
          </cell>
          <cell r="I2237" t="str">
            <v>OTHER EXPENSES</v>
          </cell>
          <cell r="J2237" t="str">
            <v>MISCELLANEOUS EXPENSES</v>
          </cell>
        </row>
        <row r="2238">
          <cell r="A2238" t="str">
            <v>X521023</v>
          </cell>
          <cell r="B2238" t="str">
            <v>Hire Chgs Of Machinery</v>
          </cell>
          <cell r="C2238" t="str">
            <v>INR</v>
          </cell>
          <cell r="D2238" t="str">
            <v>EXPENSES</v>
          </cell>
          <cell r="E2238" t="str">
            <v>INCOME STATEMENT</v>
          </cell>
          <cell r="F2238" t="str">
            <v/>
          </cell>
          <cell r="G2238" t="str">
            <v/>
          </cell>
          <cell r="H2238" t="str">
            <v>EXPENDITURE</v>
          </cell>
          <cell r="I2238" t="str">
            <v>OTHER EXPENSES</v>
          </cell>
          <cell r="J2238" t="str">
            <v>MISCELLANEOUS EXPENSES</v>
          </cell>
        </row>
        <row r="2239">
          <cell r="A2239" t="str">
            <v>X521024</v>
          </cell>
          <cell r="B2239" t="str">
            <v>Hire Charges-Others</v>
          </cell>
          <cell r="C2239" t="str">
            <v>INR</v>
          </cell>
          <cell r="D2239" t="str">
            <v>EXPENSES</v>
          </cell>
          <cell r="E2239" t="str">
            <v>INCOME STATEMENT</v>
          </cell>
          <cell r="F2239" t="str">
            <v/>
          </cell>
          <cell r="G2239" t="str">
            <v/>
          </cell>
          <cell r="H2239" t="str">
            <v>EXPENDITURE</v>
          </cell>
          <cell r="I2239" t="str">
            <v>OTHER EXPENSES</v>
          </cell>
          <cell r="J2239" t="str">
            <v>MISCELLANEOUS EXPENSES</v>
          </cell>
        </row>
        <row r="2240">
          <cell r="A2240" t="str">
            <v>X521025</v>
          </cell>
          <cell r="B2240" t="str">
            <v>Hire Charges-Central Equp.Pool</v>
          </cell>
          <cell r="C2240" t="str">
            <v>INR</v>
          </cell>
          <cell r="D2240" t="str">
            <v>EXPENSES</v>
          </cell>
          <cell r="E2240" t="str">
            <v>INCOME STATEMENT</v>
          </cell>
          <cell r="F2240" t="str">
            <v/>
          </cell>
          <cell r="G2240" t="str">
            <v/>
          </cell>
          <cell r="H2240" t="str">
            <v>EXPENDITURE</v>
          </cell>
          <cell r="I2240" t="str">
            <v>OTHER EXPENSES</v>
          </cell>
          <cell r="J2240" t="str">
            <v>MISCELLANEOUS EXPENSES</v>
          </cell>
        </row>
        <row r="2241">
          <cell r="A2241" t="str">
            <v>X521026</v>
          </cell>
          <cell r="B2241" t="str">
            <v>Freight &amp; Cartage-Others</v>
          </cell>
          <cell r="C2241" t="str">
            <v>INR</v>
          </cell>
          <cell r="D2241" t="str">
            <v>EXPENSES</v>
          </cell>
          <cell r="E2241" t="str">
            <v>INCOME STATEMENT</v>
          </cell>
          <cell r="F2241" t="str">
            <v/>
          </cell>
          <cell r="G2241" t="str">
            <v/>
          </cell>
          <cell r="H2241" t="str">
            <v>EXPENDITURE</v>
          </cell>
          <cell r="I2241" t="str">
            <v>OTHER EXPENSES</v>
          </cell>
          <cell r="J2241" t="str">
            <v>MISCELLANEOUS EXPENSES</v>
          </cell>
        </row>
        <row r="2242">
          <cell r="A2242" t="str">
            <v>X521027</v>
          </cell>
          <cell r="B2242" t="str">
            <v>Security Services (Watch/Guard) Expenses</v>
          </cell>
          <cell r="C2242" t="str">
            <v>INR</v>
          </cell>
          <cell r="D2242" t="str">
            <v>EXPENSES</v>
          </cell>
          <cell r="E2242" t="str">
            <v>INCOME STATEMENT</v>
          </cell>
          <cell r="F2242" t="str">
            <v/>
          </cell>
          <cell r="G2242" t="str">
            <v/>
          </cell>
          <cell r="H2242" t="str">
            <v>EXPENDITURE</v>
          </cell>
          <cell r="I2242" t="str">
            <v>OTHER EXPENSES</v>
          </cell>
          <cell r="J2242" t="str">
            <v>MISCELLANEOUS EXPENSES</v>
          </cell>
        </row>
        <row r="2243">
          <cell r="A2243" t="str">
            <v>X521028</v>
          </cell>
          <cell r="B2243" t="str">
            <v>Demarcation PH-I,II,II,III,IV,GV</v>
          </cell>
          <cell r="C2243" t="str">
            <v>INR</v>
          </cell>
          <cell r="D2243" t="str">
            <v>EXPENSES</v>
          </cell>
          <cell r="E2243" t="str">
            <v>INCOME STATEMENT</v>
          </cell>
          <cell r="F2243" t="str">
            <v/>
          </cell>
          <cell r="G2243" t="str">
            <v/>
          </cell>
          <cell r="H2243" t="str">
            <v>EXPENDITURE</v>
          </cell>
          <cell r="I2243" t="str">
            <v>OTHER EXPENSES</v>
          </cell>
          <cell r="J2243" t="str">
            <v>MISCELLANEOUS EXPENSES</v>
          </cell>
        </row>
        <row r="2244">
          <cell r="A2244" t="str">
            <v>X521029</v>
          </cell>
          <cell r="B2244" t="str">
            <v>Town Services Charges</v>
          </cell>
          <cell r="C2244" t="str">
            <v>INR</v>
          </cell>
          <cell r="D2244" t="str">
            <v>EXPENSES</v>
          </cell>
          <cell r="E2244" t="str">
            <v>INCOME STATEMENT</v>
          </cell>
          <cell r="F2244" t="str">
            <v/>
          </cell>
          <cell r="G2244" t="str">
            <v/>
          </cell>
          <cell r="H2244" t="str">
            <v>EXPENDITURE</v>
          </cell>
          <cell r="I2244" t="str">
            <v>OTHER EXPENSES</v>
          </cell>
          <cell r="J2244" t="str">
            <v>MISCELLANEOUS EXPENSES</v>
          </cell>
        </row>
        <row r="2245">
          <cell r="A2245" t="str">
            <v>X521030</v>
          </cell>
          <cell r="B2245" t="str">
            <v>Software Development Expenses</v>
          </cell>
          <cell r="C2245" t="str">
            <v>INR</v>
          </cell>
          <cell r="D2245" t="str">
            <v>EXPENSES</v>
          </cell>
          <cell r="E2245" t="str">
            <v>INCOME STATEMENT</v>
          </cell>
          <cell r="F2245" t="str">
            <v/>
          </cell>
          <cell r="G2245" t="str">
            <v/>
          </cell>
          <cell r="H2245" t="str">
            <v>EXPENDITURE</v>
          </cell>
          <cell r="I2245" t="str">
            <v>OTHER EXPENSES</v>
          </cell>
          <cell r="J2245" t="str">
            <v>MISCELLANEOUS EXPENSES</v>
          </cell>
        </row>
        <row r="2246">
          <cell r="A2246" t="str">
            <v>X521031</v>
          </cell>
          <cell r="B2246" t="str">
            <v>M/O Lawn &amp; Garden Ph-I,II,III</v>
          </cell>
          <cell r="C2246" t="str">
            <v>INR</v>
          </cell>
          <cell r="D2246" t="str">
            <v>EXPENSES</v>
          </cell>
          <cell r="E2246" t="str">
            <v>INCOME STATEMENT</v>
          </cell>
          <cell r="F2246" t="str">
            <v/>
          </cell>
          <cell r="G2246" t="str">
            <v/>
          </cell>
          <cell r="H2246" t="str">
            <v>EXPENDITURE</v>
          </cell>
          <cell r="I2246" t="str">
            <v>OTHER EXPENSES</v>
          </cell>
          <cell r="J2246" t="str">
            <v>MISCELLANEOUS EXPENSES</v>
          </cell>
        </row>
        <row r="2247">
          <cell r="A2247" t="str">
            <v>X521032</v>
          </cell>
          <cell r="B2247" t="str">
            <v>M/O Lawn &amp; Garden Ph-IV</v>
          </cell>
          <cell r="C2247" t="str">
            <v>INR</v>
          </cell>
          <cell r="D2247" t="str">
            <v>EXPENSES</v>
          </cell>
          <cell r="E2247" t="str">
            <v>INCOME STATEMENT</v>
          </cell>
          <cell r="F2247" t="str">
            <v/>
          </cell>
          <cell r="G2247" t="str">
            <v/>
          </cell>
          <cell r="H2247" t="str">
            <v>EXPENDITURE</v>
          </cell>
          <cell r="I2247" t="str">
            <v>OTHER EXPENSES</v>
          </cell>
          <cell r="J2247" t="str">
            <v>MISCELLANEOUS EXPENSES</v>
          </cell>
        </row>
        <row r="2248">
          <cell r="A2248" t="str">
            <v>X521033</v>
          </cell>
          <cell r="B2248" t="str">
            <v>Consumption of consumables and stores</v>
          </cell>
          <cell r="C2248" t="str">
            <v>INR</v>
          </cell>
          <cell r="D2248" t="str">
            <v>EXPENSES</v>
          </cell>
          <cell r="E2248" t="str">
            <v>INCOME STATEMENT</v>
          </cell>
          <cell r="F2248" t="str">
            <v/>
          </cell>
          <cell r="G2248" t="str">
            <v/>
          </cell>
          <cell r="H2248" t="str">
            <v>EXPENDITURE</v>
          </cell>
          <cell r="I2248" t="str">
            <v>OTHER EXPENSES</v>
          </cell>
          <cell r="J2248" t="str">
            <v>MISCELLANEOUS EXPENSES</v>
          </cell>
        </row>
        <row r="2249">
          <cell r="A2249" t="str">
            <v>X521034</v>
          </cell>
          <cell r="B2249" t="str">
            <v>Uniform Charges A/C</v>
          </cell>
          <cell r="C2249" t="str">
            <v>INR</v>
          </cell>
          <cell r="D2249" t="str">
            <v>EXPENSES</v>
          </cell>
          <cell r="E2249" t="str">
            <v>INCOME STATEMENT</v>
          </cell>
          <cell r="F2249" t="str">
            <v/>
          </cell>
          <cell r="G2249" t="str">
            <v/>
          </cell>
          <cell r="H2249" t="str">
            <v>EXPENDITURE</v>
          </cell>
          <cell r="I2249" t="str">
            <v>OTHER EXPENSES</v>
          </cell>
          <cell r="J2249" t="str">
            <v>MISCELLANEOUS EXPENSES</v>
          </cell>
        </row>
        <row r="2250">
          <cell r="A2250" t="str">
            <v>X521035</v>
          </cell>
          <cell r="B2250" t="str">
            <v>Guest House Expenses</v>
          </cell>
          <cell r="C2250" t="str">
            <v>INR</v>
          </cell>
          <cell r="D2250" t="str">
            <v>EXPENSES</v>
          </cell>
          <cell r="E2250" t="str">
            <v>INCOME STATEMENT</v>
          </cell>
          <cell r="F2250" t="str">
            <v/>
          </cell>
          <cell r="G2250" t="str">
            <v/>
          </cell>
          <cell r="H2250" t="str">
            <v>EXPENDITURE</v>
          </cell>
          <cell r="I2250" t="str">
            <v>OTHER EXPENSES</v>
          </cell>
          <cell r="J2250" t="str">
            <v>MISCELLANEOUS EXPENSES</v>
          </cell>
        </row>
        <row r="2251">
          <cell r="A2251" t="str">
            <v>X521036</v>
          </cell>
          <cell r="B2251" t="str">
            <v>Common Pool/ Inter Unit Expenses</v>
          </cell>
          <cell r="C2251" t="str">
            <v>INR</v>
          </cell>
          <cell r="D2251" t="str">
            <v>EXPENSES</v>
          </cell>
          <cell r="E2251" t="str">
            <v>INCOME STATEMENT</v>
          </cell>
          <cell r="F2251" t="str">
            <v/>
          </cell>
          <cell r="G2251" t="str">
            <v/>
          </cell>
          <cell r="H2251" t="str">
            <v>EXPENDITURE</v>
          </cell>
          <cell r="I2251" t="str">
            <v>OTHER EXPENSES</v>
          </cell>
          <cell r="J2251" t="str">
            <v>MISCELLANEOUS EXPENSES</v>
          </cell>
        </row>
        <row r="2252">
          <cell r="A2252" t="str">
            <v>X521037</v>
          </cell>
          <cell r="B2252" t="str">
            <v>Rebate</v>
          </cell>
          <cell r="C2252" t="str">
            <v>INR</v>
          </cell>
          <cell r="D2252" t="str">
            <v>EXPENSES</v>
          </cell>
          <cell r="E2252" t="str">
            <v>INCOME STATEMENT</v>
          </cell>
          <cell r="F2252" t="str">
            <v/>
          </cell>
          <cell r="G2252" t="str">
            <v/>
          </cell>
          <cell r="H2252" t="str">
            <v>EXPENDITURE</v>
          </cell>
          <cell r="I2252" t="str">
            <v>OTHER EXPENSES</v>
          </cell>
          <cell r="J2252" t="str">
            <v>MISCELLANEOUS EXPENSES</v>
          </cell>
        </row>
        <row r="2253">
          <cell r="A2253" t="str">
            <v>X521038</v>
          </cell>
          <cell r="B2253" t="str">
            <v>Power Back Up Expenses</v>
          </cell>
          <cell r="C2253" t="str">
            <v>INR</v>
          </cell>
          <cell r="D2253" t="str">
            <v>EXPENSES</v>
          </cell>
          <cell r="E2253" t="str">
            <v>INCOME STATEMENT</v>
          </cell>
          <cell r="F2253" t="str">
            <v/>
          </cell>
          <cell r="G2253" t="str">
            <v/>
          </cell>
          <cell r="H2253" t="str">
            <v>EXPENDITURE</v>
          </cell>
          <cell r="I2253" t="str">
            <v>OTHER EXPENSES</v>
          </cell>
          <cell r="J2253" t="str">
            <v>MISCELLANEOUS EXPENSES</v>
          </cell>
        </row>
        <row r="2254">
          <cell r="A2254" t="str">
            <v>X521039</v>
          </cell>
          <cell r="B2254" t="str">
            <v>Sale Tax</v>
          </cell>
          <cell r="C2254" t="str">
            <v>INR</v>
          </cell>
          <cell r="D2254" t="str">
            <v>EXPENSES</v>
          </cell>
          <cell r="E2254" t="str">
            <v>INCOME STATEMENT</v>
          </cell>
          <cell r="F2254" t="str">
            <v/>
          </cell>
          <cell r="G2254" t="str">
            <v/>
          </cell>
          <cell r="H2254" t="str">
            <v>EXPENDITURE</v>
          </cell>
          <cell r="I2254" t="str">
            <v>OTHER EXPENSES</v>
          </cell>
          <cell r="J2254" t="str">
            <v>MISCELLANEOUS EXPENSES</v>
          </cell>
        </row>
        <row r="2255">
          <cell r="A2255" t="str">
            <v>X521040</v>
          </cell>
          <cell r="B2255" t="str">
            <v>Service Tax</v>
          </cell>
          <cell r="C2255" t="str">
            <v>INR</v>
          </cell>
          <cell r="D2255" t="str">
            <v>EXPENSES</v>
          </cell>
          <cell r="E2255" t="str">
            <v>INCOME STATEMENT</v>
          </cell>
          <cell r="F2255" t="str">
            <v/>
          </cell>
          <cell r="G2255" t="str">
            <v/>
          </cell>
          <cell r="H2255" t="str">
            <v>EXPENDITURE</v>
          </cell>
          <cell r="I2255" t="str">
            <v>OTHER EXPENSES</v>
          </cell>
          <cell r="J2255" t="str">
            <v>MISCELLANEOUS EXPENSES</v>
          </cell>
        </row>
        <row r="2256">
          <cell r="A2256" t="str">
            <v>X521041</v>
          </cell>
          <cell r="B2256" t="str">
            <v>Service Tax - Freight</v>
          </cell>
          <cell r="C2256" t="str">
            <v>INR</v>
          </cell>
          <cell r="D2256" t="str">
            <v>EXPENSES</v>
          </cell>
          <cell r="E2256" t="str">
            <v>INCOME STATEMENT</v>
          </cell>
          <cell r="F2256" t="str">
            <v/>
          </cell>
          <cell r="G2256" t="str">
            <v/>
          </cell>
          <cell r="H2256" t="str">
            <v>EXPENDITURE</v>
          </cell>
          <cell r="I2256" t="str">
            <v>OTHER EXPENSES</v>
          </cell>
          <cell r="J2256" t="str">
            <v>MISCELLANEOUS EXPENSES</v>
          </cell>
        </row>
        <row r="2257">
          <cell r="A2257" t="str">
            <v>X521042</v>
          </cell>
          <cell r="B2257" t="str">
            <v>Service Tax - C &amp; F</v>
          </cell>
          <cell r="C2257" t="str">
            <v>INR</v>
          </cell>
          <cell r="D2257" t="str">
            <v>EXPENSES</v>
          </cell>
          <cell r="E2257" t="str">
            <v>INCOME STATEMENT</v>
          </cell>
          <cell r="F2257" t="str">
            <v/>
          </cell>
          <cell r="G2257" t="str">
            <v/>
          </cell>
          <cell r="H2257" t="str">
            <v>EXPENDITURE</v>
          </cell>
          <cell r="I2257" t="str">
            <v>OTHER EXPENSES</v>
          </cell>
          <cell r="J2257" t="str">
            <v>MISCELLANEOUS EXPENSES</v>
          </cell>
        </row>
        <row r="2258">
          <cell r="A2258" t="str">
            <v>X521043</v>
          </cell>
          <cell r="B2258" t="str">
            <v>Transport Tax</v>
          </cell>
          <cell r="C2258" t="str">
            <v>INR</v>
          </cell>
          <cell r="D2258" t="str">
            <v>EXPENSES</v>
          </cell>
          <cell r="E2258" t="str">
            <v>INCOME STATEMENT</v>
          </cell>
          <cell r="F2258" t="str">
            <v/>
          </cell>
          <cell r="G2258" t="str">
            <v/>
          </cell>
          <cell r="H2258" t="str">
            <v>EXPENDITURE</v>
          </cell>
          <cell r="I2258" t="str">
            <v>OTHER EXPENSES</v>
          </cell>
          <cell r="J2258" t="str">
            <v>MISCELLANEOUS EXPENSES</v>
          </cell>
        </row>
        <row r="2259">
          <cell r="A2259" t="str">
            <v>X521044</v>
          </cell>
          <cell r="B2259" t="str">
            <v>Stock Adjustment</v>
          </cell>
          <cell r="C2259" t="str">
            <v>INR</v>
          </cell>
          <cell r="D2259" t="str">
            <v>EXPENSES</v>
          </cell>
          <cell r="E2259" t="str">
            <v>INCOME STATEMENT</v>
          </cell>
          <cell r="F2259" t="str">
            <v/>
          </cell>
          <cell r="G2259" t="str">
            <v/>
          </cell>
          <cell r="H2259" t="str">
            <v>EXPENDITURE</v>
          </cell>
          <cell r="I2259" t="str">
            <v>OTHER EXPENSES</v>
          </cell>
          <cell r="J2259" t="str">
            <v>MISCELLANEOUS EXPENSES</v>
          </cell>
        </row>
        <row r="2260">
          <cell r="A2260" t="str">
            <v>X521045</v>
          </cell>
          <cell r="B2260" t="str">
            <v>Purchase Price Vairance</v>
          </cell>
          <cell r="C2260" t="str">
            <v>INR</v>
          </cell>
          <cell r="D2260" t="str">
            <v>EXPENSES</v>
          </cell>
          <cell r="E2260" t="str">
            <v>INCOME STATEMENT</v>
          </cell>
          <cell r="F2260" t="str">
            <v/>
          </cell>
          <cell r="G2260" t="str">
            <v/>
          </cell>
          <cell r="H2260" t="str">
            <v>EXPENDITURE</v>
          </cell>
          <cell r="I2260" t="str">
            <v>OTHER EXPENSES</v>
          </cell>
          <cell r="J2260" t="str">
            <v>MISCELLANEOUS EXPENSES</v>
          </cell>
        </row>
        <row r="2261">
          <cell r="A2261" t="str">
            <v>X521046</v>
          </cell>
          <cell r="B2261" t="str">
            <v>Hire Charges - Photocopier</v>
          </cell>
          <cell r="C2261" t="str">
            <v>INR</v>
          </cell>
          <cell r="D2261" t="str">
            <v>EXPENSES</v>
          </cell>
          <cell r="E2261" t="str">
            <v>INCOME STATEMENT</v>
          </cell>
          <cell r="F2261" t="str">
            <v/>
          </cell>
          <cell r="G2261" t="str">
            <v/>
          </cell>
          <cell r="H2261" t="str">
            <v>EXPENDITURE</v>
          </cell>
          <cell r="I2261" t="str">
            <v>OTHER EXPENSES</v>
          </cell>
          <cell r="J2261" t="str">
            <v>MISCELLANEOUS EXPENSES</v>
          </cell>
        </row>
        <row r="2262">
          <cell r="A2262" t="str">
            <v>X521047</v>
          </cell>
          <cell r="B2262" t="str">
            <v>Property Tax</v>
          </cell>
          <cell r="C2262" t="str">
            <v>INR</v>
          </cell>
          <cell r="D2262" t="str">
            <v>EXPENSES</v>
          </cell>
          <cell r="E2262" t="str">
            <v>INCOME STATEMENT</v>
          </cell>
          <cell r="F2262" t="str">
            <v/>
          </cell>
          <cell r="G2262" t="str">
            <v/>
          </cell>
          <cell r="H2262" t="str">
            <v>EXPENDITURE</v>
          </cell>
          <cell r="I2262" t="str">
            <v>OTHER EXPENSES</v>
          </cell>
          <cell r="J2262" t="str">
            <v>MISCELLANEOUS EXPENSES</v>
          </cell>
        </row>
        <row r="2263">
          <cell r="A2263" t="str">
            <v>X521048</v>
          </cell>
          <cell r="B2263" t="str">
            <v>Director's Meeting Fees</v>
          </cell>
          <cell r="C2263" t="str">
            <v>INR</v>
          </cell>
          <cell r="D2263" t="str">
            <v>EXPENSES</v>
          </cell>
          <cell r="E2263" t="str">
            <v>INCOME STATEMENT</v>
          </cell>
          <cell r="F2263" t="str">
            <v/>
          </cell>
          <cell r="G2263" t="str">
            <v/>
          </cell>
          <cell r="H2263" t="str">
            <v>EXPENDITURE</v>
          </cell>
          <cell r="I2263" t="str">
            <v>OTHER EXPENSES</v>
          </cell>
          <cell r="J2263" t="str">
            <v>MISCELLANEOUS EXPENSES</v>
          </cell>
        </row>
        <row r="2264">
          <cell r="A2264" t="str">
            <v>X521049</v>
          </cell>
          <cell r="B2264" t="str">
            <v>Reimbursement of Expenses (DCPC)</v>
          </cell>
          <cell r="C2264" t="str">
            <v>INR</v>
          </cell>
          <cell r="D2264" t="str">
            <v>EXPENSES</v>
          </cell>
          <cell r="E2264" t="str">
            <v>INCOME STATEMENT</v>
          </cell>
          <cell r="F2264" t="str">
            <v/>
          </cell>
          <cell r="G2264" t="str">
            <v/>
          </cell>
          <cell r="H2264" t="str">
            <v>EXPENDITURE</v>
          </cell>
          <cell r="I2264" t="str">
            <v>OTHER EXPENSES</v>
          </cell>
          <cell r="J2264" t="str">
            <v>MISCELLANEOUS EXPENSES</v>
          </cell>
        </row>
        <row r="2265">
          <cell r="A2265" t="str">
            <v>X521050</v>
          </cell>
          <cell r="B2265" t="str">
            <v>Hire Charges- Air Conditioners</v>
          </cell>
          <cell r="C2265" t="str">
            <v>INR</v>
          </cell>
          <cell r="D2265" t="str">
            <v>EXPENSES</v>
          </cell>
          <cell r="E2265" t="str">
            <v>INCOME STATEMENT</v>
          </cell>
          <cell r="F2265" t="str">
            <v/>
          </cell>
          <cell r="G2265" t="str">
            <v/>
          </cell>
          <cell r="H2265" t="str">
            <v>EXPENDITURE</v>
          </cell>
          <cell r="I2265" t="str">
            <v>OTHER EXPENSES</v>
          </cell>
          <cell r="J2265" t="str">
            <v>MISCELLANEOUS EXPENSES</v>
          </cell>
        </row>
        <row r="2266">
          <cell r="A2266" t="str">
            <v>X521051</v>
          </cell>
          <cell r="B2266" t="str">
            <v>Office General Expenses</v>
          </cell>
          <cell r="C2266" t="str">
            <v>INR</v>
          </cell>
          <cell r="D2266" t="str">
            <v>EXPENSES</v>
          </cell>
          <cell r="E2266" t="str">
            <v>INCOME STATEMENT</v>
          </cell>
          <cell r="F2266" t="str">
            <v/>
          </cell>
          <cell r="G2266" t="str">
            <v/>
          </cell>
          <cell r="H2266" t="str">
            <v>EXPENDITURE</v>
          </cell>
          <cell r="I2266" t="str">
            <v>OTHER EXPENSES</v>
          </cell>
          <cell r="J2266" t="str">
            <v>MISCELLANEOUS EXPENSES</v>
          </cell>
        </row>
        <row r="2267">
          <cell r="A2267" t="str">
            <v>X521052</v>
          </cell>
          <cell r="B2267" t="str">
            <v>Period Inspection Charges</v>
          </cell>
          <cell r="C2267" t="str">
            <v>INR</v>
          </cell>
          <cell r="D2267" t="str">
            <v>EXPENSES</v>
          </cell>
          <cell r="E2267" t="str">
            <v>INCOME STATEMENT</v>
          </cell>
          <cell r="F2267" t="str">
            <v/>
          </cell>
          <cell r="G2267" t="str">
            <v/>
          </cell>
          <cell r="H2267" t="str">
            <v>EXPENDITURE</v>
          </cell>
          <cell r="I2267" t="str">
            <v>OTHER EXPENSES</v>
          </cell>
          <cell r="J2267" t="str">
            <v>MISCELLANEOUS EXPENSES</v>
          </cell>
        </row>
        <row r="2268">
          <cell r="A2268" t="str">
            <v>X521053</v>
          </cell>
          <cell r="B2268" t="str">
            <v>House Rent Percentage</v>
          </cell>
          <cell r="C2268" t="str">
            <v>INR</v>
          </cell>
          <cell r="D2268" t="str">
            <v>EXPENSES</v>
          </cell>
          <cell r="E2268" t="str">
            <v>INCOME STATEMENT</v>
          </cell>
          <cell r="F2268" t="str">
            <v/>
          </cell>
          <cell r="G2268" t="str">
            <v/>
          </cell>
          <cell r="H2268" t="str">
            <v>EXPENDITURE</v>
          </cell>
          <cell r="I2268" t="str">
            <v>OTHER EXPENSES</v>
          </cell>
          <cell r="J2268" t="str">
            <v>MISCELLANEOUS EXPENSES</v>
          </cell>
        </row>
        <row r="2269">
          <cell r="A2269" t="str">
            <v>X521054</v>
          </cell>
          <cell r="B2269" t="str">
            <v>VPF Percentage</v>
          </cell>
          <cell r="C2269" t="str">
            <v>INR</v>
          </cell>
          <cell r="D2269" t="str">
            <v>EXPENSES</v>
          </cell>
          <cell r="E2269" t="str">
            <v>INCOME STATEMENT</v>
          </cell>
          <cell r="F2269" t="str">
            <v/>
          </cell>
          <cell r="G2269" t="str">
            <v/>
          </cell>
          <cell r="H2269" t="str">
            <v>EXPENDITURE</v>
          </cell>
          <cell r="I2269" t="str">
            <v>OTHER EXPENSES</v>
          </cell>
          <cell r="J2269" t="str">
            <v>MISCELLANEOUS EXPENSES</v>
          </cell>
        </row>
        <row r="2270">
          <cell r="A2270" t="str">
            <v>X521055</v>
          </cell>
          <cell r="B2270" t="str">
            <v>Notice Period Days</v>
          </cell>
          <cell r="C2270" t="str">
            <v>INR</v>
          </cell>
          <cell r="D2270" t="str">
            <v>EXPENSES</v>
          </cell>
          <cell r="E2270" t="str">
            <v>INCOME STATEMENT</v>
          </cell>
          <cell r="F2270" t="str">
            <v/>
          </cell>
          <cell r="G2270" t="str">
            <v/>
          </cell>
          <cell r="H2270" t="str">
            <v>EXPENDITURE</v>
          </cell>
          <cell r="I2270" t="str">
            <v>OTHER EXPENSES</v>
          </cell>
          <cell r="J2270" t="str">
            <v>MISCELLANEOUS EXPENSES</v>
          </cell>
        </row>
        <row r="2271">
          <cell r="A2271" t="str">
            <v>X521056</v>
          </cell>
          <cell r="B2271" t="str">
            <v>Hire Charges- DG Sets</v>
          </cell>
          <cell r="C2271" t="str">
            <v>INR</v>
          </cell>
          <cell r="D2271" t="str">
            <v>EXPENSES</v>
          </cell>
          <cell r="E2271" t="str">
            <v>INCOME STATEMENT</v>
          </cell>
          <cell r="F2271" t="str">
            <v/>
          </cell>
          <cell r="G2271" t="str">
            <v/>
          </cell>
          <cell r="H2271" t="str">
            <v>EXPENDITURE</v>
          </cell>
          <cell r="I2271" t="str">
            <v>OTHER EXPENSES</v>
          </cell>
          <cell r="J2271" t="str">
            <v>MISCELLANEOUS EXPENSES</v>
          </cell>
        </row>
        <row r="2272">
          <cell r="A2272" t="str">
            <v>X521057</v>
          </cell>
          <cell r="B2272" t="str">
            <v>Scrap Expense</v>
          </cell>
          <cell r="C2272" t="str">
            <v>INR</v>
          </cell>
          <cell r="D2272" t="str">
            <v>EXPENSES</v>
          </cell>
          <cell r="E2272" t="str">
            <v>INCOME STATEMENT</v>
          </cell>
          <cell r="F2272" t="str">
            <v/>
          </cell>
          <cell r="G2272" t="str">
            <v>SCRAP</v>
          </cell>
          <cell r="H2272" t="str">
            <v>EXPENDITURE</v>
          </cell>
          <cell r="I2272" t="str">
            <v>OTHER EXPENSES</v>
          </cell>
          <cell r="J2272" t="str">
            <v>MISCELLANEOUS EXPENSES</v>
          </cell>
        </row>
        <row r="2273">
          <cell r="A2273" t="str">
            <v>X521058</v>
          </cell>
          <cell r="B2273" t="str">
            <v>Provision for Doubtful Debts (Expense)</v>
          </cell>
          <cell r="C2273" t="str">
            <v>INR</v>
          </cell>
          <cell r="D2273" t="str">
            <v>EXPENSES</v>
          </cell>
          <cell r="E2273" t="str">
            <v>INCOME STATEMENT</v>
          </cell>
          <cell r="F2273" t="str">
            <v/>
          </cell>
          <cell r="G2273" t="str">
            <v/>
          </cell>
          <cell r="H2273" t="str">
            <v>EXPENDITURE</v>
          </cell>
          <cell r="I2273" t="str">
            <v>OTHER EXPENSES</v>
          </cell>
          <cell r="J2273" t="str">
            <v>MISCELLANEOUS EXPENSES</v>
          </cell>
        </row>
        <row r="2274">
          <cell r="A2274" t="str">
            <v>X521059</v>
          </cell>
          <cell r="B2274" t="str">
            <v>F&amp;B Consumables</v>
          </cell>
          <cell r="C2274" t="str">
            <v>INR</v>
          </cell>
          <cell r="D2274" t="str">
            <v>EXPENSES</v>
          </cell>
          <cell r="E2274" t="str">
            <v>INCOME STATEMENT</v>
          </cell>
          <cell r="F2274" t="str">
            <v/>
          </cell>
          <cell r="G2274" t="str">
            <v/>
          </cell>
          <cell r="H2274" t="str">
            <v>EXPENDITURE</v>
          </cell>
          <cell r="I2274" t="str">
            <v>OTHER EXPENSES</v>
          </cell>
          <cell r="J2274" t="str">
            <v>MISCELLANEOUS EXPENSES</v>
          </cell>
        </row>
        <row r="2275">
          <cell r="A2275" t="str">
            <v>X521060</v>
          </cell>
          <cell r="B2275" t="str">
            <v>Commission for Tenners</v>
          </cell>
          <cell r="C2275" t="str">
            <v>INR</v>
          </cell>
          <cell r="D2275" t="str">
            <v>EXPENSES</v>
          </cell>
          <cell r="E2275" t="str">
            <v>INCOME STATEMENT</v>
          </cell>
          <cell r="F2275" t="str">
            <v/>
          </cell>
          <cell r="G2275" t="str">
            <v/>
          </cell>
          <cell r="H2275" t="str">
            <v>EXPENDITURE</v>
          </cell>
          <cell r="I2275" t="str">
            <v>OTHER EXPENSES</v>
          </cell>
          <cell r="J2275" t="str">
            <v>MISCELLANEOUS EXPENSES</v>
          </cell>
        </row>
        <row r="2276">
          <cell r="A2276" t="str">
            <v>X521061</v>
          </cell>
          <cell r="B2276" t="str">
            <v>F&amp;B Consumables - Agt. C Form</v>
          </cell>
          <cell r="C2276" t="str">
            <v>INR</v>
          </cell>
          <cell r="D2276" t="str">
            <v>EXPENSES</v>
          </cell>
          <cell r="E2276" t="str">
            <v>INCOME STATEMENT</v>
          </cell>
          <cell r="F2276" t="str">
            <v/>
          </cell>
          <cell r="G2276" t="str">
            <v/>
          </cell>
          <cell r="H2276" t="str">
            <v>EXPENDITURE</v>
          </cell>
          <cell r="I2276" t="str">
            <v>OTHER EXPENSES</v>
          </cell>
          <cell r="J2276" t="str">
            <v>MISCELLANEOUS EXPENSES</v>
          </cell>
        </row>
        <row r="2277">
          <cell r="A2277" t="str">
            <v>X521062</v>
          </cell>
          <cell r="B2277" t="str">
            <v>Conference Expenses</v>
          </cell>
          <cell r="C2277" t="str">
            <v>INR</v>
          </cell>
          <cell r="D2277" t="str">
            <v>EXPENSES</v>
          </cell>
          <cell r="E2277" t="str">
            <v>INCOME STATEMENT</v>
          </cell>
          <cell r="F2277" t="str">
            <v/>
          </cell>
          <cell r="G2277" t="str">
            <v/>
          </cell>
          <cell r="H2277" t="str">
            <v>EXPENDITURE</v>
          </cell>
          <cell r="I2277" t="str">
            <v>OTHER EXPENSES</v>
          </cell>
          <cell r="J2277" t="str">
            <v>MISCELLANEOUS EXPENSES</v>
          </cell>
        </row>
        <row r="2278">
          <cell r="A2278" t="str">
            <v>X521063</v>
          </cell>
          <cell r="B2278" t="str">
            <v>Gifts &amp; Presentations</v>
          </cell>
          <cell r="C2278" t="str">
            <v>INR</v>
          </cell>
          <cell r="D2278" t="str">
            <v>EXPENSES</v>
          </cell>
          <cell r="E2278" t="str">
            <v>INCOME STATEMENT</v>
          </cell>
          <cell r="F2278" t="str">
            <v/>
          </cell>
          <cell r="G2278" t="str">
            <v/>
          </cell>
          <cell r="H2278" t="str">
            <v>EXPENDITURE</v>
          </cell>
          <cell r="I2278" t="str">
            <v>OTHER EXPENSES</v>
          </cell>
          <cell r="J2278" t="str">
            <v>MISCELLANEOUS EXPENSES</v>
          </cell>
        </row>
        <row r="2279">
          <cell r="A2279" t="str">
            <v>X521064</v>
          </cell>
          <cell r="B2279" t="str">
            <v>Online Expense (Credit Cards)</v>
          </cell>
          <cell r="C2279" t="str">
            <v>INR</v>
          </cell>
          <cell r="D2279" t="str">
            <v>EXPENSES</v>
          </cell>
          <cell r="E2279" t="str">
            <v>INCOME STATEMENT</v>
          </cell>
          <cell r="F2279" t="str">
            <v/>
          </cell>
          <cell r="G2279" t="str">
            <v/>
          </cell>
          <cell r="H2279" t="str">
            <v>EXPENDITURE</v>
          </cell>
          <cell r="I2279" t="str">
            <v>OTHER EXPENSES</v>
          </cell>
          <cell r="J2279" t="str">
            <v>MISCELLANEOUS EXPENSES</v>
          </cell>
        </row>
        <row r="2280">
          <cell r="A2280" t="str">
            <v>X521065</v>
          </cell>
          <cell r="B2280" t="str">
            <v>Ticketing Cost</v>
          </cell>
          <cell r="C2280" t="str">
            <v>INR</v>
          </cell>
          <cell r="D2280" t="str">
            <v>EXPENSES</v>
          </cell>
          <cell r="E2280" t="str">
            <v>INCOME STATEMENT</v>
          </cell>
          <cell r="F2280" t="str">
            <v/>
          </cell>
          <cell r="G2280" t="str">
            <v/>
          </cell>
          <cell r="H2280" t="str">
            <v>EXPENDITURE</v>
          </cell>
          <cell r="I2280" t="str">
            <v>OTHER EXPENSES</v>
          </cell>
          <cell r="J2280" t="str">
            <v>MISCELLANEOUS EXPENSES</v>
          </cell>
        </row>
        <row r="2281">
          <cell r="A2281" t="str">
            <v>X521066</v>
          </cell>
          <cell r="B2281" t="str">
            <v>Cinema Licence Fee</v>
          </cell>
          <cell r="C2281" t="str">
            <v>INR</v>
          </cell>
          <cell r="D2281" t="str">
            <v>EXPENSES</v>
          </cell>
          <cell r="E2281" t="str">
            <v>INCOME STATEMENT</v>
          </cell>
          <cell r="F2281" t="str">
            <v/>
          </cell>
          <cell r="G2281" t="str">
            <v/>
          </cell>
          <cell r="H2281" t="str">
            <v>EXPENDITURE</v>
          </cell>
          <cell r="I2281" t="str">
            <v>OTHER EXPENSES</v>
          </cell>
          <cell r="J2281" t="str">
            <v>MISCELLANEOUS EXPENSES</v>
          </cell>
        </row>
        <row r="2282">
          <cell r="A2282" t="str">
            <v>X521067</v>
          </cell>
          <cell r="B2282" t="str">
            <v>Dividend - Preference Shares</v>
          </cell>
          <cell r="C2282" t="str">
            <v>INR</v>
          </cell>
          <cell r="D2282" t="str">
            <v>EXPENSES</v>
          </cell>
          <cell r="E2282" t="str">
            <v>INCOME STATEMENT</v>
          </cell>
          <cell r="F2282" t="str">
            <v/>
          </cell>
          <cell r="G2282" t="str">
            <v/>
          </cell>
          <cell r="H2282" t="str">
            <v>EXPENDITURE</v>
          </cell>
          <cell r="I2282" t="str">
            <v>OTHER EXPENSES</v>
          </cell>
          <cell r="J2282" t="str">
            <v>MISCELLANEOUS EXPENSES</v>
          </cell>
        </row>
        <row r="2283">
          <cell r="A2283" t="str">
            <v>X521068</v>
          </cell>
          <cell r="B2283" t="str">
            <v>EXCHANGE FLUCTUATION RESERVE</v>
          </cell>
          <cell r="C2283" t="str">
            <v>INR</v>
          </cell>
          <cell r="D2283" t="str">
            <v>EXPENSES</v>
          </cell>
          <cell r="E2283" t="str">
            <v>INCOME STATEMENT</v>
          </cell>
          <cell r="F2283" t="str">
            <v/>
          </cell>
          <cell r="G2283" t="str">
            <v/>
          </cell>
          <cell r="H2283" t="str">
            <v>EXPENDITURE</v>
          </cell>
          <cell r="I2283" t="str">
            <v>OTHER EXPENSES</v>
          </cell>
          <cell r="J2283" t="str">
            <v>MISCELLANEOUS EXPENSES</v>
          </cell>
        </row>
        <row r="2284">
          <cell r="A2284" t="str">
            <v>X521069</v>
          </cell>
          <cell r="B2284" t="str">
            <v>SOIL TESTING &amp; DESIGN CONSULT.</v>
          </cell>
          <cell r="C2284" t="str">
            <v>INR</v>
          </cell>
          <cell r="D2284" t="str">
            <v>EXPENSES</v>
          </cell>
          <cell r="E2284" t="str">
            <v>INCOME STATEMENT</v>
          </cell>
          <cell r="F2284" t="str">
            <v/>
          </cell>
          <cell r="G2284" t="str">
            <v/>
          </cell>
          <cell r="H2284" t="str">
            <v>EXPENDITURE</v>
          </cell>
          <cell r="I2284" t="str">
            <v>OTHER EXPENSES</v>
          </cell>
          <cell r="J2284" t="str">
            <v>MISCELLANEOUS EXPENSES</v>
          </cell>
        </row>
        <row r="2285">
          <cell r="A2285" t="str">
            <v>X521070</v>
          </cell>
          <cell r="B2285" t="str">
            <v>DIRECTORS EXPENSES</v>
          </cell>
          <cell r="C2285" t="str">
            <v>INR</v>
          </cell>
          <cell r="D2285" t="str">
            <v>EXPENSES</v>
          </cell>
          <cell r="E2285" t="str">
            <v>INCOME STATEMENT</v>
          </cell>
          <cell r="F2285" t="str">
            <v/>
          </cell>
          <cell r="G2285" t="str">
            <v/>
          </cell>
          <cell r="H2285" t="str">
            <v>EXPENDITURE</v>
          </cell>
          <cell r="I2285" t="str">
            <v>OTHER EXPENSES</v>
          </cell>
          <cell r="J2285" t="str">
            <v>MISCELLANEOUS EXPENSES</v>
          </cell>
        </row>
        <row r="2286">
          <cell r="A2286" t="str">
            <v>X521071</v>
          </cell>
          <cell r="B2286" t="str">
            <v>PERFORMANCE PENALTY</v>
          </cell>
          <cell r="C2286" t="str">
            <v>INR</v>
          </cell>
          <cell r="D2286" t="str">
            <v>EXPENSES</v>
          </cell>
          <cell r="E2286" t="str">
            <v>INCOME STATEMENT</v>
          </cell>
          <cell r="F2286" t="str">
            <v/>
          </cell>
          <cell r="G2286" t="str">
            <v/>
          </cell>
          <cell r="H2286" t="str">
            <v>EXPENDITURE</v>
          </cell>
          <cell r="I2286" t="str">
            <v>OTHER EXPENSES</v>
          </cell>
          <cell r="J2286" t="str">
            <v>MISCELLANEOUS EXPENSES</v>
          </cell>
        </row>
        <row r="2287">
          <cell r="A2287" t="str">
            <v>X521072</v>
          </cell>
          <cell r="B2287" t="str">
            <v>INVESTMENT ALLOWANCE</v>
          </cell>
          <cell r="C2287" t="str">
            <v>INR</v>
          </cell>
          <cell r="D2287" t="str">
            <v>EXPENSES</v>
          </cell>
          <cell r="E2287" t="str">
            <v>INCOME STATEMENT</v>
          </cell>
          <cell r="F2287" t="str">
            <v/>
          </cell>
          <cell r="G2287" t="str">
            <v/>
          </cell>
          <cell r="H2287" t="str">
            <v>EXPENDITURE</v>
          </cell>
          <cell r="I2287" t="str">
            <v>OTHER EXPENSES</v>
          </cell>
          <cell r="J2287" t="str">
            <v>MISCELLANEOUS EXPENSES</v>
          </cell>
        </row>
        <row r="2288">
          <cell r="A2288" t="str">
            <v>X521998</v>
          </cell>
          <cell r="B2288" t="str">
            <v>IB-EXPENSE</v>
          </cell>
          <cell r="C2288" t="str">
            <v>INR</v>
          </cell>
          <cell r="D2288" t="str">
            <v>EXPENSES</v>
          </cell>
          <cell r="E2288" t="str">
            <v>INCOME STATEMENT</v>
          </cell>
          <cell r="F2288" t="str">
            <v/>
          </cell>
          <cell r="G2288" t="str">
            <v/>
          </cell>
          <cell r="H2288" t="str">
            <v>EXPENDITURE</v>
          </cell>
          <cell r="I2288" t="str">
            <v>OTHER EXPENSES</v>
          </cell>
          <cell r="J2288" t="str">
            <v>MISCELLANEOUS EXPENSES</v>
          </cell>
        </row>
        <row r="2289">
          <cell r="A2289" t="str">
            <v>X521999</v>
          </cell>
          <cell r="B2289" t="str">
            <v>Round Off Account</v>
          </cell>
          <cell r="C2289" t="str">
            <v>INR</v>
          </cell>
          <cell r="D2289" t="str">
            <v>EXPENSES</v>
          </cell>
          <cell r="E2289" t="str">
            <v>INCOME STATEMENT</v>
          </cell>
          <cell r="F2289" t="str">
            <v/>
          </cell>
          <cell r="G2289" t="str">
            <v>ROUNDING OFF</v>
          </cell>
          <cell r="H2289" t="str">
            <v>EXPENDITURE</v>
          </cell>
          <cell r="I2289" t="str">
            <v>OTHER EXPENSES</v>
          </cell>
          <cell r="J2289" t="str">
            <v>MISCELLANEOUS EXPENSES</v>
          </cell>
        </row>
        <row r="2290">
          <cell r="A2290" t="str">
            <v>X601001</v>
          </cell>
          <cell r="B2290" t="str">
            <v>Provision for Income Tax- Current Period</v>
          </cell>
          <cell r="C2290" t="str">
            <v>INR</v>
          </cell>
          <cell r="D2290" t="str">
            <v>EXPENSES</v>
          </cell>
          <cell r="E2290" t="str">
            <v>INCOME STATEMENT</v>
          </cell>
          <cell r="F2290" t="str">
            <v/>
          </cell>
          <cell r="G2290" t="str">
            <v/>
          </cell>
          <cell r="H2290" t="str">
            <v>EXPENDITURE</v>
          </cell>
          <cell r="I2290" t="str">
            <v>TAXES</v>
          </cell>
          <cell r="J2290" t="str">
            <v>TAXES</v>
          </cell>
        </row>
        <row r="2291">
          <cell r="A2291" t="str">
            <v>X601002</v>
          </cell>
          <cell r="B2291" t="str">
            <v>Provision for Income Tax- Prior Period</v>
          </cell>
          <cell r="C2291" t="str">
            <v>INR</v>
          </cell>
          <cell r="D2291" t="str">
            <v>EXPENSES</v>
          </cell>
          <cell r="E2291" t="str">
            <v>INCOME STATEMENT</v>
          </cell>
          <cell r="F2291" t="str">
            <v/>
          </cell>
          <cell r="G2291" t="str">
            <v/>
          </cell>
          <cell r="H2291" t="str">
            <v>EXPENDITURE</v>
          </cell>
          <cell r="I2291" t="str">
            <v>TAXES</v>
          </cell>
          <cell r="J2291" t="str">
            <v>TAXES</v>
          </cell>
        </row>
        <row r="2292">
          <cell r="A2292" t="str">
            <v>X601003</v>
          </cell>
          <cell r="B2292" t="str">
            <v>Fringe Benefit Tax</v>
          </cell>
          <cell r="C2292" t="str">
            <v>INR</v>
          </cell>
          <cell r="D2292" t="str">
            <v>EXPENSES</v>
          </cell>
          <cell r="E2292" t="str">
            <v>INCOME STATEMENT</v>
          </cell>
          <cell r="F2292" t="str">
            <v/>
          </cell>
          <cell r="G2292" t="str">
            <v/>
          </cell>
          <cell r="H2292" t="str">
            <v>EXPENDITURE</v>
          </cell>
          <cell r="I2292" t="str">
            <v>TAXES</v>
          </cell>
          <cell r="J2292" t="str">
            <v>TAXES</v>
          </cell>
        </row>
        <row r="2293">
          <cell r="A2293" t="str">
            <v>X601004</v>
          </cell>
          <cell r="B2293" t="str">
            <v>Deferred Tax Expenses</v>
          </cell>
          <cell r="C2293" t="str">
            <v>INR</v>
          </cell>
          <cell r="D2293" t="str">
            <v>EXPENSES</v>
          </cell>
          <cell r="E2293" t="str">
            <v>INCOME STATEMENT</v>
          </cell>
          <cell r="F2293" t="str">
            <v/>
          </cell>
          <cell r="G2293" t="str">
            <v/>
          </cell>
          <cell r="H2293" t="str">
            <v>EXPENDITURE</v>
          </cell>
          <cell r="I2293" t="str">
            <v>TAXES</v>
          </cell>
          <cell r="J2293" t="str">
            <v>TAXES</v>
          </cell>
        </row>
        <row r="2294">
          <cell r="A2294" t="str">
            <v>X601005</v>
          </cell>
          <cell r="B2294" t="str">
            <v>Staff Welfare (FBT)</v>
          </cell>
          <cell r="C2294" t="str">
            <v>INR</v>
          </cell>
          <cell r="D2294" t="str">
            <v>EXPENSES</v>
          </cell>
          <cell r="E2294" t="str">
            <v>INCOME STATEMENT</v>
          </cell>
          <cell r="F2294" t="str">
            <v/>
          </cell>
          <cell r="G2294" t="str">
            <v/>
          </cell>
          <cell r="H2294" t="str">
            <v>EXPENDITURE</v>
          </cell>
          <cell r="I2294" t="str">
            <v>TAXES</v>
          </cell>
          <cell r="J2294" t="str">
            <v>TAXES</v>
          </cell>
        </row>
        <row r="2295">
          <cell r="A2295" t="str">
            <v>X601006</v>
          </cell>
          <cell r="B2295" t="str">
            <v>Entertainment Tax</v>
          </cell>
          <cell r="C2295" t="str">
            <v>INR</v>
          </cell>
          <cell r="D2295" t="str">
            <v>EXPENSES</v>
          </cell>
          <cell r="E2295" t="str">
            <v>INCOME STATEMENT</v>
          </cell>
          <cell r="F2295" t="str">
            <v/>
          </cell>
          <cell r="G2295" t="str">
            <v/>
          </cell>
          <cell r="H2295" t="str">
            <v>EXPENDITURE</v>
          </cell>
          <cell r="I2295" t="str">
            <v>TAXES</v>
          </cell>
          <cell r="J2295" t="str">
            <v>TAXES</v>
          </cell>
        </row>
        <row r="2296">
          <cell r="A2296" t="str">
            <v>X601007</v>
          </cell>
          <cell r="B2296" t="str">
            <v>I N R Charges</v>
          </cell>
          <cell r="C2296" t="str">
            <v>INR</v>
          </cell>
          <cell r="D2296" t="str">
            <v>EXPENSES</v>
          </cell>
          <cell r="E2296" t="str">
            <v>INCOME STATEMENT</v>
          </cell>
          <cell r="F2296" t="str">
            <v/>
          </cell>
          <cell r="G2296" t="str">
            <v/>
          </cell>
          <cell r="H2296" t="str">
            <v>EXPENDITURE</v>
          </cell>
          <cell r="I2296" t="str">
            <v>TAXES</v>
          </cell>
          <cell r="J2296" t="str">
            <v>TAXES</v>
          </cell>
        </row>
        <row r="2297">
          <cell r="A2297" t="str">
            <v>X601008</v>
          </cell>
          <cell r="B2297" t="str">
            <v>Dividend Distribution Tax</v>
          </cell>
          <cell r="C2297" t="str">
            <v>INR</v>
          </cell>
          <cell r="D2297" t="str">
            <v>EXPENSES</v>
          </cell>
          <cell r="E2297" t="str">
            <v>INCOME STATEMENT</v>
          </cell>
          <cell r="F2297" t="str">
            <v/>
          </cell>
          <cell r="G2297" t="str">
            <v/>
          </cell>
          <cell r="H2297" t="str">
            <v>EXPENDITURE</v>
          </cell>
          <cell r="I2297" t="str">
            <v>TAXES</v>
          </cell>
          <cell r="J2297" t="str">
            <v>TAXES</v>
          </cell>
        </row>
        <row r="2298">
          <cell r="A2298" t="str">
            <v>X701001</v>
          </cell>
          <cell r="B2298" t="str">
            <v>Amortisation- Land- Lease Hold</v>
          </cell>
          <cell r="C2298" t="str">
            <v>INR</v>
          </cell>
          <cell r="D2298" t="str">
            <v>EXPENSES</v>
          </cell>
          <cell r="E2298" t="str">
            <v>INCOME STATEMENT</v>
          </cell>
          <cell r="F2298" t="str">
            <v/>
          </cell>
          <cell r="G2298" t="str">
            <v/>
          </cell>
          <cell r="H2298" t="str">
            <v>EXPENDITURE</v>
          </cell>
          <cell r="I2298" t="str">
            <v>DEPRECIATION</v>
          </cell>
          <cell r="J2298" t="str">
            <v>DEPRECIATION</v>
          </cell>
        </row>
        <row r="2299">
          <cell r="A2299" t="str">
            <v>X701002</v>
          </cell>
          <cell r="B2299" t="str">
            <v>Depreciation- Buildings</v>
          </cell>
          <cell r="C2299" t="str">
            <v>INR</v>
          </cell>
          <cell r="D2299" t="str">
            <v>EXPENSES</v>
          </cell>
          <cell r="E2299" t="str">
            <v>INCOME STATEMENT</v>
          </cell>
          <cell r="F2299" t="str">
            <v/>
          </cell>
          <cell r="G2299" t="str">
            <v/>
          </cell>
          <cell r="H2299" t="str">
            <v>EXPENDITURE</v>
          </cell>
          <cell r="I2299" t="str">
            <v>DEPRECIATION</v>
          </cell>
          <cell r="J2299" t="str">
            <v>DEPRECIATION</v>
          </cell>
        </row>
        <row r="2300">
          <cell r="A2300" t="str">
            <v>X701003</v>
          </cell>
          <cell r="B2300" t="str">
            <v>Depreciation- Plant &amp; Machinery</v>
          </cell>
          <cell r="C2300" t="str">
            <v>INR</v>
          </cell>
          <cell r="D2300" t="str">
            <v>EXPENSES</v>
          </cell>
          <cell r="E2300" t="str">
            <v>INCOME STATEMENT</v>
          </cell>
          <cell r="F2300" t="str">
            <v>DEPRECIATION A/C</v>
          </cell>
          <cell r="G2300" t="str">
            <v/>
          </cell>
          <cell r="H2300" t="str">
            <v>EXPENDITURE</v>
          </cell>
          <cell r="I2300" t="str">
            <v>DEPRECIATION</v>
          </cell>
          <cell r="J2300" t="str">
            <v>DEPRECIATION</v>
          </cell>
        </row>
        <row r="2301">
          <cell r="A2301" t="str">
            <v>X701004</v>
          </cell>
          <cell r="B2301" t="str">
            <v>Depreciation- Air Conditions</v>
          </cell>
          <cell r="C2301" t="str">
            <v>INR</v>
          </cell>
          <cell r="D2301" t="str">
            <v>EXPENSES</v>
          </cell>
          <cell r="E2301" t="str">
            <v>INCOME STATEMENT</v>
          </cell>
          <cell r="F2301" t="str">
            <v/>
          </cell>
          <cell r="G2301" t="str">
            <v/>
          </cell>
          <cell r="H2301" t="str">
            <v>EXPENDITURE</v>
          </cell>
          <cell r="I2301" t="str">
            <v>DEPRECIATION</v>
          </cell>
          <cell r="J2301" t="str">
            <v>DEPRECIATION</v>
          </cell>
        </row>
        <row r="2302">
          <cell r="A2302" t="str">
            <v>X701005</v>
          </cell>
          <cell r="B2302" t="str">
            <v>Depreciation- Office Equipments</v>
          </cell>
          <cell r="C2302" t="str">
            <v>INR</v>
          </cell>
          <cell r="D2302" t="str">
            <v>EXPENSES</v>
          </cell>
          <cell r="E2302" t="str">
            <v>INCOME STATEMENT</v>
          </cell>
          <cell r="F2302" t="str">
            <v/>
          </cell>
          <cell r="G2302" t="str">
            <v/>
          </cell>
          <cell r="H2302" t="str">
            <v>EXPENDITURE</v>
          </cell>
          <cell r="I2302" t="str">
            <v>DEPRECIATION</v>
          </cell>
          <cell r="J2302" t="str">
            <v>DEPRECIATION</v>
          </cell>
        </row>
        <row r="2303">
          <cell r="A2303" t="str">
            <v>X701006</v>
          </cell>
          <cell r="B2303" t="str">
            <v>Depreciation- Computers &amp; EDP Hardwares</v>
          </cell>
          <cell r="C2303" t="str">
            <v>INR</v>
          </cell>
          <cell r="D2303" t="str">
            <v>EXPENSES</v>
          </cell>
          <cell r="E2303" t="str">
            <v>INCOME STATEMENT</v>
          </cell>
          <cell r="F2303" t="str">
            <v>DEPRECIATION A/C</v>
          </cell>
          <cell r="G2303" t="str">
            <v/>
          </cell>
          <cell r="H2303" t="str">
            <v>EXPENDITURE</v>
          </cell>
          <cell r="I2303" t="str">
            <v>DEPRECIATION</v>
          </cell>
          <cell r="J2303" t="str">
            <v>DEPRECIATION</v>
          </cell>
        </row>
        <row r="2304">
          <cell r="A2304" t="str">
            <v>X701007</v>
          </cell>
          <cell r="B2304" t="str">
            <v>Depreciation- Networking And Wan Setup</v>
          </cell>
          <cell r="C2304" t="str">
            <v>INR</v>
          </cell>
          <cell r="D2304" t="str">
            <v>EXPENSES</v>
          </cell>
          <cell r="E2304" t="str">
            <v>INCOME STATEMENT</v>
          </cell>
          <cell r="F2304" t="str">
            <v/>
          </cell>
          <cell r="G2304" t="str">
            <v/>
          </cell>
          <cell r="H2304" t="str">
            <v>EXPENDITURE</v>
          </cell>
          <cell r="I2304" t="str">
            <v>DEPRECIATION</v>
          </cell>
          <cell r="J2304" t="str">
            <v>DEPRECIATION</v>
          </cell>
        </row>
        <row r="2305">
          <cell r="A2305" t="str">
            <v>X701008</v>
          </cell>
          <cell r="B2305" t="str">
            <v>Depreciation- Software</v>
          </cell>
          <cell r="C2305" t="str">
            <v>INR</v>
          </cell>
          <cell r="D2305" t="str">
            <v>EXPENSES</v>
          </cell>
          <cell r="E2305" t="str">
            <v>INCOME STATEMENT</v>
          </cell>
          <cell r="F2305" t="str">
            <v/>
          </cell>
          <cell r="G2305" t="str">
            <v/>
          </cell>
          <cell r="H2305" t="str">
            <v>EXPENDITURE</v>
          </cell>
          <cell r="I2305" t="str">
            <v>DEPRECIATION</v>
          </cell>
          <cell r="J2305" t="str">
            <v>DEPRECIATION</v>
          </cell>
        </row>
        <row r="2306">
          <cell r="A2306" t="str">
            <v>X701009</v>
          </cell>
          <cell r="B2306" t="str">
            <v>Depreciation- Furniture And Fixtures</v>
          </cell>
          <cell r="C2306" t="str">
            <v>INR</v>
          </cell>
          <cell r="D2306" t="str">
            <v>EXPENSES</v>
          </cell>
          <cell r="E2306" t="str">
            <v>INCOME STATEMENT</v>
          </cell>
          <cell r="F2306" t="str">
            <v>DEPRECIATION A/C</v>
          </cell>
          <cell r="G2306" t="str">
            <v/>
          </cell>
          <cell r="H2306" t="str">
            <v>EXPENDITURE</v>
          </cell>
          <cell r="I2306" t="str">
            <v>DEPRECIATION</v>
          </cell>
          <cell r="J2306" t="str">
            <v>DEPRECIATION</v>
          </cell>
        </row>
        <row r="2307">
          <cell r="A2307" t="str">
            <v>X701010</v>
          </cell>
          <cell r="B2307" t="str">
            <v>Depreciation- Vehicles</v>
          </cell>
          <cell r="C2307" t="str">
            <v>INR</v>
          </cell>
          <cell r="D2307" t="str">
            <v>EXPENSES</v>
          </cell>
          <cell r="E2307" t="str">
            <v>INCOME STATEMENT</v>
          </cell>
          <cell r="F2307" t="str">
            <v>DEPRECIATION A/C</v>
          </cell>
          <cell r="G2307" t="str">
            <v/>
          </cell>
          <cell r="H2307" t="str">
            <v>EXPENDITURE</v>
          </cell>
          <cell r="I2307" t="str">
            <v>DEPRECIATION</v>
          </cell>
          <cell r="J2307" t="str">
            <v>DEPRECIATION</v>
          </cell>
        </row>
        <row r="2308">
          <cell r="A2308" t="str">
            <v>X701011</v>
          </cell>
          <cell r="B2308" t="str">
            <v>Depreciation- Air Craft</v>
          </cell>
          <cell r="C2308" t="str">
            <v>INR</v>
          </cell>
          <cell r="D2308" t="str">
            <v>EXPENSES</v>
          </cell>
          <cell r="E2308" t="str">
            <v>INCOME STATEMENT</v>
          </cell>
          <cell r="F2308" t="str">
            <v/>
          </cell>
          <cell r="G2308" t="str">
            <v/>
          </cell>
          <cell r="H2308" t="str">
            <v>EXPENDITURE</v>
          </cell>
          <cell r="I2308" t="str">
            <v>DEPRECIATION</v>
          </cell>
          <cell r="J2308" t="str">
            <v>DEPRECIATION</v>
          </cell>
        </row>
        <row r="2309">
          <cell r="A2309" t="str">
            <v>X701012</v>
          </cell>
          <cell r="B2309" t="str">
            <v>Depreciation- Stock Properties</v>
          </cell>
          <cell r="C2309" t="str">
            <v>INR</v>
          </cell>
          <cell r="D2309" t="str">
            <v>EXPENSES</v>
          </cell>
          <cell r="E2309" t="str">
            <v>INCOME STATEMENT</v>
          </cell>
          <cell r="F2309" t="str">
            <v/>
          </cell>
          <cell r="G2309" t="str">
            <v/>
          </cell>
          <cell r="H2309" t="str">
            <v>EXPENDITURE</v>
          </cell>
          <cell r="I2309" t="str">
            <v>DEPRECIATION</v>
          </cell>
          <cell r="J2309" t="str">
            <v>DEPRECIATION</v>
          </cell>
        </row>
        <row r="2310">
          <cell r="A2310" t="str">
            <v>X701013</v>
          </cell>
          <cell r="B2310" t="str">
            <v>Depreciation-Others</v>
          </cell>
          <cell r="C2310" t="str">
            <v>INR</v>
          </cell>
          <cell r="D2310" t="str">
            <v>EXPENSES</v>
          </cell>
          <cell r="E2310" t="str">
            <v>INCOME STATEMENT</v>
          </cell>
          <cell r="F2310" t="str">
            <v/>
          </cell>
          <cell r="G2310" t="str">
            <v/>
          </cell>
          <cell r="H2310" t="str">
            <v>EXPENDITURE</v>
          </cell>
          <cell r="I2310" t="str">
            <v>DEPRECIATION</v>
          </cell>
          <cell r="J2310" t="str">
            <v>DEPRECIATION</v>
          </cell>
        </row>
      </sheetData>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GL_SL-ACC CODE MATRIX"/>
      <sheetName val="GL-ACCOUNT CODE MAPPING"/>
      <sheetName val="coa_ramco_168"/>
      <sheetName val="RAMCO COA 8-FEB-2008"/>
    </sheetNames>
    <sheetDataSet>
      <sheetData sheetId="0"/>
      <sheetData sheetId="1"/>
      <sheetData sheetId="2" refreshError="1">
        <row r="2">
          <cell r="A2" t="str">
            <v>A101001</v>
          </cell>
          <cell r="B2" t="str">
            <v>Land- Free Hold</v>
          </cell>
          <cell r="C2" t="str">
            <v>ASSET</v>
          </cell>
          <cell r="D2" t="str">
            <v>BALANCE SHEET</v>
          </cell>
          <cell r="E2" t="str">
            <v>ASSET A/C</v>
          </cell>
          <cell r="F2" t="str">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cell>
          <cell r="G9" t="str">
            <v>FIXED ASSETS</v>
          </cell>
          <cell r="H9" t="str">
            <v>GROSS BLOCK</v>
          </cell>
          <cell r="I9" t="str">
            <v>BUILDINGS</v>
          </cell>
        </row>
        <row r="10">
          <cell r="A10" t="str">
            <v>A101107</v>
          </cell>
          <cell r="B10" t="str">
            <v>BUILDINGS</v>
          </cell>
          <cell r="C10" t="str">
            <v>ASSET</v>
          </cell>
          <cell r="D10" t="str">
            <v>BALANCE SHEET</v>
          </cell>
          <cell r="E10" t="str">
            <v/>
          </cell>
          <cell r="F10" t="str">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cell>
          <cell r="F22" t="str">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cell>
          <cell r="F23" t="str">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cell>
          <cell r="F24" t="str">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cell>
          <cell r="F27" t="str">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cell>
          <cell r="F28" t="str">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cell>
          <cell r="F32" t="str">
            <v/>
          </cell>
          <cell r="G32" t="str">
            <v>FIXED ASSETS</v>
          </cell>
          <cell r="H32" t="str">
            <v>GROSS BLOCK</v>
          </cell>
          <cell r="I32" t="str">
            <v>COMPUTERS</v>
          </cell>
        </row>
        <row r="33">
          <cell r="A33" t="str">
            <v>A101505</v>
          </cell>
          <cell r="B33" t="str">
            <v>Printers</v>
          </cell>
          <cell r="C33" t="str">
            <v>ASSET</v>
          </cell>
          <cell r="D33" t="str">
            <v>BALANCE SHEET</v>
          </cell>
          <cell r="E33" t="str">
            <v/>
          </cell>
          <cell r="F33" t="str">
            <v/>
          </cell>
          <cell r="G33" t="str">
            <v>FIXED ASSETS</v>
          </cell>
          <cell r="H33" t="str">
            <v>GROSS BLOCK</v>
          </cell>
          <cell r="I33" t="str">
            <v>COMPUTERS</v>
          </cell>
        </row>
        <row r="34">
          <cell r="A34" t="str">
            <v>A101506</v>
          </cell>
          <cell r="B34" t="str">
            <v>SOFTWARE</v>
          </cell>
          <cell r="C34" t="str">
            <v>ASSET</v>
          </cell>
          <cell r="D34" t="str">
            <v>BALANCE SHEET</v>
          </cell>
          <cell r="E34" t="str">
            <v/>
          </cell>
          <cell r="F34" t="str">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cell>
          <cell r="F36" t="str">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cell>
          <cell r="G41" t="str">
            <v>FIXED ASSETS</v>
          </cell>
          <cell r="H41" t="str">
            <v>GROSS BLOCK</v>
          </cell>
          <cell r="I41" t="str">
            <v>VEHICLES</v>
          </cell>
        </row>
        <row r="42">
          <cell r="A42" t="str">
            <v>A101706</v>
          </cell>
          <cell r="B42" t="str">
            <v>VEHICLES</v>
          </cell>
          <cell r="C42" t="str">
            <v>ASSET</v>
          </cell>
          <cell r="D42" t="str">
            <v>BALANCE SHEET</v>
          </cell>
          <cell r="E42" t="str">
            <v/>
          </cell>
          <cell r="F42" t="str">
            <v/>
          </cell>
          <cell r="G42" t="str">
            <v>FIXED ASSETS</v>
          </cell>
          <cell r="H42" t="str">
            <v>GROSS BLOCK</v>
          </cell>
          <cell r="I42" t="str">
            <v>VEHICLES</v>
          </cell>
        </row>
        <row r="43">
          <cell r="A43" t="str">
            <v>A101707</v>
          </cell>
          <cell r="B43" t="str">
            <v>Vehicles-Motorcycle</v>
          </cell>
          <cell r="C43" t="str">
            <v>ASSET</v>
          </cell>
          <cell r="D43" t="str">
            <v>BALANCE SHEET</v>
          </cell>
          <cell r="E43" t="str">
            <v/>
          </cell>
          <cell r="F43" t="str">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cell>
          <cell r="F49" t="str">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cell>
          <cell r="F52" t="str">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cell>
          <cell r="F53" t="str">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cell>
          <cell r="F54" t="str">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cell>
          <cell r="F55" t="str">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cell>
          <cell r="F63" t="str">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cell>
          <cell r="F64" t="str">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cell>
          <cell r="F65" t="str">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cell>
          <cell r="F66" t="str">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cell>
          <cell r="F67" t="str">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cell>
          <cell r="F68" t="str">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cell>
          <cell r="F69" t="str">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cell>
          <cell r="F71" t="str">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cell>
          <cell r="F72" t="str">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cell>
          <cell r="F73" t="str">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cell>
          <cell r="F74" t="str">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cell>
          <cell r="F75" t="str">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cell>
          <cell r="F76" t="str">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cell>
          <cell r="F77" t="str">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cell>
          <cell r="F78" t="str">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cell>
          <cell r="F79" t="str">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cell>
          <cell r="F80" t="str">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cell>
          <cell r="F81" t="str">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cell>
          <cell r="F82" t="str">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cell>
          <cell r="F83" t="str">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cell>
          <cell r="F84" t="str">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cell>
          <cell r="F85" t="str">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cell>
          <cell r="F86" t="str">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cell>
          <cell r="F87" t="str">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cell>
          <cell r="F88" t="str">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cell>
          <cell r="F89" t="str">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cell>
          <cell r="F90" t="str">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cell>
          <cell r="F91" t="str">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cell>
          <cell r="F92" t="str">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cell>
          <cell r="F93" t="str">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cell>
          <cell r="F94" t="str">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cell>
          <cell r="F95" t="str">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cell>
          <cell r="F96" t="str">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cell>
          <cell r="F97" t="str">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cell>
          <cell r="F98" t="str">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cell>
          <cell r="F99" t="str">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cell>
          <cell r="F100" t="str">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cell>
          <cell r="F101" t="str">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cell>
          <cell r="F102" t="str">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cell>
          <cell r="F103" t="str">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cell>
          <cell r="F104" t="str">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cell>
          <cell r="F105" t="str">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cell>
          <cell r="F106" t="str">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cell>
          <cell r="F107" t="str">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cell>
          <cell r="F108" t="str">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cell>
          <cell r="F109" t="str">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cell>
          <cell r="F110" t="str">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cell>
          <cell r="F111" t="str">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cell>
          <cell r="F112" t="str">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cell>
          <cell r="F113" t="str">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cell>
          <cell r="F114" t="str">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cell>
          <cell r="F115" t="str">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cell>
          <cell r="F116" t="str">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cell>
          <cell r="F117" t="str">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cell>
          <cell r="F118" t="str">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cell>
          <cell r="F119" t="str">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cell>
          <cell r="F120" t="str">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cell>
          <cell r="F121" t="str">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cell>
          <cell r="F122" t="str">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cell>
          <cell r="F123" t="str">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cell>
          <cell r="F124" t="str">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cell>
          <cell r="F125" t="str">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cell>
          <cell r="F126" t="str">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cell>
          <cell r="F127" t="str">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cell>
          <cell r="F128" t="str">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cell>
          <cell r="F129" t="str">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cell>
          <cell r="F130" t="str">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cell>
          <cell r="F131" t="str">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cell>
          <cell r="F132" t="str">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cell>
          <cell r="F133" t="str">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cell>
          <cell r="F134" t="str">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cell>
          <cell r="F135" t="str">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cell>
          <cell r="F136" t="str">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cell>
          <cell r="F137" t="str">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cell>
          <cell r="F138" t="str">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cell>
          <cell r="F139" t="str">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cell>
          <cell r="F140" t="str">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cell>
          <cell r="F141" t="str">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cell>
          <cell r="F142" t="str">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cell>
          <cell r="F143" t="str">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cell>
          <cell r="F144" t="str">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cell>
          <cell r="F145" t="str">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cell>
          <cell r="F146" t="str">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cell>
          <cell r="F147" t="str">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cell>
          <cell r="F148" t="str">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cell>
          <cell r="F149" t="str">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cell>
          <cell r="F150" t="str">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cell>
          <cell r="F151" t="str">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cell>
          <cell r="F152" t="str">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cell>
          <cell r="F153" t="str">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cell>
          <cell r="F154" t="str">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cell>
          <cell r="F155" t="str">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cell>
          <cell r="F156" t="str">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cell>
          <cell r="F157" t="str">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cell>
          <cell r="F158" t="str">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cell>
          <cell r="F159" t="str">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cell>
          <cell r="F160" t="str">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cell>
          <cell r="F161" t="str">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cell>
          <cell r="F162" t="str">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cell>
          <cell r="F163" t="str">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cell>
          <cell r="F164" t="str">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cell>
          <cell r="F165" t="str">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cell>
          <cell r="F166" t="str">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cell>
          <cell r="F167" t="str">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cell>
          <cell r="F168" t="str">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cell>
          <cell r="F169" t="str">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cell>
          <cell r="F170" t="str">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cell>
          <cell r="F171" t="str">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cell>
          <cell r="F172" t="str">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cell>
          <cell r="F173" t="str">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cell>
          <cell r="F174" t="str">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cell>
          <cell r="F175" t="str">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cell>
          <cell r="F176" t="str">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cell>
          <cell r="F177" t="str">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cell>
          <cell r="F178" t="str">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cell>
          <cell r="F179" t="str">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cell>
          <cell r="F180" t="str">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cell>
          <cell r="F181" t="str">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cell>
          <cell r="F182" t="str">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cell>
          <cell r="F183" t="str">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cell>
          <cell r="F184" t="str">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cell>
          <cell r="F185" t="str">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cell>
          <cell r="F186" t="str">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cell>
          <cell r="F187" t="str">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cell>
          <cell r="F188" t="str">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cell>
          <cell r="F189" t="str">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cell>
          <cell r="F190" t="str">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cell>
          <cell r="F191" t="str">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cell>
          <cell r="F192" t="str">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cell>
          <cell r="F193" t="str">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cell>
          <cell r="F194" t="str">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cell>
          <cell r="F195" t="str">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cell>
          <cell r="F196" t="str">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cell>
          <cell r="F197" t="str">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cell>
          <cell r="F198" t="str">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cell>
          <cell r="F199" t="str">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cell>
          <cell r="F200" t="str">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cell>
          <cell r="F201" t="str">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cell>
          <cell r="F202" t="str">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cell>
          <cell r="F204" t="str">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cell>
          <cell r="F205" t="str">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cell>
          <cell r="F206" t="str">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cell>
          <cell r="F207" t="str">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cell>
          <cell r="F208" t="str">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cell>
          <cell r="F209" t="str">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cell>
          <cell r="F210" t="str">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cell>
          <cell r="F211" t="str">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cell>
          <cell r="F212" t="str">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cell>
          <cell r="F213" t="str">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cell>
          <cell r="F214" t="str">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cell>
          <cell r="F215" t="str">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cell>
          <cell r="F216" t="str">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cell>
          <cell r="F217" t="str">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cell>
          <cell r="F218" t="str">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cell>
          <cell r="F219" t="str">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cell>
          <cell r="F220" t="str">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cell>
          <cell r="F221" t="str">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cell>
          <cell r="F222" t="str">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cell>
          <cell r="F223" t="str">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cell>
          <cell r="F224" t="str">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cell>
          <cell r="F225" t="str">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cell>
          <cell r="F226" t="str">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cell>
          <cell r="F227" t="str">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cell>
          <cell r="F228" t="str">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cell>
          <cell r="F229" t="str">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cell>
          <cell r="F231" t="str">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cell>
          <cell r="F232" t="str">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cell>
          <cell r="F233" t="str">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cell>
          <cell r="F234" t="str">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cell>
          <cell r="F235" t="str">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cell>
          <cell r="F236" t="str">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cell>
          <cell r="F237" t="str">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cell>
          <cell r="F238" t="str">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cell>
          <cell r="F239" t="str">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cell>
          <cell r="F240" t="str">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cell>
          <cell r="F241" t="str">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cell>
          <cell r="F242" t="str">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cell>
          <cell r="F243" t="str">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cell>
          <cell r="F244" t="str">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cell>
          <cell r="F245" t="str">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cell>
          <cell r="F247" t="str">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cell>
          <cell r="F248" t="str">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cell>
          <cell r="F249" t="str">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cell>
          <cell r="F250" t="str">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cell>
          <cell r="F251" t="str">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cell>
          <cell r="F252" t="str">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cell>
          <cell r="F253" t="str">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cell>
          <cell r="F254" t="str">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cell>
          <cell r="F257" t="str">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cell>
          <cell r="F258" t="str">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cell>
          <cell r="F259" t="str">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cell>
          <cell r="F260" t="str">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cell>
          <cell r="F261" t="str">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cell>
          <cell r="F262" t="str">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cell>
          <cell r="F263" t="str">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cell>
          <cell r="F264" t="str">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cell>
          <cell r="F265" t="str">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cell>
          <cell r="F267" t="str">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cell>
          <cell r="F268" t="str">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cell>
          <cell r="F269" t="str">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cell>
          <cell r="F270" t="str">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cell>
          <cell r="F271" t="str">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cell>
          <cell r="F272" t="str">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cell>
          <cell r="F273" t="str">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cell>
          <cell r="F274" t="str">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cell>
          <cell r="F275" t="str">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cell>
          <cell r="F276" t="str">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cell>
          <cell r="F277" t="str">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cell>
          <cell r="F278" t="str">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cell>
          <cell r="F279" t="str">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cell>
          <cell r="F280" t="str">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cell>
          <cell r="F281" t="str">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cell>
          <cell r="F282" t="str">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cell>
          <cell r="F283" t="str">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cell>
          <cell r="F284" t="str">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cell>
          <cell r="F285" t="str">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cell>
          <cell r="F286" t="str">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cell>
          <cell r="F287" t="str">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cell>
          <cell r="F288" t="str">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cell>
          <cell r="F289" t="str">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cell>
          <cell r="F290" t="str">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cell>
          <cell r="F291" t="str">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cell>
          <cell r="F292" t="str">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cell>
          <cell r="F293" t="str">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cell>
          <cell r="F294" t="str">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cell>
          <cell r="F295" t="str">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cell>
          <cell r="F296" t="str">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cell>
          <cell r="F300" t="str">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cell>
          <cell r="F301" t="str">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cell>
          <cell r="F302" t="str">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cell>
          <cell r="F303" t="str">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cell>
          <cell r="F304" t="str">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cell>
          <cell r="F305" t="str">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cell>
          <cell r="F306" t="str">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cell>
          <cell r="F307" t="str">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cell>
          <cell r="F308" t="str">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cell>
          <cell r="F309" t="str">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cell>
          <cell r="F310" t="str">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cell>
          <cell r="F311" t="str">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cell>
          <cell r="F312" t="str">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cell>
          <cell r="F313" t="str">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cell>
          <cell r="F314" t="str">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cell>
          <cell r="F315" t="str">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cell>
          <cell r="F316" t="str">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cell>
          <cell r="F317" t="str">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cell>
          <cell r="F318" t="str">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cell>
          <cell r="F319" t="str">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cell>
          <cell r="F320" t="str">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cell>
          <cell r="F321" t="str">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cell>
          <cell r="F322" t="str">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cell>
          <cell r="F323" t="str">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cell>
          <cell r="F324" t="str">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cell>
          <cell r="F325" t="str">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cell>
          <cell r="F326" t="str">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cell>
          <cell r="F327" t="str">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cell>
          <cell r="F328" t="str">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cell>
          <cell r="F329" t="str">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cell>
          <cell r="F330" t="str">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cell>
          <cell r="F331" t="str">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cell>
          <cell r="F332" t="str">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cell>
          <cell r="F333" t="str">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cell>
          <cell r="F334" t="str">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cell>
          <cell r="F335" t="str">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cell>
          <cell r="F336" t="str">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cell>
          <cell r="F337" t="str">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cell>
          <cell r="F338" t="str">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cell>
          <cell r="F339" t="str">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cell>
          <cell r="F340" t="str">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cell>
          <cell r="F341" t="str">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cell>
          <cell r="F342" t="str">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cell>
          <cell r="F343" t="str">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cell>
          <cell r="F344" t="str">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cell>
          <cell r="F345" t="str">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cell>
          <cell r="F346" t="str">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cell>
          <cell r="F347" t="str">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cell>
          <cell r="F348" t="str">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cell>
          <cell r="F349" t="str">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cell>
          <cell r="F350" t="str">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cell>
          <cell r="F351" t="str">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cell>
          <cell r="F352" t="str">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cell>
          <cell r="F353" t="str">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cell>
          <cell r="F354" t="str">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cell>
          <cell r="F355" t="str">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cell>
          <cell r="F356" t="str">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cell>
          <cell r="F357" t="str">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cell>
          <cell r="F358" t="str">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cell>
          <cell r="F359" t="str">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cell>
          <cell r="F360" t="str">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cell>
          <cell r="F361" t="str">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cell>
          <cell r="F362" t="str">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cell>
          <cell r="F363" t="str">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cell>
          <cell r="F364" t="str">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cell>
          <cell r="F365" t="str">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cell>
          <cell r="F366" t="str">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cell>
          <cell r="F367" t="str">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cell>
          <cell r="F368" t="str">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cell>
          <cell r="F369" t="str">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cell>
          <cell r="F370" t="str">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cell>
          <cell r="F371" t="str">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cell>
          <cell r="F372" t="str">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cell>
          <cell r="F373" t="str">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cell>
          <cell r="F374" t="str">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cell>
          <cell r="F375" t="str">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cell>
          <cell r="F376" t="str">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cell>
          <cell r="F377" t="str">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cell>
          <cell r="F378" t="str">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cell>
          <cell r="F379" t="str">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cell>
          <cell r="F380" t="str">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cell>
          <cell r="F381" t="str">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cell>
          <cell r="F382" t="str">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cell>
          <cell r="F383" t="str">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cell>
          <cell r="F384" t="str">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cell>
          <cell r="F385" t="str">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cell>
          <cell r="F386" t="str">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cell>
          <cell r="F387" t="str">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cell>
          <cell r="F388" t="str">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cell>
          <cell r="F389" t="str">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cell>
          <cell r="F390" t="str">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cell>
          <cell r="F391" t="str">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cell>
          <cell r="F392" t="str">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cell>
          <cell r="F393" t="str">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cell>
          <cell r="F394" t="str">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cell>
          <cell r="F395" t="str">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cell>
          <cell r="F396" t="str">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cell>
          <cell r="F397" t="str">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cell>
          <cell r="F398" t="str">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cell>
          <cell r="F399" t="str">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cell>
          <cell r="F400" t="str">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cell>
          <cell r="F401" t="str">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cell>
          <cell r="F402" t="str">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cell>
          <cell r="F403" t="str">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cell>
          <cell r="F404" t="str">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cell>
          <cell r="F405" t="str">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cell>
          <cell r="F406" t="str">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cell>
          <cell r="F407" t="str">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cell>
          <cell r="F408" t="str">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cell>
          <cell r="F409" t="str">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cell>
          <cell r="F410" t="str">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cell>
          <cell r="F411" t="str">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cell>
          <cell r="F412" t="str">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cell>
          <cell r="F413" t="str">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cell>
          <cell r="F414" t="str">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cell>
          <cell r="F415" t="str">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cell>
          <cell r="F416" t="str">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cell>
          <cell r="F417" t="str">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cell>
          <cell r="F418" t="str">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cell>
          <cell r="F419" t="str">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cell>
          <cell r="F420" t="str">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cell>
          <cell r="F421" t="str">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cell>
          <cell r="F422" t="str">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cell>
          <cell r="F423" t="str">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cell>
          <cell r="F424" t="str">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cell>
          <cell r="F425" t="str">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cell>
          <cell r="F426" t="str">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cell>
          <cell r="F427" t="str">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cell>
          <cell r="F428" t="str">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cell>
          <cell r="F429" t="str">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cell>
          <cell r="F436" t="str">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cell>
          <cell r="F437" t="str">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cell>
          <cell r="F439" t="str">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cell>
          <cell r="F440" t="str">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cell>
          <cell r="F441" t="str">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cell>
          <cell r="F442" t="str">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cell>
          <cell r="F448" t="str">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cell>
          <cell r="F454" t="str">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cell>
          <cell r="F455" t="str">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cell>
          <cell r="F456" t="str">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cell>
          <cell r="F457" t="str">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cell>
          <cell r="F458" t="str">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cell>
          <cell r="F459" t="str">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cell>
          <cell r="F460" t="str">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cell>
          <cell r="F461" t="str">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cell>
          <cell r="F462" t="str">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cell>
          <cell r="F463" t="str">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cell>
          <cell r="F464" t="str">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cell>
          <cell r="F465" t="str">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cell>
          <cell r="F466" t="str">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cell>
          <cell r="F467" t="str">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cell>
          <cell r="F468" t="str">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cell>
          <cell r="F469" t="str">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cell>
          <cell r="F470" t="str">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cell>
          <cell r="F471" t="str">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cell>
          <cell r="F472" t="str">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cell>
          <cell r="F473" t="str">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cell>
          <cell r="F474" t="str">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cell>
          <cell r="F475" t="str">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cell>
          <cell r="F476" t="str">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cell>
          <cell r="F477" t="str">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cell>
          <cell r="F478" t="str">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cell>
          <cell r="F479" t="str">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cell>
          <cell r="F480" t="str">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cell>
          <cell r="F481" t="str">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cell>
          <cell r="F482" t="str">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cell>
          <cell r="F483" t="str">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cell>
          <cell r="F484" t="str">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cell>
          <cell r="F485" t="str">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cell>
          <cell r="F486" t="str">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cell>
          <cell r="F487" t="str">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cell>
          <cell r="F488" t="str">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cell>
          <cell r="F489" t="str">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cell>
          <cell r="F490" t="str">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cell>
          <cell r="F491" t="str">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cell>
          <cell r="F492" t="str">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cell>
          <cell r="F493" t="str">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cell>
          <cell r="F494" t="str">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cell>
          <cell r="F495" t="str">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cell>
          <cell r="F496" t="str">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cell>
          <cell r="F497" t="str">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cell>
          <cell r="F498" t="str">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cell>
          <cell r="F499" t="str">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cell>
          <cell r="F500" t="str">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cell>
          <cell r="F501" t="str">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cell>
          <cell r="F502" t="str">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cell>
          <cell r="F503" t="str">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cell>
          <cell r="F504" t="str">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cell>
          <cell r="F505" t="str">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cell>
          <cell r="F506" t="str">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cell>
          <cell r="F507" t="str">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cell>
          <cell r="F508" t="str">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cell>
          <cell r="F509" t="str">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cell>
          <cell r="F510" t="str">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cell>
          <cell r="F511" t="str">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cell>
          <cell r="F512" t="str">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cell>
          <cell r="F513" t="str">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cell>
          <cell r="F514" t="str">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cell>
          <cell r="F515" t="str">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cell>
          <cell r="F516" t="str">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cell>
          <cell r="F517" t="str">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cell>
          <cell r="F518" t="str">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cell>
          <cell r="F519" t="str">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cell>
          <cell r="F520" t="str">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cell>
          <cell r="F521" t="str">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cell>
          <cell r="F526" t="str">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cell>
          <cell r="F527" t="str">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cell>
          <cell r="F528" t="str">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cell>
          <cell r="F529" t="str">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cell>
          <cell r="F530" t="str">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cell>
          <cell r="F531" t="str">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cell>
          <cell r="F532" t="str">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cell>
          <cell r="F533" t="str">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cell>
          <cell r="F534" t="str">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cell>
          <cell r="F535" t="str">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cell>
          <cell r="F536" t="str">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cell>
          <cell r="F537" t="str">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cell>
          <cell r="F538" t="str">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cell>
          <cell r="F539" t="str">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cell>
          <cell r="F540" t="str">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cell>
          <cell r="F541" t="str">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cell>
          <cell r="F542" t="str">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cell>
          <cell r="F543" t="str">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cell>
          <cell r="F544" t="str">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cell>
          <cell r="F545" t="str">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cell>
          <cell r="F546" t="str">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cell>
          <cell r="F547" t="str">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cell>
          <cell r="F548" t="str">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cell>
          <cell r="F549" t="str">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cell>
          <cell r="F550" t="str">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cell>
          <cell r="F551" t="str">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cell>
          <cell r="F552" t="str">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cell>
          <cell r="F553" t="str">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cell>
          <cell r="F554" t="str">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cell>
          <cell r="F555" t="str">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cell>
          <cell r="F556" t="str">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cell>
          <cell r="F557" t="str">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cell>
          <cell r="F558" t="str">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cell>
          <cell r="F559" t="str">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cell>
          <cell r="F560" t="str">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cell>
          <cell r="F561" t="str">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cell>
          <cell r="F562" t="str">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cell>
          <cell r="F563" t="str">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cell>
          <cell r="F564" t="str">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cell>
          <cell r="F565" t="str">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cell>
          <cell r="F566" t="str">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cell>
          <cell r="F567" t="str">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cell>
          <cell r="F568" t="str">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cell>
          <cell r="F569" t="str">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cell>
          <cell r="F570" t="str">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cell>
          <cell r="F571" t="str">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cell>
          <cell r="F572" t="str">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cell>
          <cell r="F573" t="str">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cell>
          <cell r="F574" t="str">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cell>
          <cell r="F575" t="str">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cell>
          <cell r="F576" t="str">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cell>
          <cell r="F577" t="str">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cell>
          <cell r="F578" t="str">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cell>
          <cell r="F579" t="str">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cell>
          <cell r="F580" t="str">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cell>
          <cell r="F581" t="str">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cell>
          <cell r="F582" t="str">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cell>
          <cell r="F583" t="str">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cell>
          <cell r="F584" t="str">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cell>
          <cell r="F585" t="str">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cell>
          <cell r="F586" t="str">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cell>
          <cell r="F587" t="str">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cell>
          <cell r="F588" t="str">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cell>
          <cell r="F589" t="str">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cell>
          <cell r="F591" t="str">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cell>
          <cell r="F592" t="str">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cell>
          <cell r="F593" t="str">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cell>
          <cell r="F594" t="str">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cell>
          <cell r="F595" t="str">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cell>
          <cell r="F601" t="str">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cell>
          <cell r="F602" t="str">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cell>
          <cell r="F603" t="str">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cell>
          <cell r="F604" t="str">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cell>
          <cell r="F605" t="str">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cell>
          <cell r="F606" t="str">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cell>
          <cell r="F607" t="str">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cell>
          <cell r="F609" t="str">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cell>
          <cell r="F610" t="str">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cell>
          <cell r="F611" t="str">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cell>
          <cell r="F612" t="str">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cell>
          <cell r="F613" t="str">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cell>
          <cell r="F614" t="str">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cell>
          <cell r="F615" t="str">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cell>
          <cell r="F775" t="str">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cell>
          <cell r="F776" t="str">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cell>
          <cell r="F777" t="str">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cell>
          <cell r="F778" t="str">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cell>
          <cell r="F779" t="str">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cell>
          <cell r="F780" t="str">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cell>
          <cell r="F781" t="str">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cell>
          <cell r="F782" t="str">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cell>
          <cell r="F783" t="str">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cell>
          <cell r="F784" t="str">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cell>
          <cell r="F785" t="str">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cell>
          <cell r="F786" t="str">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cell>
          <cell r="F787" t="str">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cell>
          <cell r="F788" t="str">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cell>
          <cell r="F789" t="str">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cell>
          <cell r="F790" t="str">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cell>
          <cell r="F791" t="str">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cell>
          <cell r="F794" t="str">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cell>
          <cell r="F795" t="str">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cell>
          <cell r="F796" t="str">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cell>
          <cell r="F797" t="str">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cell>
          <cell r="F798" t="str">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cell>
          <cell r="F799" t="str">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cell>
          <cell r="F800" t="str">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cell>
          <cell r="F801" t="str">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cell>
          <cell r="F802" t="str">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cell>
          <cell r="F803" t="str">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cell>
          <cell r="F804" t="str">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cell>
          <cell r="F805" t="str">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cell>
          <cell r="F807" t="str">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cell>
          <cell r="F808" t="str">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cell>
          <cell r="F809" t="str">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cell>
          <cell r="F810" t="str">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cell>
          <cell r="F811" t="str">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cell>
          <cell r="F812" t="str">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cell>
          <cell r="F813" t="str">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cell>
          <cell r="F814" t="str">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cell>
          <cell r="F815" t="str">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cell>
          <cell r="F816" t="str">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cell>
          <cell r="F817" t="str">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cell>
          <cell r="F818" t="str">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cell>
          <cell r="F819" t="str">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cell>
          <cell r="F820" t="str">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cell>
          <cell r="F821" t="str">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cell>
          <cell r="F822" t="str">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cell>
          <cell r="F823" t="str">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cell>
          <cell r="F824" t="str">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cell>
          <cell r="F825" t="str">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cell>
          <cell r="F826" t="str">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cell>
          <cell r="F827" t="str">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cell>
          <cell r="F828" t="str">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cell>
          <cell r="F829" t="str">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cell>
          <cell r="F830" t="str">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cell>
          <cell r="F832" t="str">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cell>
          <cell r="F833" t="str">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cell>
          <cell r="F834" t="str">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cell>
          <cell r="F835" t="str">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cell>
          <cell r="F836" t="str">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cell>
          <cell r="F837" t="str">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cell>
          <cell r="F838" t="str">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cell>
          <cell r="F839" t="str">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cell>
          <cell r="F840" t="str">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cell>
          <cell r="F841" t="str">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cell>
          <cell r="F842" t="str">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cell>
          <cell r="F843" t="str">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cell>
          <cell r="F844" t="str">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cell>
          <cell r="F845" t="str">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cell>
          <cell r="F846" t="str">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cell>
          <cell r="F847" t="str">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cell>
          <cell r="F848" t="str">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cell>
          <cell r="F849" t="str">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cell>
          <cell r="F850" t="str">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cell>
          <cell r="F851" t="str">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cell>
          <cell r="F852" t="str">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cell>
          <cell r="F853" t="str">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cell>
          <cell r="F854" t="str">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cell>
          <cell r="F855" t="str">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cell>
          <cell r="F856" t="str">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cell>
          <cell r="F857" t="str">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cell>
          <cell r="F858" t="str">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cell>
          <cell r="F859" t="str">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cell>
          <cell r="F860" t="str">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cell>
          <cell r="F861" t="str">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cell>
          <cell r="F862" t="str">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cell>
          <cell r="F863" t="str">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cell>
          <cell r="F864" t="str">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cell>
          <cell r="F865" t="str">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cell>
          <cell r="F866" t="str">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cell>
          <cell r="F867" t="str">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cell>
          <cell r="F868" t="str">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cell>
          <cell r="F869" t="str">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cell>
          <cell r="F870" t="str">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cell>
          <cell r="F871" t="str">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cell>
          <cell r="F872" t="str">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cell>
          <cell r="F873" t="str">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cell>
          <cell r="F874" t="str">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cell>
          <cell r="F875" t="str">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cell>
          <cell r="F877" t="str">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cell>
          <cell r="F878" t="str">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cell>
          <cell r="F884" t="str">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cell>
          <cell r="F889" t="str">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cell>
          <cell r="F891" t="str">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cell>
          <cell r="F892" t="str">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cell>
          <cell r="F893" t="str">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cell>
          <cell r="F894" t="str">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cell>
          <cell r="F895" t="str">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cell>
          <cell r="F896" t="str">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cell>
          <cell r="F897" t="str">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cell>
          <cell r="F898" t="str">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cell>
          <cell r="F899" t="str">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cell>
          <cell r="F904" t="str">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cell>
          <cell r="F905" t="str">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cell>
          <cell r="F906" t="str">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cell>
          <cell r="F907" t="str">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cell>
          <cell r="F913" t="str">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cell>
          <cell r="F914" t="str">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cell>
          <cell r="F915" t="str">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cell>
          <cell r="F917" t="str">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cell>
          <cell r="F918" t="str">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cell>
          <cell r="F920" t="str">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cell>
          <cell r="F921" t="str">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cell>
          <cell r="F923" t="str">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cell>
          <cell r="F928" t="str">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cell>
          <cell r="F929" t="str">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cell>
          <cell r="F930" t="str">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cell>
          <cell r="F931" t="str">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cell>
          <cell r="F937" t="str">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cell>
          <cell r="F938" t="str">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cell>
          <cell r="F939" t="str">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cell>
          <cell r="F956" t="str">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cell>
          <cell r="F957" t="str">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cell>
          <cell r="F958" t="str">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cell>
          <cell r="F959" t="str">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cell>
          <cell r="F960" t="str">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cell>
          <cell r="F961" t="str">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cell>
          <cell r="F962" t="str">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cell>
          <cell r="F963" t="str">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cell>
          <cell r="F964" t="str">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cell>
          <cell r="F965" t="str">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cell>
          <cell r="F966" t="str">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cell>
          <cell r="F967" t="str">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cell>
          <cell r="F968" t="str">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cell>
          <cell r="F969" t="str">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cell>
          <cell r="F970" t="str">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cell>
          <cell r="F982" t="str">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cell>
          <cell r="F988" t="str">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cell>
          <cell r="F989" t="str">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cell>
          <cell r="F992" t="str">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cell>
          <cell r="F999" t="str">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cell>
          <cell r="F1000" t="str">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cell>
          <cell r="F1001" t="str">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cell>
          <cell r="F1002" t="str">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cell>
          <cell r="F1003" t="str">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cell>
          <cell r="F1004" t="str">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cell>
          <cell r="F1005" t="str">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cell>
          <cell r="F1006" t="str">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cell>
          <cell r="F1007" t="str">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cell>
          <cell r="F1008" t="str">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cell>
          <cell r="F1009" t="str">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cell>
          <cell r="F1010" t="str">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cell>
          <cell r="F1011" t="str">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cell>
          <cell r="F1012" t="str">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cell>
          <cell r="F1013" t="str">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cell>
          <cell r="F1014" t="str">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cell>
          <cell r="F1015" t="str">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cell>
          <cell r="F1016" t="str">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cell>
          <cell r="F1017" t="str">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cell>
          <cell r="F1018" t="str">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cell>
          <cell r="F1019" t="str">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cell>
          <cell r="F1020" t="str">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cell>
          <cell r="F1021" t="str">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cell>
          <cell r="F1022" t="str">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cell>
          <cell r="F1023" t="str">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cell>
          <cell r="F1024" t="str">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cell>
          <cell r="F1025" t="str">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cell>
          <cell r="F1026" t="str">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cell>
          <cell r="F1027" t="str">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cell>
          <cell r="F1028" t="str">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cell>
          <cell r="F1029" t="str">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cell>
          <cell r="F1030" t="str">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cell>
          <cell r="F1031" t="str">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cell>
          <cell r="F1032" t="str">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cell>
          <cell r="F1033" t="str">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cell>
          <cell r="F1034" t="str">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cell>
          <cell r="F1035" t="str">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cell>
          <cell r="F1036" t="str">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cell>
          <cell r="F1037" t="str">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cell>
          <cell r="F1038" t="str">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cell>
          <cell r="F1039" t="str">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cell>
          <cell r="F1040" t="str">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cell>
          <cell r="F1041" t="str">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cell>
          <cell r="F1042" t="str">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cell>
          <cell r="F1043" t="str">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cell>
          <cell r="F1044" t="str">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cell>
          <cell r="F1045" t="str">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cell>
          <cell r="F1046" t="str">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cell>
          <cell r="F1047" t="str">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cell>
          <cell r="F1048" t="str">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cell>
          <cell r="F1049" t="str">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cell>
          <cell r="F1050" t="str">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cell>
          <cell r="F1051" t="str">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cell>
          <cell r="F1052" t="str">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cell>
          <cell r="F1053" t="str">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cell>
          <cell r="F1054" t="str">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cell>
          <cell r="F1055" t="str">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cell>
          <cell r="F1056" t="str">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cell>
          <cell r="F1057" t="str">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cell>
          <cell r="F1058" t="str">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cell>
          <cell r="F1059" t="str">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cell>
          <cell r="F1061" t="str">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cell>
          <cell r="F1062" t="str">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cell>
          <cell r="F1063" t="str">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cell>
          <cell r="F1064" t="str">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cell>
          <cell r="F1065" t="str">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cell>
          <cell r="F1066" t="str">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cell>
          <cell r="F1067" t="str">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cell>
          <cell r="F1068" t="str">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cell>
          <cell r="F1069" t="str">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cell>
          <cell r="F1070" t="str">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cell>
          <cell r="F1071" t="str">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cell>
          <cell r="F1072" t="str">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cell>
          <cell r="F1073" t="str">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cell>
          <cell r="F1074" t="str">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cell>
          <cell r="F1075" t="str">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cell>
          <cell r="F1076" t="str">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cell>
          <cell r="F1077" t="str">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cell>
          <cell r="F1078" t="str">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cell>
          <cell r="F1079" t="str">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cell>
          <cell r="F1080" t="str">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cell>
          <cell r="F1081" t="str">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cell>
          <cell r="F1082" t="str">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cell>
          <cell r="F1083" t="str">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cell>
          <cell r="F1084" t="str">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cell>
          <cell r="F1085" t="str">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cell>
          <cell r="F1086" t="str">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cell>
          <cell r="F1087" t="str">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cell>
          <cell r="F1088" t="str">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cell>
          <cell r="F1089" t="str">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cell>
          <cell r="F1090" t="str">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cell>
          <cell r="F1091" t="str">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cell>
          <cell r="F1092" t="str">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cell>
          <cell r="F1093" t="str">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cell>
          <cell r="F1094" t="str">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cell>
          <cell r="F1095" t="str">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cell>
          <cell r="F1096" t="str">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cell>
          <cell r="F1097" t="str">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cell>
          <cell r="F1098" t="str">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cell>
          <cell r="F1099" t="str">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cell>
          <cell r="F1100" t="str">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cell>
          <cell r="F1101" t="str">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cell>
          <cell r="F1102" t="str">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cell>
          <cell r="F1103" t="str">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cell>
          <cell r="F1104" t="str">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cell>
          <cell r="F1105" t="str">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cell>
          <cell r="F1106" t="str">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cell>
          <cell r="F1107" t="str">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cell>
          <cell r="F1108" t="str">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cell>
          <cell r="F1109" t="str">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cell>
          <cell r="F1110" t="str">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cell>
          <cell r="F1111" t="str">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cell>
          <cell r="F1112" t="str">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cell>
          <cell r="F1113" t="str">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cell>
          <cell r="F1114" t="str">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cell>
          <cell r="F1115" t="str">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cell>
          <cell r="F1116" t="str">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cell>
          <cell r="F1117" t="str">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cell>
          <cell r="F1118" t="str">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cell>
          <cell r="F1119" t="str">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cell>
          <cell r="F1120" t="str">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cell>
          <cell r="F1121" t="str">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cell>
          <cell r="F1122" t="str">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cell>
          <cell r="F1123" t="str">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cell>
          <cell r="F1124" t="str">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cell>
          <cell r="F1125" t="str">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cell>
          <cell r="F1126" t="str">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cell>
          <cell r="F1127" t="str">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cell>
          <cell r="F1128" t="str">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cell>
          <cell r="F1129" t="str">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cell>
          <cell r="F1130" t="str">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cell>
          <cell r="F1131" t="str">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cell>
          <cell r="F1132" t="str">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cell>
          <cell r="F1133" t="str">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cell>
          <cell r="F1134" t="str">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cell>
          <cell r="F1135" t="str">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cell>
          <cell r="F1136" t="str">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cell>
          <cell r="F1137" t="str">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cell>
          <cell r="F1138" t="str">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cell>
          <cell r="F1139" t="str">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cell>
          <cell r="F1140" t="str">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cell>
          <cell r="F1141" t="str">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cell>
          <cell r="F1142" t="str">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cell>
          <cell r="F1143" t="str">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cell>
          <cell r="F1144" t="str">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cell>
          <cell r="F1145" t="str">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cell>
          <cell r="F1146" t="str">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cell>
          <cell r="F1147" t="str">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cell>
          <cell r="F1148" t="str">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cell>
          <cell r="F1149" t="str">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cell>
          <cell r="F1150" t="str">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cell>
          <cell r="F1151" t="str">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cell>
          <cell r="F1152" t="str">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cell>
          <cell r="F1153" t="str">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cell>
          <cell r="F1154" t="str">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cell>
          <cell r="F1155" t="str">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cell>
          <cell r="F1156" t="str">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cell>
          <cell r="F1157" t="str">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cell>
          <cell r="F1158" t="str">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cell>
          <cell r="F1159" t="str">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cell>
          <cell r="F1160" t="str">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cell>
          <cell r="F1161" t="str">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cell>
          <cell r="F1162" t="str">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cell>
          <cell r="F1163" t="str">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cell>
          <cell r="F1164" t="str">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cell>
          <cell r="F1165" t="str">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cell>
          <cell r="F1166" t="str">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cell>
          <cell r="F1167" t="str">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cell>
          <cell r="F1168" t="str">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cell>
          <cell r="F1169" t="str">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cell>
          <cell r="F1170" t="str">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cell>
          <cell r="F1171" t="str">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cell>
          <cell r="F1172" t="str">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cell>
          <cell r="F1173" t="str">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cell>
          <cell r="F1174" t="str">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cell>
          <cell r="F1175" t="str">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cell>
          <cell r="F1176" t="str">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cell>
          <cell r="F1177" t="str">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cell>
          <cell r="F1178" t="str">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cell>
          <cell r="F1179" t="str">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cell>
          <cell r="F1180" t="str">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cell>
          <cell r="F1181" t="str">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cell>
          <cell r="F1182" t="str">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cell>
          <cell r="F1183" t="str">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cell>
          <cell r="F1184" t="str">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cell>
          <cell r="F1185" t="str">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cell>
          <cell r="F1186" t="str">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cell>
          <cell r="F1187" t="str">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cell>
          <cell r="F1188" t="str">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cell>
          <cell r="F1189" t="str">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cell>
          <cell r="F1190" t="str">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cell>
          <cell r="F1191" t="str">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cell>
          <cell r="F1192" t="str">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cell>
          <cell r="F1193" t="str">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cell>
          <cell r="F1194" t="str">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cell>
          <cell r="F1195" t="str">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cell>
          <cell r="F1196" t="str">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cell>
          <cell r="F1197" t="str">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cell>
          <cell r="F1198" t="str">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cell>
          <cell r="F1199" t="str">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cell>
          <cell r="F1200" t="str">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cell>
          <cell r="F1201" t="str">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cell>
          <cell r="F1202" t="str">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cell>
          <cell r="F1203" t="str">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cell>
          <cell r="F1204" t="str">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cell>
          <cell r="F1205" t="str">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cell>
          <cell r="F1206" t="str">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cell>
          <cell r="F1207" t="str">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cell>
          <cell r="F1208" t="str">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cell>
          <cell r="F1209" t="str">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cell>
          <cell r="F1210" t="str">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cell>
          <cell r="F1211" t="str">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cell>
          <cell r="F1212" t="str">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cell>
          <cell r="F1213" t="str">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cell>
          <cell r="F1214" t="str">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cell>
          <cell r="F1215" t="str">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cell>
          <cell r="F1216" t="str">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cell>
          <cell r="F1217" t="str">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cell>
          <cell r="F1218" t="str">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cell>
          <cell r="F1219" t="str">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cell>
          <cell r="F1220" t="str">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cell>
          <cell r="F1221" t="str">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cell>
          <cell r="F1222" t="str">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cell>
          <cell r="F1223" t="str">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cell>
          <cell r="F1224" t="str">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cell>
          <cell r="F1225" t="str">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cell>
          <cell r="F1226" t="str">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cell>
          <cell r="F1227" t="str">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cell>
          <cell r="F1228" t="str">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cell>
          <cell r="F1229" t="str">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cell>
          <cell r="F1230" t="str">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cell>
          <cell r="F1231" t="str">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cell>
          <cell r="F1232" t="str">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cell>
          <cell r="F1233" t="str">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cell>
          <cell r="F1234" t="str">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cell>
          <cell r="F1235" t="str">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cell>
          <cell r="F1236" t="str">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cell>
          <cell r="F1237" t="str">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cell>
          <cell r="F1238" t="str">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cell>
          <cell r="F1239" t="str">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cell>
          <cell r="F1240" t="str">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cell>
          <cell r="F1241" t="str">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cell>
          <cell r="F1242" t="str">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cell>
          <cell r="F1243" t="str">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cell>
          <cell r="F1244" t="str">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cell>
          <cell r="F1245" t="str">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cell>
          <cell r="F1246" t="str">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cell>
          <cell r="F1247" t="str">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cell>
          <cell r="F1248" t="str">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cell>
          <cell r="F1249" t="str">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cell>
          <cell r="F1250" t="str">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cell>
          <cell r="F1251" t="str">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cell>
          <cell r="F1252" t="str">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cell>
          <cell r="F1253" t="str">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cell>
          <cell r="F1254" t="str">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cell>
          <cell r="F1255" t="str">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cell>
          <cell r="F1256" t="str">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cell>
          <cell r="F1257" t="str">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cell>
          <cell r="F1258" t="str">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cell>
          <cell r="F1259" t="str">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cell>
          <cell r="F1260" t="str">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cell>
          <cell r="F1261" t="str">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cell>
          <cell r="F1262" t="str">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cell>
          <cell r="F1263" t="str">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cell>
          <cell r="F1264" t="str">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cell>
          <cell r="F1265" t="str">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cell>
          <cell r="F1266" t="str">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cell>
          <cell r="F1267" t="str">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cell>
          <cell r="F1268" t="str">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cell>
          <cell r="F1269" t="str">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cell>
          <cell r="F1270" t="str">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cell>
          <cell r="F1271" t="str">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cell>
          <cell r="F1272" t="str">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cell>
          <cell r="F1273" t="str">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cell>
          <cell r="F1274" t="str">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cell>
          <cell r="F1275" t="str">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cell>
          <cell r="F1276" t="str">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cell>
          <cell r="F1277" t="str">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cell>
          <cell r="F1278" t="str">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cell>
          <cell r="F1279" t="str">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cell>
          <cell r="F1280" t="str">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cell>
          <cell r="F1281" t="str">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cell>
          <cell r="F1282" t="str">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cell>
          <cell r="F1283" t="str">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cell>
          <cell r="F1284" t="str">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cell>
          <cell r="F1285" t="str">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cell>
          <cell r="F1286" t="str">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cell>
          <cell r="F1287" t="str">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cell>
          <cell r="F1288" t="str">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cell>
          <cell r="F1289" t="str">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cell>
          <cell r="F1290" t="str">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cell>
          <cell r="F1291" t="str">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cell>
          <cell r="F1292" t="str">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cell>
          <cell r="F1293" t="str">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cell>
          <cell r="F1294" t="str">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cell>
          <cell r="F1295" t="str">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cell>
          <cell r="F1296" t="str">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cell>
          <cell r="F1297" t="str">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cell>
          <cell r="F1298" t="str">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cell>
          <cell r="F1299" t="str">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cell>
          <cell r="F1300" t="str">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cell>
          <cell r="F1301" t="str">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cell>
          <cell r="F1302" t="str">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cell>
          <cell r="F1303" t="str">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cell>
          <cell r="F1304" t="str">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cell>
          <cell r="F1305" t="str">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cell>
          <cell r="F1306" t="str">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cell>
          <cell r="F1314" t="str">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cell>
          <cell r="F1315" t="str">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cell>
          <cell r="F1316" t="str">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cell>
          <cell r="F1317" t="str">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cell>
          <cell r="F1318" t="str">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cell>
          <cell r="F1319" t="str">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cell>
          <cell r="F1320" t="str">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cell>
          <cell r="F1321" t="str">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cell>
          <cell r="F1323" t="str">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cell>
          <cell r="F1326" t="str">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cell>
          <cell r="F1327" t="str">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cell>
          <cell r="F1328" t="str">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cell>
          <cell r="F1330" t="str">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cell>
          <cell r="F1331" t="str">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cell>
          <cell r="F1332" t="str">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cell>
          <cell r="F1333" t="str">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cell>
          <cell r="F1334" t="str">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cell>
          <cell r="F1335" t="str">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cell>
          <cell r="F1336" t="str">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cell>
          <cell r="F1337" t="str">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cell>
          <cell r="F1338" t="str">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cell>
          <cell r="F1339" t="str">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cell>
          <cell r="F1340" t="str">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cell>
          <cell r="F1341" t="str">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cell>
          <cell r="F1342" t="str">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cell>
          <cell r="F1343" t="str">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cell>
          <cell r="F1344" t="str">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cell>
          <cell r="F1345" t="str">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cell>
          <cell r="F1346" t="str">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cell>
          <cell r="F1347" t="str">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cell>
          <cell r="F1348" t="str">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cell>
          <cell r="F1349" t="str">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cell>
          <cell r="F1350" t="str">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cell>
          <cell r="F1351" t="str">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cell>
          <cell r="F1352" t="str">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cell>
          <cell r="F1353" t="str">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cell>
          <cell r="F1361" t="str">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cell>
          <cell r="F1363" t="str">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cell>
          <cell r="F1367" t="str">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cell>
          <cell r="F1368" t="str">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cell>
          <cell r="F1370" t="str">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cell>
          <cell r="F1371" t="str">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cell>
          <cell r="F1372" t="str">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cell>
          <cell r="F1374" t="str">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cell>
          <cell r="F1375" t="str">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cell>
          <cell r="F1376" t="str">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cell>
          <cell r="F1377" t="str">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cell>
          <cell r="F1378" t="str">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cell>
          <cell r="F1381" t="str">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cell>
          <cell r="F1382" t="str">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cell>
          <cell r="F1383" t="str">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cell>
          <cell r="F1384" t="str">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cell>
          <cell r="F1385" t="str">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cell>
          <cell r="F1396" t="str">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cell>
          <cell r="F1397" t="str">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cell>
          <cell r="F1398" t="str">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cell>
          <cell r="F1399" t="str">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cell>
          <cell r="F1400" t="str">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cell>
          <cell r="F1401" t="str">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cell>
          <cell r="F1402" t="str">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cell>
          <cell r="F1403" t="str">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cell>
          <cell r="F1404" t="str">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cell>
          <cell r="F1405" t="str">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cell>
          <cell r="F1406" t="str">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cell>
          <cell r="F1407" t="str">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cell>
          <cell r="F1409" t="str">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cell>
          <cell r="F1410" t="str">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cell>
          <cell r="F1411" t="str">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cell>
          <cell r="F1412" t="str">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cell>
          <cell r="F1413" t="str">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cell>
          <cell r="F1415" t="str">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cell>
          <cell r="F1416" t="str">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cell>
          <cell r="F1417" t="str">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cell>
          <cell r="F1418" t="str">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cell>
          <cell r="F1419" t="str">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cell>
          <cell r="F1420" t="str">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cell>
          <cell r="F1421" t="str">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cell>
          <cell r="F1422" t="str">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cell>
          <cell r="F1423" t="str">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cell>
          <cell r="F1424" t="str">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cell>
          <cell r="F1425" t="str">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cell>
          <cell r="F1426" t="str">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cell>
          <cell r="F1427" t="str">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cell>
          <cell r="F1428" t="str">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cell>
          <cell r="F1429" t="str">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cell>
          <cell r="F1430" t="str">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cell>
          <cell r="F1431" t="str">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cell>
          <cell r="F1432" t="str">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cell>
          <cell r="F1433" t="str">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cell>
          <cell r="F1434" t="str">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cell>
          <cell r="F1439" t="str">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cell>
          <cell r="F1440" t="str">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cell>
          <cell r="F1441" t="str">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cell>
          <cell r="F1442" t="str">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cell>
          <cell r="F1443" t="str">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cell>
          <cell r="F1444" t="str">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cell>
          <cell r="F1445" t="str">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cell>
          <cell r="F1446" t="str">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cell>
          <cell r="F1447" t="str">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cell>
          <cell r="F1448" t="str">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cell>
          <cell r="F1449" t="str">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cell>
          <cell r="F1450" t="str">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cell>
          <cell r="F1451" t="str">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cell>
          <cell r="F1452" t="str">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cell>
          <cell r="F1453" t="str">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cell>
          <cell r="F1454" t="str">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cell>
          <cell r="F1455" t="str">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cell>
          <cell r="F1458" t="str">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cell>
          <cell r="F1459" t="str">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cell>
          <cell r="F1460" t="str">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cell>
          <cell r="F1461" t="str">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cell>
          <cell r="F1462" t="str">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cell>
          <cell r="F1463" t="str">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cell>
          <cell r="F1465" t="str">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cell>
          <cell r="F1466" t="str">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cell>
          <cell r="F1468" t="str">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cell>
          <cell r="F1469" t="str">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cell>
          <cell r="F1472" t="str">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cell>
          <cell r="F1473" t="str">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cell>
          <cell r="F1477" t="str">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cell>
          <cell r="F1478" t="str">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cell>
          <cell r="F1479" t="str">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cell>
          <cell r="F1480" t="str">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cell>
          <cell r="F1481" t="str">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cell>
          <cell r="F1482" t="str">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cell>
          <cell r="F1483" t="str">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cell>
          <cell r="F1484" t="str">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cell>
          <cell r="F1485" t="str">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cell>
          <cell r="F1486" t="str">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cell>
          <cell r="F1487" t="str">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cell>
          <cell r="F1488" t="str">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cell>
          <cell r="F1489" t="str">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cell>
          <cell r="F1490" t="str">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cell>
          <cell r="F1491" t="str">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cell>
          <cell r="F1492" t="str">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cell>
          <cell r="F1493" t="str">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cell>
          <cell r="F1494" t="str">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cell>
          <cell r="F1495" t="str">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cell>
          <cell r="F1496" t="str">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cell>
          <cell r="F1497" t="str">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cell>
          <cell r="F1498" t="str">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cell>
          <cell r="F1499" t="str">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cell>
          <cell r="F1500" t="str">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cell>
          <cell r="F1501" t="str">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cell>
          <cell r="F1502" t="str">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cell>
          <cell r="F1503" t="str">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cell>
          <cell r="F1504" t="str">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cell>
          <cell r="F1505" t="str">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cell>
          <cell r="F1506" t="str">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cell>
          <cell r="F1507" t="str">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cell>
          <cell r="F1508" t="str">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cell>
          <cell r="F1509" t="str">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cell>
          <cell r="F1510" t="str">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cell>
          <cell r="F1511" t="str">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cell>
          <cell r="F1512" t="str">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cell>
          <cell r="F1513" t="str">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cell>
          <cell r="F1514" t="str">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cell>
          <cell r="F1515" t="str">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cell>
          <cell r="F1516" t="str">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cell>
          <cell r="F1517" t="str">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cell>
          <cell r="F1518" t="str">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cell>
          <cell r="F1519" t="str">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cell>
          <cell r="F1520" t="str">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cell>
          <cell r="F1521" t="str">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cell>
          <cell r="F1522" t="str">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cell>
          <cell r="F1523" t="str">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cell>
          <cell r="F1524" t="str">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cell>
          <cell r="F1525" t="str">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cell>
          <cell r="F1526" t="str">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cell>
          <cell r="F1527" t="str">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cell>
          <cell r="F1528" t="str">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cell>
          <cell r="F1529" t="str">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cell>
          <cell r="F1530" t="str">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cell>
          <cell r="F1531" t="str">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cell>
          <cell r="F1532" t="str">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cell>
          <cell r="F1533" t="str">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cell>
          <cell r="F1534" t="str">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cell>
          <cell r="F1535" t="str">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cell>
          <cell r="F1536" t="str">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cell>
          <cell r="F1537" t="str">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cell>
          <cell r="F1538" t="str">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cell>
          <cell r="F1539" t="str">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cell>
          <cell r="F1540" t="str">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cell>
          <cell r="F1541" t="str">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cell>
          <cell r="F1542" t="str">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cell>
          <cell r="F1543" t="str">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cell>
          <cell r="F1544" t="str">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cell>
          <cell r="F1545" t="str">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cell>
          <cell r="F1546" t="str">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cell>
          <cell r="F1547" t="str">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cell>
          <cell r="F1548" t="str">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cell>
          <cell r="F1549" t="str">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cell>
          <cell r="F1550" t="str">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cell>
          <cell r="F1551" t="str">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cell>
          <cell r="F1552" t="str">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cell>
          <cell r="F1553" t="str">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cell>
          <cell r="F1554" t="str">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cell>
          <cell r="F1555" t="str">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cell>
          <cell r="F1556" t="str">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cell>
          <cell r="F1557" t="str">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cell>
          <cell r="F1558" t="str">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cell>
          <cell r="F1559" t="str">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cell>
          <cell r="F1560" t="str">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cell>
          <cell r="F1561" t="str">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cell>
          <cell r="F1562" t="str">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cell>
          <cell r="F1563" t="str">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cell>
          <cell r="F1564" t="str">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cell>
          <cell r="F1565" t="str">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cell>
          <cell r="F1566" t="str">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cell>
          <cell r="F1567" t="str">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cell>
          <cell r="F1568" t="str">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cell>
          <cell r="F1569" t="str">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cell>
          <cell r="F1570" t="str">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cell>
          <cell r="F1571" t="str">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cell>
          <cell r="F1572" t="str">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cell>
          <cell r="F1573" t="str">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cell>
          <cell r="F1574" t="str">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cell>
          <cell r="F1575" t="str">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cell>
          <cell r="F1576" t="str">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cell>
          <cell r="F1577" t="str">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cell>
          <cell r="F1578" t="str">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cell>
          <cell r="F1579" t="str">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cell>
          <cell r="F1580" t="str">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cell>
          <cell r="F1581" t="str">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cell>
          <cell r="F1582" t="str">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cell>
          <cell r="F1583" t="str">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cell>
          <cell r="F1584" t="str">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cell>
          <cell r="F1585" t="str">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cell>
          <cell r="F1586" t="str">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cell>
          <cell r="F1587" t="str">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cell>
          <cell r="F1588" t="str">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cell>
          <cell r="F1589" t="str">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cell>
          <cell r="F1590" t="str">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cell>
          <cell r="F1591" t="str">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cell>
          <cell r="F1592" t="str">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cell>
          <cell r="F1593" t="str">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cell>
          <cell r="F1594" t="str">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cell>
          <cell r="F1595" t="str">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cell>
          <cell r="F1596" t="str">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cell>
          <cell r="F1597" t="str">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cell>
          <cell r="F1598" t="str">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cell>
          <cell r="F1599" t="str">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cell>
          <cell r="F1600" t="str">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cell>
          <cell r="F1601" t="str">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cell>
          <cell r="F1602" t="str">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cell>
          <cell r="F1603" t="str">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cell>
          <cell r="F1604" t="str">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cell>
          <cell r="F1605" t="str">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cell>
          <cell r="F1606" t="str">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cell>
          <cell r="F1607" t="str">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cell>
          <cell r="F1608" t="str">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cell>
          <cell r="F1609" t="str">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cell>
          <cell r="F1610" t="str">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cell>
          <cell r="F1611" t="str">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cell>
          <cell r="F1612" t="str">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cell>
          <cell r="F1613" t="str">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cell>
          <cell r="F1614" t="str">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cell>
          <cell r="F1615" t="str">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cell>
          <cell r="F1616" t="str">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cell>
          <cell r="F1617" t="str">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cell>
          <cell r="F1618" t="str">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cell>
          <cell r="F1619" t="str">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cell>
          <cell r="F1620" t="str">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cell>
          <cell r="F1621" t="str">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cell>
          <cell r="F1622" t="str">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cell>
          <cell r="F1623" t="str">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cell>
          <cell r="F1624" t="str">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cell>
          <cell r="F1625" t="str">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cell>
          <cell r="F1626" t="str">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cell>
          <cell r="F1627" t="str">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cell>
          <cell r="F1628" t="str">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cell>
          <cell r="F1629" t="str">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cell>
          <cell r="F1630" t="str">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cell>
          <cell r="F1631" t="str">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cell>
          <cell r="F1632" t="str">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cell>
          <cell r="F1633" t="str">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cell>
          <cell r="F1634" t="str">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cell>
          <cell r="F1635" t="str">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cell>
          <cell r="F1636" t="str">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cell>
          <cell r="F1637" t="str">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cell>
          <cell r="F1638" t="str">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cell>
          <cell r="F1639" t="str">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cell>
          <cell r="F1640" t="str">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cell>
          <cell r="F1641" t="str">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cell>
          <cell r="F1642" t="str">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cell>
          <cell r="F1643" t="str">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cell>
          <cell r="F1644" t="str">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cell>
          <cell r="F1645" t="str">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cell>
          <cell r="F1646" t="str">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cell>
          <cell r="F1647" t="str">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cell>
          <cell r="F1648" t="str">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cell>
          <cell r="F1649" t="str">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cell>
          <cell r="F1650" t="str">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cell>
          <cell r="F1651" t="str">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cell>
          <cell r="F1652" t="str">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cell>
          <cell r="F1653" t="str">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cell>
          <cell r="F1654" t="str">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cell>
          <cell r="F1655" t="str">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cell>
          <cell r="F1656" t="str">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cell>
          <cell r="F1657" t="str">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cell>
          <cell r="F1658" t="str">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cell>
          <cell r="F1659" t="str">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cell>
          <cell r="F1660" t="str">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cell>
          <cell r="F1661" t="str">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cell>
          <cell r="F1662" t="str">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cell>
          <cell r="F1663" t="str">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cell>
          <cell r="F1664" t="str">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cell>
          <cell r="F1665" t="str">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cell>
          <cell r="F1666" t="str">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cell>
          <cell r="F1667" t="str">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cell>
          <cell r="F1668" t="str">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cell>
          <cell r="F1669" t="str">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cell>
          <cell r="F1670" t="str">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cell>
          <cell r="F1671" t="str">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cell>
          <cell r="F1672" t="str">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cell>
          <cell r="F1673" t="str">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cell>
          <cell r="F1674" t="str">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cell>
          <cell r="F1675" t="str">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cell>
          <cell r="F1676" t="str">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cell>
          <cell r="F1677" t="str">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cell>
          <cell r="F1678" t="str">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cell>
          <cell r="F1679" t="str">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cell>
          <cell r="F1680" t="str">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cell>
          <cell r="F1681" t="str">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cell>
          <cell r="F1682" t="str">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cell>
          <cell r="F1683" t="str">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cell>
          <cell r="F1684" t="str">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cell>
          <cell r="F1685" t="str">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cell>
          <cell r="F1686" t="str">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cell>
          <cell r="F1687" t="str">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cell>
          <cell r="F1688" t="str">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cell>
          <cell r="F1689" t="str">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cell>
          <cell r="F1690" t="str">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cell>
          <cell r="F1691" t="str">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cell>
          <cell r="F1692" t="str">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cell>
          <cell r="F1693" t="str">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cell>
          <cell r="F1694" t="str">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cell>
          <cell r="F1695" t="str">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cell>
          <cell r="F1696" t="str">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cell>
          <cell r="F1697" t="str">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cell>
          <cell r="F1698" t="str">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cell>
          <cell r="F1699" t="str">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cell>
          <cell r="F1700" t="str">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cell>
          <cell r="F1701" t="str">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cell>
          <cell r="F1702" t="str">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cell>
          <cell r="F1703" t="str">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cell>
          <cell r="F1704" t="str">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cell>
          <cell r="F1705" t="str">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cell>
          <cell r="F1706" t="str">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cell>
          <cell r="F1707" t="str">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cell>
          <cell r="F1708" t="str">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cell>
          <cell r="F1709" t="str">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cell>
          <cell r="F1710" t="str">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cell>
          <cell r="F1711" t="str">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cell>
          <cell r="F1712" t="str">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cell>
          <cell r="F1713" t="str">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cell>
          <cell r="F1714" t="str">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cell>
          <cell r="F1715" t="str">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cell>
          <cell r="F1716" t="str">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cell>
          <cell r="F1717" t="str">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cell>
          <cell r="F1718" t="str">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cell>
          <cell r="F1719" t="str">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cell>
          <cell r="F1720" t="str">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cell>
          <cell r="F1721" t="str">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cell>
          <cell r="F1722" t="str">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cell>
          <cell r="F1723" t="str">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cell>
          <cell r="F1724" t="str">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cell>
          <cell r="F1725" t="str">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cell>
          <cell r="F1726" t="str">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cell>
          <cell r="F1727" t="str">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cell>
          <cell r="F1728" t="str">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cell>
          <cell r="F1729" t="str">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cell>
          <cell r="F1730" t="str">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cell>
          <cell r="F1731" t="str">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cell>
          <cell r="F1732" t="str">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cell>
          <cell r="F1733" t="str">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cell>
          <cell r="F1734" t="str">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cell>
          <cell r="F1735" t="str">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cell>
          <cell r="F1736" t="str">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cell>
          <cell r="F1737" t="str">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cell>
          <cell r="F1738" t="str">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cell>
          <cell r="F1739" t="str">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cell>
          <cell r="F1740" t="str">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cell>
          <cell r="F1741" t="str">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cell>
          <cell r="F1742" t="str">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cell>
          <cell r="F1743" t="str">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cell>
          <cell r="F1744" t="str">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cell>
          <cell r="F1745" t="str">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cell>
          <cell r="F1746" t="str">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cell>
          <cell r="F1747" t="str">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cell>
          <cell r="F1748" t="str">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cell>
          <cell r="F1749" t="str">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cell>
          <cell r="F1750" t="str">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cell>
          <cell r="F1751" t="str">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cell>
          <cell r="F1752" t="str">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cell>
          <cell r="F1753" t="str">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cell>
          <cell r="F1754" t="str">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cell>
          <cell r="F1755" t="str">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cell>
          <cell r="F1756" t="str">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cell>
          <cell r="F1757" t="str">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cell>
          <cell r="F1758" t="str">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cell>
          <cell r="F1759" t="str">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cell>
          <cell r="F1760" t="str">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cell>
          <cell r="F1761" t="str">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cell>
          <cell r="F1762" t="str">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cell>
          <cell r="F1763" t="str">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cell>
          <cell r="F1764" t="str">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cell>
          <cell r="F1765" t="str">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cell>
          <cell r="F1766" t="str">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cell>
          <cell r="F1767" t="str">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cell>
          <cell r="F1768" t="str">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cell>
          <cell r="F1769" t="str">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cell>
          <cell r="F1770" t="str">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cell>
          <cell r="F1771" t="str">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cell>
          <cell r="F1772" t="str">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cell>
          <cell r="F1773" t="str">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cell>
          <cell r="F1774" t="str">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cell>
          <cell r="F1775" t="str">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cell>
          <cell r="F1776" t="str">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cell>
          <cell r="F1777" t="str">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cell>
          <cell r="F1778" t="str">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cell>
          <cell r="F1779" t="str">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cell>
          <cell r="F1780" t="str">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cell>
          <cell r="F1781" t="str">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cell>
          <cell r="F1782" t="str">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cell>
          <cell r="F1783" t="str">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cell>
          <cell r="F1784" t="str">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cell>
          <cell r="F1785" t="str">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cell>
          <cell r="F1786" t="str">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cell>
          <cell r="F1787" t="str">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cell>
          <cell r="F1788" t="str">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cell>
          <cell r="F1789" t="str">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cell>
          <cell r="F1790" t="str">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cell>
          <cell r="F1791" t="str">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cell>
          <cell r="F1792" t="str">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cell>
          <cell r="F1793" t="str">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cell>
          <cell r="F1794" t="str">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cell>
          <cell r="F1795" t="str">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cell>
          <cell r="F1796" t="str">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cell>
          <cell r="F1797" t="str">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cell>
          <cell r="F1798" t="str">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cell>
          <cell r="F1799" t="str">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cell>
          <cell r="F1800" t="str">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cell>
          <cell r="F1801" t="str">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cell>
          <cell r="F1802" t="str">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cell>
          <cell r="F1803" t="str">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cell>
          <cell r="F1804" t="str">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cell>
          <cell r="F1805" t="str">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cell>
          <cell r="F1806" t="str">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cell>
          <cell r="F1807" t="str">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cell>
          <cell r="F1808" t="str">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cell>
          <cell r="F1809" t="str">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cell>
          <cell r="F1810" t="str">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cell>
          <cell r="F1811" t="str">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cell>
          <cell r="F1812" t="str">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cell>
          <cell r="F1813" t="str">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cell>
          <cell r="F1814" t="str">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cell>
          <cell r="F1815" t="str">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cell>
          <cell r="F1816" t="str">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cell>
          <cell r="F1817" t="str">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cell>
          <cell r="F1818" t="str">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cell>
          <cell r="F1819" t="str">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cell>
          <cell r="F1820" t="str">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cell>
          <cell r="F1821" t="str">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cell>
          <cell r="F1822" t="str">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cell>
          <cell r="F1823" t="str">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cell>
          <cell r="F1824" t="str">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cell>
          <cell r="F1825" t="str">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cell>
          <cell r="F1826" t="str">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cell>
          <cell r="F1827" t="str">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cell>
          <cell r="F1828" t="str">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cell>
          <cell r="F1829" t="str">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cell>
          <cell r="F1830" t="str">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cell>
          <cell r="F1831" t="str">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cell>
          <cell r="F1832" t="str">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cell>
          <cell r="F1833" t="str">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cell>
          <cell r="F1834" t="str">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cell>
          <cell r="F1835" t="str">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cell>
          <cell r="F1836" t="str">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cell>
          <cell r="F1837" t="str">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cell>
          <cell r="F1838" t="str">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cell>
          <cell r="F1839" t="str">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cell>
          <cell r="F1840" t="str">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cell>
          <cell r="F1841" t="str">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cell>
          <cell r="F1842" t="str">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cell>
          <cell r="F1843" t="str">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cell>
          <cell r="F1844" t="str">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cell>
          <cell r="F1845" t="str">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cell>
          <cell r="F1846" t="str">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cell>
          <cell r="F1847" t="str">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cell>
          <cell r="F1848" t="str">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cell>
          <cell r="F1849" t="str">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cell>
          <cell r="F1850" t="str">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cell>
          <cell r="F1851" t="str">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cell>
          <cell r="F1852" t="str">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cell>
          <cell r="F1853" t="str">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cell>
          <cell r="F1854" t="str">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cell>
          <cell r="F1855" t="str">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cell>
          <cell r="F1856" t="str">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cell>
          <cell r="F1857" t="str">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cell>
          <cell r="F1858" t="str">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cell>
          <cell r="F1859" t="str">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cell>
          <cell r="F1860" t="str">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cell>
          <cell r="F1861" t="str">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cell>
          <cell r="F1862" t="str">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cell>
          <cell r="F1863" t="str">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cell>
          <cell r="F1864" t="str">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cell>
          <cell r="F1865" t="str">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cell>
          <cell r="F1866" t="str">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cell>
          <cell r="F1867" t="str">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cell>
          <cell r="F1868" t="str">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cell>
          <cell r="F1869" t="str">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cell>
          <cell r="F1870" t="str">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cell>
          <cell r="F1871" t="str">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cell>
          <cell r="F1872" t="str">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cell>
          <cell r="F1873" t="str">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cell>
          <cell r="F1874" t="str">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cell>
          <cell r="F1875" t="str">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cell>
          <cell r="F1879" t="str">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cell>
          <cell r="F1880" t="str">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cell>
          <cell r="F1881" t="str">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cell>
          <cell r="F1882" t="str">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cell>
          <cell r="F1883" t="str">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cell>
          <cell r="F1884" t="str">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cell>
          <cell r="F1885" t="str">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cell>
          <cell r="F1886" t="str">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cell>
          <cell r="F1887" t="str">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cell>
          <cell r="F1888" t="str">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cell>
          <cell r="F1889" t="str">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cell>
          <cell r="F1890" t="str">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cell>
          <cell r="F1891" t="str">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cell>
          <cell r="F1892" t="str">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cell>
          <cell r="F1893" t="str">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cell>
          <cell r="F1894" t="str">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cell>
          <cell r="F1895" t="str">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cell>
          <cell r="F1896" t="str">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cell>
          <cell r="F1897" t="str">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cell>
          <cell r="F1898" t="str">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cell>
          <cell r="F1899" t="str">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cell>
          <cell r="F1900" t="str">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cell>
          <cell r="F1901" t="str">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cell>
          <cell r="F1902" t="str">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cell>
          <cell r="F1903" t="str">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cell>
          <cell r="F1904" t="str">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cell>
          <cell r="F1905" t="str">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cell>
          <cell r="F1906" t="str">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cell>
          <cell r="F1907" t="str">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cell>
          <cell r="F1908" t="str">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cell>
          <cell r="F1909" t="str">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cell>
          <cell r="F1910" t="str">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cell>
          <cell r="F1911" t="str">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cell>
          <cell r="F1912" t="str">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cell>
          <cell r="F1913" t="str">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cell>
          <cell r="F1914" t="str">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cell>
          <cell r="F1915" t="str">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cell>
          <cell r="F1916" t="str">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cell>
          <cell r="F1917" t="str">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cell>
          <cell r="F1918" t="str">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cell>
          <cell r="F1919" t="str">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cell>
          <cell r="F1920" t="str">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cell>
          <cell r="F1921" t="str">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cell>
          <cell r="F1922" t="str">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cell>
          <cell r="F1923" t="str">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cell>
          <cell r="F1924" t="str">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cell>
          <cell r="F1925" t="str">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cell>
          <cell r="F1926" t="str">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cell>
          <cell r="F1927" t="str">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cell>
          <cell r="F1928" t="str">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cell>
          <cell r="F1929" t="str">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cell>
          <cell r="F1930" t="str">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cell>
          <cell r="F1931" t="str">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cell>
          <cell r="F1932" t="str">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cell>
          <cell r="F1933" t="str">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cell>
          <cell r="F1934" t="str">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cell>
          <cell r="F1935" t="str">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cell>
          <cell r="F1936" t="str">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cell>
          <cell r="F1937" t="str">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cell>
          <cell r="F1938" t="str">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cell>
          <cell r="F1939" t="str">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cell>
          <cell r="F1940" t="str">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cell>
          <cell r="F1941" t="str">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cell>
          <cell r="F1942" t="str">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cell>
          <cell r="F1943" t="str">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cell>
          <cell r="F1944" t="str">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cell>
          <cell r="F1945" t="str">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cell>
          <cell r="F1946" t="str">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cell>
          <cell r="F1947" t="str">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cell>
          <cell r="F1948" t="str">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cell>
          <cell r="F1949" t="str">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cell>
          <cell r="F1950" t="str">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cell>
          <cell r="F1951" t="str">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cell>
          <cell r="F1952" t="str">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cell>
          <cell r="F1953" t="str">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cell>
          <cell r="F1954" t="str">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cell>
          <cell r="F1955" t="str">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cell>
          <cell r="F1956" t="str">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cell>
          <cell r="F1957" t="str">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cell>
          <cell r="F1958" t="str">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cell>
          <cell r="F1959" t="str">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cell>
          <cell r="F1960" t="str">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cell>
          <cell r="F1961" t="str">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cell>
          <cell r="F1962" t="str">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cell>
          <cell r="F1963" t="str">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cell>
          <cell r="F1964" t="str">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cell>
          <cell r="F1965" t="str">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cell>
          <cell r="F1966" t="str">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cell>
          <cell r="F1967" t="str">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cell>
          <cell r="F1968" t="str">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cell>
          <cell r="F1969" t="str">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cell>
          <cell r="F1970" t="str">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cell>
          <cell r="F1971" t="str">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cell>
          <cell r="F1972" t="str">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cell>
          <cell r="F1973" t="str">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cell>
          <cell r="F1974" t="str">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cell>
          <cell r="F1975" t="str">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cell>
          <cell r="F1976" t="str">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cell>
          <cell r="F1977" t="str">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cell>
          <cell r="F1978" t="str">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cell>
          <cell r="F1979" t="str">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cell>
          <cell r="F1980" t="str">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cell>
          <cell r="F1981" t="str">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cell>
          <cell r="F1982" t="str">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cell>
          <cell r="F1983" t="str">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cell>
          <cell r="F1984" t="str">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cell>
          <cell r="F1985" t="str">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cell>
          <cell r="F1986" t="str">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cell>
          <cell r="F1987" t="str">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cell>
          <cell r="F1988" t="str">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cell>
          <cell r="F1989" t="str">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cell>
          <cell r="F1990" t="str">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cell>
          <cell r="F1991" t="str">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cell>
          <cell r="F1992" t="str">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cell>
          <cell r="F1993" t="str">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cell>
          <cell r="F1994" t="str">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cell>
          <cell r="F1995" t="str">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cell>
          <cell r="F1996" t="str">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cell>
          <cell r="F1997" t="str">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cell>
          <cell r="F1998" t="str">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cell>
          <cell r="F1999" t="str">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cell>
          <cell r="F2000" t="str">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cell>
          <cell r="F2001" t="str">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cell>
          <cell r="F2002" t="str">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cell>
          <cell r="F2003" t="str">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cell>
          <cell r="F2004" t="str">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cell>
          <cell r="F2005" t="str">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cell>
          <cell r="F2006" t="str">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cell>
          <cell r="F2007" t="str">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cell>
          <cell r="F2008" t="str">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cell>
          <cell r="F2009" t="str">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cell>
          <cell r="F2010" t="str">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cell>
          <cell r="F2011" t="str">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cell>
          <cell r="F2012" t="str">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cell>
          <cell r="F2013" t="str">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cell>
          <cell r="F2014" t="str">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cell>
          <cell r="F2015" t="str">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cell>
          <cell r="F2016" t="str">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cell>
          <cell r="F2017" t="str">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cell>
          <cell r="F2018" t="str">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cell>
          <cell r="F2019" t="str">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cell>
          <cell r="F2020" t="str">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cell>
          <cell r="F2021" t="str">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cell>
          <cell r="F2022" t="str">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cell>
          <cell r="F2023" t="str">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cell>
          <cell r="F2024" t="str">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cell>
          <cell r="F2025" t="str">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cell>
          <cell r="F2026" t="str">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cell>
          <cell r="F2027" t="str">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cell>
          <cell r="F2028" t="str">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cell>
          <cell r="F2029" t="str">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cell>
          <cell r="F2030" t="str">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cell>
          <cell r="F2031" t="str">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cell>
          <cell r="F2032" t="str">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cell>
          <cell r="F2033" t="str">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cell>
          <cell r="F2034" t="str">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cell>
          <cell r="F2035" t="str">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cell>
          <cell r="F2036" t="str">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cell>
          <cell r="F2037" t="str">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cell>
          <cell r="F2038" t="str">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cell>
          <cell r="F2039" t="str">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cell>
          <cell r="F2040" t="str">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cell>
          <cell r="F2041" t="str">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cell>
          <cell r="F2042" t="str">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cell>
          <cell r="F2043" t="str">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cell>
          <cell r="F2044" t="str">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cell>
          <cell r="F2045" t="str">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cell>
          <cell r="F2046" t="str">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cell>
          <cell r="F2047" t="str">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cell>
          <cell r="F2048" t="str">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cell>
          <cell r="F2049" t="str">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cell>
          <cell r="F2050" t="str">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cell>
          <cell r="F2051" t="str">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cell>
          <cell r="F2052" t="str">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cell>
          <cell r="F2053" t="str">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cell>
          <cell r="F2054" t="str">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cell>
          <cell r="F2055" t="str">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cell>
          <cell r="F2056" t="str">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cell>
          <cell r="F2057" t="str">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cell>
          <cell r="F2058" t="str">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cell>
          <cell r="F2059" t="str">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cell>
          <cell r="F2060" t="str">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cell>
          <cell r="F2061" t="str">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cell>
          <cell r="F2062" t="str">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cell>
          <cell r="F2063" t="str">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cell>
          <cell r="F2064" t="str">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cell>
          <cell r="F2065" t="str">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cell>
          <cell r="F2066" t="str">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cell>
          <cell r="F2067" t="str">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cell>
          <cell r="F2068" t="str">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cell>
          <cell r="F2069" t="str">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cell>
          <cell r="F2070" t="str">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cell>
          <cell r="F2071" t="str">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cell>
          <cell r="F2072" t="str">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cell>
          <cell r="F2073" t="str">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cell>
          <cell r="F2074" t="str">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cell>
          <cell r="F2075" t="str">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cell>
          <cell r="F2076" t="str">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cell>
          <cell r="F2077" t="str">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cell>
          <cell r="F2078" t="str">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cell>
          <cell r="F2079" t="str">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cell>
          <cell r="F2080" t="str">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cell>
          <cell r="F2081" t="str">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cell>
          <cell r="F2082" t="str">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cell>
          <cell r="F2083" t="str">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cell>
          <cell r="F2084" t="str">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cell>
          <cell r="F2085" t="str">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cell>
          <cell r="F2086" t="str">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cell>
          <cell r="F2087" t="str">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cell>
          <cell r="F2088" t="str">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cell>
          <cell r="F2089" t="str">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cell>
          <cell r="F2090" t="str">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cell>
          <cell r="F2091" t="str">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cell>
          <cell r="F2092" t="str">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cell>
          <cell r="F2093" t="str">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cell>
          <cell r="F2094" t="str">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cell>
          <cell r="F2095" t="str">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cell>
          <cell r="F2096" t="str">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cell>
          <cell r="F2097" t="str">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cell>
          <cell r="F2098" t="str">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cell>
          <cell r="F2099" t="str">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cell>
          <cell r="F2100" t="str">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cell>
          <cell r="F2101" t="str">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cell>
          <cell r="F2102" t="str">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cell>
          <cell r="F2103" t="str">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cell>
          <cell r="F2104" t="str">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cell>
          <cell r="F2105" t="str">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cell>
          <cell r="F2106" t="str">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cell>
          <cell r="F2107" t="str">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cell>
          <cell r="F2108" t="str">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cell>
          <cell r="F2109" t="str">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cell>
          <cell r="F2110" t="str">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cell>
          <cell r="F2111" t="str">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cell>
          <cell r="F2112" t="str">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cell>
          <cell r="F2113" t="str">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cell>
          <cell r="F2114" t="str">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cell>
          <cell r="F2115" t="str">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cell>
          <cell r="F2116" t="str">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cell>
          <cell r="F2117" t="str">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cell>
          <cell r="F2118" t="str">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cell>
          <cell r="F2119" t="str">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cell>
          <cell r="F2120" t="str">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cell>
          <cell r="F2121" t="str">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cell>
          <cell r="F2122" t="str">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cell>
          <cell r="F2123" t="str">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cell>
          <cell r="F2124" t="str">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cell>
          <cell r="F2125" t="str">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cell>
          <cell r="F2126" t="str">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cell>
          <cell r="F2127" t="str">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cell>
          <cell r="F2128" t="str">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cell>
          <cell r="F2129" t="str">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cell>
          <cell r="F2130" t="str">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cell>
          <cell r="F2131" t="str">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cell>
          <cell r="F2132" t="str">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cell>
          <cell r="F2133" t="str">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cell>
          <cell r="F2134" t="str">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cell>
          <cell r="F2135" t="str">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cell>
          <cell r="F2136" t="str">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cell>
          <cell r="F2137" t="str">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cell>
          <cell r="F2138" t="str">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cell>
          <cell r="F2139" t="str">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cell>
          <cell r="F2140" t="str">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cell>
          <cell r="F2141" t="str">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cell>
          <cell r="F2142" t="str">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cell>
          <cell r="F2143" t="str">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cell>
          <cell r="F2144" t="str">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cell>
          <cell r="F2145" t="str">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cell>
          <cell r="F2146" t="str">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cell>
          <cell r="F2147" t="str">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cell>
          <cell r="F2148" t="str">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cell>
          <cell r="F2149" t="str">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cell>
          <cell r="F2150" t="str">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cell>
          <cell r="F2151" t="str">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cell>
          <cell r="F2152" t="str">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cell>
          <cell r="F2153" t="str">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cell>
          <cell r="F2154" t="str">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cell>
          <cell r="F2155" t="str">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cell>
          <cell r="F2156" t="str">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cell>
          <cell r="F2157" t="str">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cell>
          <cell r="F2158" t="str">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cell>
          <cell r="F2159" t="str">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cell>
          <cell r="F2160" t="str">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cell>
          <cell r="F2161" t="str">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cell>
          <cell r="F2162" t="str">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cell>
          <cell r="F2163" t="str">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cell>
          <cell r="F2164" t="str">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cell>
          <cell r="F2165" t="str">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cell>
          <cell r="F2166" t="str">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cell>
          <cell r="F2167" t="str">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cell>
          <cell r="F2168" t="str">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cell>
          <cell r="F2169" t="str">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cell>
          <cell r="F2170" t="str">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cell>
          <cell r="F2171" t="str">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cell>
          <cell r="F2172" t="str">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cell>
          <cell r="F2173" t="str">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cell>
          <cell r="F2174" t="str">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cell>
          <cell r="F2175" t="str">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cell>
          <cell r="F2176" t="str">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cell>
          <cell r="F2177" t="str">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cell>
          <cell r="F2178" t="str">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cell>
          <cell r="F2179" t="str">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cell>
          <cell r="F2180" t="str">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cell>
          <cell r="F2181" t="str">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cell>
          <cell r="F2182" t="str">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cell>
          <cell r="F2183" t="str">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cell>
          <cell r="F2184" t="str">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cell>
          <cell r="F2185" t="str">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cell>
          <cell r="F2186" t="str">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cell>
          <cell r="F2187" t="str">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cell>
          <cell r="F2188" t="str">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cell>
          <cell r="F2189" t="str">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cell>
          <cell r="F2190" t="str">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cell>
          <cell r="F2191" t="str">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cell>
          <cell r="F2192" t="str">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cell>
          <cell r="F2193" t="str">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cell>
          <cell r="F2194" t="str">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cell>
          <cell r="F2195" t="str">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cell>
          <cell r="F2196" t="str">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cell>
          <cell r="F2197" t="str">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cell>
          <cell r="F2198" t="str">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cell>
          <cell r="F2199" t="str">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cell>
          <cell r="F2200" t="str">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cell>
          <cell r="F2201" t="str">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cell>
          <cell r="F2202" t="str">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cell>
          <cell r="F2203" t="str">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cell>
          <cell r="F2204" t="str">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cell>
          <cell r="F2205" t="str">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cell>
          <cell r="F2206" t="str">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cell>
          <cell r="F2207" t="str">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cell>
          <cell r="F2208" t="str">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cell>
          <cell r="F2209" t="str">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cell>
          <cell r="F2210" t="str">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cell>
          <cell r="F2211" t="str">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cell>
          <cell r="F2212" t="str">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cell>
          <cell r="F2213" t="str">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cell>
          <cell r="F2214" t="str">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cell>
          <cell r="F2215" t="str">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cell>
          <cell r="F2216" t="str">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cell>
          <cell r="F2217" t="str">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cell>
          <cell r="F2218" t="str">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cell>
          <cell r="F2219" t="str">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cell>
          <cell r="F2220" t="str">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cell>
          <cell r="F2221" t="str">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cell>
          <cell r="F2222" t="str">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cell>
          <cell r="F2223" t="str">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cell>
          <cell r="F2224" t="str">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cell>
          <cell r="F2225" t="str">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cell>
          <cell r="F2226" t="str">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cell>
          <cell r="F2227" t="str">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cell>
          <cell r="F2228" t="str">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cell>
          <cell r="F2229" t="str">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cell>
          <cell r="F2230" t="str">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cell>
          <cell r="F2231" t="str">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cell>
          <cell r="F2232" t="str">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cell>
          <cell r="F2233" t="str">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cell>
          <cell r="F2234" t="str">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cell>
          <cell r="F2235" t="str">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cell>
          <cell r="F2236" t="str">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cell>
          <cell r="F2237" t="str">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cell>
          <cell r="F2238" t="str">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cell>
          <cell r="F2239" t="str">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cell>
          <cell r="F2240" t="str">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cell>
          <cell r="F2241" t="str">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cell>
          <cell r="F2242" t="str">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cell>
          <cell r="F2243" t="str">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cell>
          <cell r="F2244" t="str">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cell>
          <cell r="F2245" t="str">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cell>
          <cell r="F2247" t="str">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cell>
          <cell r="F2248" t="str">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cell>
          <cell r="F2249" t="str">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cell>
          <cell r="F2250" t="str">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cell>
          <cell r="F2251" t="str">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cell>
          <cell r="F2252" t="str">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cell>
          <cell r="F2253" t="str">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cell>
          <cell r="F2254" t="str">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cell>
          <cell r="F2255" t="str">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cell>
          <cell r="F2256" t="str">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cell>
          <cell r="F2262" t="str">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cell>
          <cell r="F2264" t="str">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cell>
          <cell r="F2265" t="str">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cell>
          <cell r="F2266" t="str">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cell>
          <cell r="F2267" t="str">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cell>
          <cell r="F2268" t="str">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cell>
          <cell r="F2269" t="str">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cell>
          <cell r="F2270" t="str">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cell>
          <cell r="F2271" t="str">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cell>
          <cell r="F2272" t="str">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cell>
          <cell r="F2273" t="str">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cell>
          <cell r="F2275" t="str">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cell>
          <cell r="F2276" t="str">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cell>
          <cell r="F2278" t="str">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cell>
          <cell r="F2279" t="str">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cell>
          <cell r="F2282" t="str">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cell>
          <cell r="F2283" t="str">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cell>
          <cell r="F2284" t="str">
            <v/>
          </cell>
          <cell r="G2284" t="str">
            <v>EXPENDITURE</v>
          </cell>
          <cell r="H2284" t="str">
            <v>DEPRECIATION</v>
          </cell>
          <cell r="I2284" t="str">
            <v>DEPRECIATION</v>
          </cell>
        </row>
      </sheetData>
      <sheetData sheetId="3"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 val="JE10310X"/>
      <sheetName val="POLY"/>
      <sheetName val="detail'02"/>
      <sheetName val="PointNo.5"/>
      <sheetName val="Summary final "/>
      <sheetName val="Work Done Nov 2013"/>
      <sheetName val="Summary (Maccaferri Rates)"/>
      <sheetName val="PF Payable"/>
      <sheetName val="Proposed Changes"/>
      <sheetName val="Revenue Share Analysis"/>
      <sheetName val="Top Cover"/>
      <sheetName val="Cover Page"/>
      <sheetName val="Index"/>
      <sheetName val="Assumptions "/>
      <sheetName val="Assumptions"/>
      <sheetName val="Changes"/>
      <sheetName val="Impact Analysis"/>
      <sheetName val="Footfall &amp; Consumption Pattern"/>
      <sheetName val="Overview"/>
      <sheetName val="Summary - Financials"/>
      <sheetName val="Summary"/>
      <sheetName val="Variance Analysis"/>
      <sheetName val="Budget Analysis"/>
      <sheetName val="Changes made in R1 "/>
      <sheetName val="Variance"/>
      <sheetName val="Budget R1 &amp; R2"/>
      <sheetName val="Budget L1 &amp; L2"/>
      <sheetName val="Area &amp; PSPM"/>
      <sheetName val="Area &amp; Occupancy"/>
      <sheetName val="Actual L1 &amp; L2"/>
      <sheetName val="Budget Tracking"/>
      <sheetName val="CAM Recoveries"/>
      <sheetName val="Palladium - MG"/>
      <sheetName val="Skyzone - MG"/>
      <sheetName val="Grand Galleria - MG"/>
      <sheetName val="HSU - MG"/>
      <sheetName val="Food Court - MG"/>
      <sheetName val="Courtyard - MG"/>
      <sheetName val="Revenue share"/>
      <sheetName val="Other LTL (Sai Service, PVR)"/>
      <sheetName val="Phoenix House - Commercial"/>
      <sheetName val="Phoenix House - Commercial L&amp;L"/>
      <sheetName val="Phoenix House - Commercial LTL"/>
      <sheetName val="Electricity, HVAC recovery"/>
      <sheetName val="Water recoveries"/>
      <sheetName val="Other Operational Recoveries"/>
      <sheetName val="Signages"/>
      <sheetName val="Summary- Marketing Income"/>
      <sheetName val="Other Income"/>
      <sheetName val="Parking Revenue"/>
      <sheetName val="Shangrila Cost"/>
      <sheetName val="Engineering"/>
      <sheetName val="Mini Project Summary"/>
      <sheetName val="Operations,Parking"/>
      <sheetName val="Security"/>
      <sheetName val="Marketing"/>
      <sheetName val="IMRB Costs"/>
      <sheetName val="Manpower"/>
      <sheetName val="Admin"/>
      <sheetName val="Brokerage -Leases Retail"/>
      <sheetName val="Brokerage- Leases Comm"/>
      <sheetName val="Service Tax"/>
      <sheetName val="Balance sheet DCCDL Nov 06"/>
      <sheetName val="EIL"/>
      <sheetName val="B"/>
      <sheetName val="C"/>
      <sheetName val="D"/>
      <sheetName val="E"/>
      <sheetName val="F"/>
      <sheetName val="H"/>
      <sheetName val="Sl.No.3_SD"/>
      <sheetName val="Sl.No.5_SD"/>
      <sheetName val="2"/>
      <sheetName val="1"/>
      <sheetName val="Sl.No.9_WIP_Jobs"/>
      <sheetName val="Sl.No.10_Billing"/>
      <sheetName val="Sl.No.10_Service Tax"/>
      <sheetName val="SL.NO.10_TDS"/>
      <sheetName val="Sl.No.10_Retention"/>
      <sheetName val="SL.NO.11_HCE"/>
      <sheetName val="XI_23500_300616"/>
      <sheetName val="Sch"/>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ConPl"/>
      <sheetName val="PPpl"/>
      <sheetName val="Dtypl"/>
      <sheetName val="Profit"/>
      <sheetName val="Cover"/>
      <sheetName val="Index"/>
      <sheetName val="Highlights"/>
      <sheetName val="Graph"/>
      <sheetName val="Assum"/>
      <sheetName val="Operation"/>
      <sheetName val="Manpower"/>
      <sheetName val="Common"/>
      <sheetName val="GLANCE"/>
      <sheetName val="PMIX"/>
      <sheetName val="PV I"/>
      <sheetName val="PC"/>
      <sheetName val="PV II"/>
      <sheetName val="Cont"/>
      <sheetName val="RMPrice"/>
      <sheetName val="Sheet1"/>
      <sheetName val="ExPrice"/>
      <sheetName val="LoPrice"/>
      <sheetName val="Pack"/>
      <sheetName val="Power"/>
      <sheetName val="Salary"/>
      <sheetName val="Stores"/>
      <sheetName val="AdmnOH"/>
      <sheetName val="Oh"/>
      <sheetName val="Admn"/>
      <sheetName val="Oh (2)"/>
      <sheetName val="Inttwork"/>
      <sheetName val="Loan"/>
      <sheetName val="Expenses"/>
      <sheetName val="phasep&amp;l"/>
      <sheetName val="EXPR(FR)"/>
      <sheetName val="Selling"/>
      <sheetName val="Profit (2)"/>
      <sheetName val="PackRate"/>
      <sheetName val="coa_ramco_168"/>
      <sheetName val="factor sheet"/>
      <sheetName val="Profile"/>
      <sheetName val="Consolidated"/>
      <sheetName val="BRP&amp;L"/>
      <sheetName val="P&amp;LSum"/>
      <sheetName val="Item- Compact"/>
      <sheetName val="WOINVESTBUDGET00-01t1"/>
      <sheetName val="Invest"/>
      <sheetName val="TOC"/>
      <sheetName val="letter"/>
      <sheetName val="BANK TRANSFER"/>
      <sheetName val="Hidden"/>
      <sheetName val="FINAL COST AS ON 16.05.01"/>
      <sheetName val="Tax comp"/>
      <sheetName val="calls"/>
      <sheetName val="DLY Sw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Reports"/>
      <sheetName val="Data"/>
      <sheetName val="MP Cost"/>
      <sheetName val="MP Cost Summary"/>
      <sheetName val="MP Cost Cumulative"/>
      <sheetName val="MP Cost Cumulative Summary"/>
      <sheetName val="MP Cost Analysis"/>
      <sheetName val="SS Cost"/>
      <sheetName val="SS Cost Summary"/>
      <sheetName val="SS Cost Cumulative"/>
      <sheetName val="SS Cost Analysis"/>
      <sheetName val="TDC Leadership"/>
      <sheetName val="CNS Leadership"/>
      <sheetName val="CNS Leadership Summary"/>
      <sheetName val="Head Count Report"/>
      <sheetName val="Cont"/>
      <sheetName val="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REPORT"/>
      <sheetName val="Running"/>
      <sheetName val="Qty-Day"/>
      <sheetName val="Value- Day"/>
      <sheetName val="Solvents"/>
      <sheetName val="Dead -12"/>
      <sheetName val="Dead -6+6"/>
      <sheetName val="All Items"/>
      <sheetName val="comm"/>
      <sheetName val="SRT-"/>
      <sheetName val="TBre(2)"/>
      <sheetName val="CASPO"/>
      <sheetName val="SVT"/>
      <sheetName val="Preg"/>
      <sheetName val="Cld"/>
      <sheetName val="Eze"/>
      <sheetName val="Venila-2"/>
      <sheetName val="Famcy"/>
      <sheetName val="Irb(S)"/>
      <sheetName val="Irb(T)"/>
      <sheetName val="Valsar"/>
      <sheetName val="Qutap-2"/>
      <sheetName val="FLUVA"/>
      <sheetName val="Olanza-2"/>
      <sheetName val="Monty-2"/>
      <sheetName val="Pioglita"/>
      <sheetName val="SRTHCL"/>
      <sheetName val="CLP8"/>
      <sheetName val="Lat"/>
      <sheetName val="Dien"/>
      <sheetName val="P Water"/>
      <sheetName val="RM"/>
      <sheetName val="PM"/>
    </sheetNames>
    <sheetDataSet>
      <sheetData sheetId="0"/>
      <sheetData sheetId="1"/>
      <sheetData sheetId="2" refreshError="1"/>
      <sheetData sheetId="3" refreshError="1"/>
      <sheetData sheetId="4"/>
      <sheetData sheetId="5"/>
      <sheetData sheetId="6"/>
      <sheetData sheetId="7">
        <row r="1">
          <cell r="J1" t="str">
            <v>U. Cost- In US Dollar</v>
          </cell>
        </row>
        <row r="2">
          <cell r="J2">
            <v>1012.206</v>
          </cell>
        </row>
        <row r="3">
          <cell r="J3">
            <v>138.24799999999999</v>
          </cell>
        </row>
        <row r="4">
          <cell r="J4">
            <v>15.2798</v>
          </cell>
        </row>
        <row r="5">
          <cell r="J5">
            <v>6.6600000000000006E-2</v>
          </cell>
        </row>
        <row r="6">
          <cell r="J6">
            <v>0.88139999999999996</v>
          </cell>
        </row>
        <row r="7">
          <cell r="J7">
            <v>1.5371999999999999</v>
          </cell>
        </row>
        <row r="8">
          <cell r="J8">
            <v>4.1470000000000002</v>
          </cell>
        </row>
        <row r="9">
          <cell r="J9">
            <v>0.33200000000000002</v>
          </cell>
        </row>
        <row r="10">
          <cell r="J10">
            <v>0.84740000000000004</v>
          </cell>
        </row>
        <row r="11">
          <cell r="J11">
            <v>1.9904999999999999</v>
          </cell>
        </row>
        <row r="12">
          <cell r="J12">
            <v>2.302</v>
          </cell>
        </row>
        <row r="13">
          <cell r="J13">
            <v>0.71</v>
          </cell>
        </row>
        <row r="14">
          <cell r="J14">
            <v>0.14199999999999999</v>
          </cell>
        </row>
        <row r="15">
          <cell r="J15">
            <v>0.59099999999999997</v>
          </cell>
        </row>
        <row r="16">
          <cell r="J16">
            <v>0.84140000000000004</v>
          </cell>
        </row>
        <row r="17">
          <cell r="J17">
            <v>0.72670000000000001</v>
          </cell>
        </row>
        <row r="18">
          <cell r="J18">
            <v>1.1153999999999999</v>
          </cell>
        </row>
        <row r="19">
          <cell r="J19">
            <v>0.91790000000000005</v>
          </cell>
        </row>
        <row r="20">
          <cell r="J20">
            <v>1.3360000000000001</v>
          </cell>
        </row>
        <row r="21">
          <cell r="J21">
            <v>1.7063999999999999</v>
          </cell>
        </row>
        <row r="22">
          <cell r="J22">
            <v>0.21759999999999999</v>
          </cell>
        </row>
        <row r="23">
          <cell r="J23">
            <v>0.57410000000000005</v>
          </cell>
        </row>
        <row r="24">
          <cell r="J24">
            <v>1.2455000000000001</v>
          </cell>
        </row>
        <row r="25">
          <cell r="J25">
            <v>1.4</v>
          </cell>
        </row>
        <row r="26">
          <cell r="J26">
            <v>0.73699999999999999</v>
          </cell>
        </row>
        <row r="27">
          <cell r="J27">
            <v>1.4564999999999999</v>
          </cell>
        </row>
        <row r="28">
          <cell r="J28">
            <v>1.4870000000000001</v>
          </cell>
        </row>
        <row r="29">
          <cell r="J29">
            <v>1.0920000000000001</v>
          </cell>
        </row>
        <row r="30">
          <cell r="J30">
            <v>1.8734999999999999</v>
          </cell>
        </row>
        <row r="31">
          <cell r="J31">
            <v>3.145</v>
          </cell>
        </row>
        <row r="32">
          <cell r="J32">
            <v>0.67700000000000005</v>
          </cell>
        </row>
        <row r="33">
          <cell r="J33">
            <v>2.274</v>
          </cell>
        </row>
        <row r="34">
          <cell r="J34">
            <v>1.4621</v>
          </cell>
        </row>
        <row r="35">
          <cell r="J35">
            <v>43.010399999999997</v>
          </cell>
        </row>
        <row r="36">
          <cell r="J36">
            <v>1.8982000000000001</v>
          </cell>
        </row>
        <row r="37">
          <cell r="J37">
            <v>61.173299999999998</v>
          </cell>
        </row>
        <row r="38">
          <cell r="J38">
            <v>21.367999999999999</v>
          </cell>
        </row>
        <row r="39">
          <cell r="J39">
            <v>12.928000000000001</v>
          </cell>
        </row>
        <row r="40">
          <cell r="J40">
            <v>4.96</v>
          </cell>
        </row>
        <row r="41">
          <cell r="J41">
            <v>6.0469999999999997</v>
          </cell>
        </row>
        <row r="42">
          <cell r="J42">
            <v>2.5579999999999998</v>
          </cell>
        </row>
        <row r="43">
          <cell r="J43">
            <v>3.964</v>
          </cell>
        </row>
        <row r="44">
          <cell r="J44">
            <v>10.295199999999999</v>
          </cell>
        </row>
        <row r="45">
          <cell r="J45">
            <v>4.2240000000000002</v>
          </cell>
        </row>
        <row r="46">
          <cell r="J46">
            <v>3.0750000000000002</v>
          </cell>
        </row>
        <row r="47">
          <cell r="J47">
            <v>6.5637999999999996</v>
          </cell>
        </row>
        <row r="48">
          <cell r="J48">
            <v>4.5190000000000001</v>
          </cell>
        </row>
        <row r="49">
          <cell r="J49">
            <v>1.9765999999999999</v>
          </cell>
        </row>
        <row r="50">
          <cell r="J50">
            <v>1.1496</v>
          </cell>
        </row>
        <row r="51">
          <cell r="J51">
            <v>4.7651000000000003</v>
          </cell>
        </row>
        <row r="52">
          <cell r="J52">
            <v>1.8345</v>
          </cell>
        </row>
        <row r="53">
          <cell r="J53">
            <v>0.63160000000000005</v>
          </cell>
        </row>
        <row r="54">
          <cell r="J54">
            <v>0.73040000000000005</v>
          </cell>
        </row>
        <row r="55">
          <cell r="J55">
            <v>2160.0810999999999</v>
          </cell>
        </row>
        <row r="56">
          <cell r="J56">
            <v>15</v>
          </cell>
        </row>
        <row r="57">
          <cell r="J57">
            <v>982.24159999999995</v>
          </cell>
        </row>
        <row r="58">
          <cell r="J58">
            <v>7.3993000000000002</v>
          </cell>
        </row>
        <row r="59">
          <cell r="J59">
            <v>12.2963</v>
          </cell>
        </row>
        <row r="60">
          <cell r="J60">
            <v>1.7589999999999999</v>
          </cell>
        </row>
        <row r="61">
          <cell r="J61">
            <v>2.3126000000000002</v>
          </cell>
        </row>
        <row r="62">
          <cell r="J62">
            <v>0.90569999999999995</v>
          </cell>
        </row>
        <row r="63">
          <cell r="J63">
            <v>10.380100000000001</v>
          </cell>
        </row>
        <row r="64">
          <cell r="J64">
            <v>88.171899999999994</v>
          </cell>
        </row>
        <row r="65">
          <cell r="J65">
            <v>3.6284000000000001</v>
          </cell>
        </row>
        <row r="66">
          <cell r="J66">
            <v>7.3211000000000004</v>
          </cell>
        </row>
        <row r="67">
          <cell r="J67">
            <v>3.8944000000000001</v>
          </cell>
        </row>
        <row r="68">
          <cell r="J68">
            <v>1.5629999999999999</v>
          </cell>
        </row>
        <row r="69">
          <cell r="J69">
            <v>0.42570000000000002</v>
          </cell>
        </row>
        <row r="70">
          <cell r="J70">
            <v>4.5669000000000004</v>
          </cell>
        </row>
        <row r="71">
          <cell r="J71">
            <v>13.1143</v>
          </cell>
        </row>
        <row r="72">
          <cell r="J72">
            <v>32.743000000000002</v>
          </cell>
        </row>
        <row r="73">
          <cell r="J73">
            <v>46.343699999999998</v>
          </cell>
        </row>
        <row r="74">
          <cell r="J74">
            <v>445.75470000000001</v>
          </cell>
        </row>
        <row r="75">
          <cell r="J75">
            <v>44</v>
          </cell>
        </row>
        <row r="76">
          <cell r="J76">
            <v>95</v>
          </cell>
        </row>
        <row r="77">
          <cell r="J77">
            <v>3.121</v>
          </cell>
        </row>
        <row r="78">
          <cell r="J78">
            <v>2.7345999999999999</v>
          </cell>
        </row>
        <row r="79">
          <cell r="J79">
            <v>16.5486</v>
          </cell>
        </row>
        <row r="80">
          <cell r="J80">
            <v>1.206</v>
          </cell>
        </row>
        <row r="81">
          <cell r="J81">
            <v>1.6192</v>
          </cell>
        </row>
        <row r="82">
          <cell r="J82">
            <v>2.6711999999999998</v>
          </cell>
        </row>
        <row r="83">
          <cell r="J83">
            <v>3.4262000000000001</v>
          </cell>
        </row>
        <row r="84">
          <cell r="J84">
            <v>16.4587</v>
          </cell>
        </row>
        <row r="85">
          <cell r="J85">
            <v>2.6549999999999998</v>
          </cell>
        </row>
        <row r="86">
          <cell r="J86">
            <v>39.253999999999998</v>
          </cell>
        </row>
        <row r="87">
          <cell r="J87">
            <v>1.6291</v>
          </cell>
        </row>
        <row r="88">
          <cell r="J88">
            <v>6.5338000000000003</v>
          </cell>
        </row>
        <row r="89">
          <cell r="J89">
            <v>10.7837</v>
          </cell>
        </row>
        <row r="90">
          <cell r="J90">
            <v>3.3847999999999998</v>
          </cell>
        </row>
        <row r="91">
          <cell r="J91">
            <v>598</v>
          </cell>
        </row>
        <row r="92">
          <cell r="J92">
            <v>30.305</v>
          </cell>
        </row>
        <row r="93">
          <cell r="J93">
            <v>21.935300000000002</v>
          </cell>
        </row>
        <row r="94">
          <cell r="J94">
            <v>2.3650000000000002</v>
          </cell>
        </row>
        <row r="95">
          <cell r="J95">
            <v>11.744</v>
          </cell>
        </row>
        <row r="96">
          <cell r="J96">
            <v>4.7480000000000002</v>
          </cell>
        </row>
        <row r="97">
          <cell r="J97">
            <v>0.4768</v>
          </cell>
        </row>
        <row r="98">
          <cell r="J98">
            <v>0.52200000000000002</v>
          </cell>
        </row>
        <row r="99">
          <cell r="J99">
            <v>0.69889999999999997</v>
          </cell>
        </row>
        <row r="100">
          <cell r="J100">
            <v>24.024999999999999</v>
          </cell>
        </row>
        <row r="101">
          <cell r="J101">
            <v>0.186</v>
          </cell>
        </row>
        <row r="102">
          <cell r="J102">
            <v>1.6206</v>
          </cell>
        </row>
        <row r="103">
          <cell r="J103">
            <v>5.9</v>
          </cell>
        </row>
        <row r="104">
          <cell r="J104">
            <v>1.298</v>
          </cell>
        </row>
        <row r="105">
          <cell r="J105">
            <v>0.57799999999999996</v>
          </cell>
        </row>
        <row r="106">
          <cell r="J106">
            <v>10.28</v>
          </cell>
        </row>
        <row r="107">
          <cell r="J107">
            <v>0.82499999999999996</v>
          </cell>
        </row>
        <row r="108">
          <cell r="J108">
            <v>4.5529999999999999</v>
          </cell>
        </row>
        <row r="109">
          <cell r="J109">
            <v>6.4528999999999996</v>
          </cell>
        </row>
        <row r="110">
          <cell r="J110">
            <v>0.54530000000000001</v>
          </cell>
        </row>
        <row r="111">
          <cell r="J111">
            <v>7.1710000000000003</v>
          </cell>
        </row>
        <row r="112">
          <cell r="J112">
            <v>1.6459999999999999</v>
          </cell>
        </row>
        <row r="113">
          <cell r="J113">
            <v>3.6579999999999999</v>
          </cell>
        </row>
        <row r="114">
          <cell r="J114">
            <v>12.484</v>
          </cell>
        </row>
        <row r="115">
          <cell r="J115">
            <v>21.920200000000001</v>
          </cell>
        </row>
        <row r="116">
          <cell r="J116">
            <v>29.8</v>
          </cell>
        </row>
        <row r="117">
          <cell r="J117">
            <v>19.174900000000001</v>
          </cell>
        </row>
        <row r="118">
          <cell r="J118">
            <v>92</v>
          </cell>
        </row>
        <row r="119">
          <cell r="J119">
            <v>207.37129999999999</v>
          </cell>
        </row>
        <row r="120">
          <cell r="J120">
            <v>2.0548999999999999</v>
          </cell>
        </row>
        <row r="121">
          <cell r="J121">
            <v>0.65710000000000002</v>
          </cell>
        </row>
        <row r="122">
          <cell r="J122">
            <v>1.9995000000000001</v>
          </cell>
        </row>
        <row r="123">
          <cell r="J123">
            <v>62.567300000000003</v>
          </cell>
        </row>
        <row r="124">
          <cell r="J124">
            <v>251.18190000000001</v>
          </cell>
        </row>
        <row r="125">
          <cell r="J125">
            <v>380</v>
          </cell>
        </row>
        <row r="126">
          <cell r="J126">
            <v>87.081000000000003</v>
          </cell>
        </row>
        <row r="127">
          <cell r="J127">
            <v>2.1739999999999999</v>
          </cell>
        </row>
        <row r="128">
          <cell r="J128">
            <v>1.4490000000000001</v>
          </cell>
        </row>
        <row r="129">
          <cell r="J129">
            <v>0.90269999999999995</v>
          </cell>
        </row>
        <row r="130">
          <cell r="J130">
            <v>0.32829999999999998</v>
          </cell>
        </row>
        <row r="131">
          <cell r="J131">
            <v>30.823799999999999</v>
          </cell>
        </row>
        <row r="132">
          <cell r="J132">
            <v>65</v>
          </cell>
        </row>
        <row r="133">
          <cell r="J133">
            <v>15.006500000000001</v>
          </cell>
        </row>
        <row r="134">
          <cell r="J134">
            <v>1.7445999999999999</v>
          </cell>
        </row>
        <row r="135">
          <cell r="J135">
            <v>0.75419999999999998</v>
          </cell>
        </row>
        <row r="136">
          <cell r="J136">
            <v>17.207999999999998</v>
          </cell>
        </row>
        <row r="137">
          <cell r="J137">
            <v>206.83600000000001</v>
          </cell>
        </row>
        <row r="138">
          <cell r="J138">
            <v>1.9850000000000001</v>
          </cell>
        </row>
        <row r="139">
          <cell r="J139">
            <v>14.764799999999999</v>
          </cell>
        </row>
        <row r="140">
          <cell r="J140">
            <v>1.2892999999999999</v>
          </cell>
        </row>
        <row r="141">
          <cell r="J141">
            <v>103</v>
          </cell>
        </row>
        <row r="142">
          <cell r="J142">
            <v>2150</v>
          </cell>
        </row>
        <row r="143">
          <cell r="J143">
            <v>62.714300000000001</v>
          </cell>
        </row>
        <row r="144">
          <cell r="J144">
            <v>1.62</v>
          </cell>
        </row>
        <row r="145">
          <cell r="J145">
            <v>118.59699999999999</v>
          </cell>
        </row>
        <row r="146">
          <cell r="J146">
            <v>7.7590000000000003</v>
          </cell>
        </row>
        <row r="147">
          <cell r="J147">
            <v>36</v>
          </cell>
        </row>
        <row r="148">
          <cell r="J148">
            <v>79.224999999999994</v>
          </cell>
        </row>
        <row r="149">
          <cell r="J149">
            <v>1218.403</v>
          </cell>
        </row>
        <row r="150">
          <cell r="J150">
            <v>4.5777999999999999</v>
          </cell>
        </row>
        <row r="151">
          <cell r="J151">
            <v>40.677500000000002</v>
          </cell>
        </row>
        <row r="152">
          <cell r="J152">
            <v>32.506599999999999</v>
          </cell>
        </row>
        <row r="153">
          <cell r="J153">
            <v>307.35849999999999</v>
          </cell>
        </row>
        <row r="154">
          <cell r="J154">
            <v>123.5707</v>
          </cell>
        </row>
        <row r="155">
          <cell r="J155">
            <v>2.8180000000000001</v>
          </cell>
        </row>
        <row r="156">
          <cell r="J156">
            <v>81.819199999999995</v>
          </cell>
        </row>
        <row r="157">
          <cell r="J157">
            <v>9.0329999999999995</v>
          </cell>
        </row>
        <row r="158">
          <cell r="J158">
            <v>31.0166</v>
          </cell>
        </row>
        <row r="159">
          <cell r="J159">
            <v>33.171500000000002</v>
          </cell>
        </row>
        <row r="160">
          <cell r="J160">
            <v>638.58939999999996</v>
          </cell>
        </row>
        <row r="161">
          <cell r="J161">
            <v>51.616799999999998</v>
          </cell>
        </row>
        <row r="162">
          <cell r="J162">
            <v>12.600099999999999</v>
          </cell>
        </row>
        <row r="163">
          <cell r="J163">
            <v>33.798299999999998</v>
          </cell>
        </row>
        <row r="164">
          <cell r="J164">
            <v>156.9735</v>
          </cell>
        </row>
        <row r="165">
          <cell r="J165">
            <v>232.5</v>
          </cell>
        </row>
        <row r="166">
          <cell r="J166">
            <v>138</v>
          </cell>
        </row>
        <row r="167">
          <cell r="J167">
            <v>1.923</v>
          </cell>
        </row>
        <row r="168">
          <cell r="J168">
            <v>11.0762</v>
          </cell>
        </row>
        <row r="169">
          <cell r="J169">
            <v>1.5647</v>
          </cell>
        </row>
        <row r="170">
          <cell r="J170">
            <v>604.73400000000004</v>
          </cell>
        </row>
        <row r="171">
          <cell r="J171">
            <v>113.1429</v>
          </cell>
        </row>
        <row r="172">
          <cell r="J172">
            <v>3994.8180000000002</v>
          </cell>
        </row>
        <row r="173">
          <cell r="J173">
            <v>2.0720000000000001</v>
          </cell>
        </row>
        <row r="174">
          <cell r="J174">
            <v>0.65900000000000003</v>
          </cell>
        </row>
        <row r="175">
          <cell r="J175">
            <v>10.4664</v>
          </cell>
        </row>
        <row r="176">
          <cell r="J176">
            <v>4.508</v>
          </cell>
        </row>
        <row r="177">
          <cell r="J177">
            <v>2.8403</v>
          </cell>
        </row>
        <row r="178">
          <cell r="J178">
            <v>1.7789999999999999</v>
          </cell>
        </row>
        <row r="179">
          <cell r="J179">
            <v>6.4047000000000001</v>
          </cell>
        </row>
        <row r="180">
          <cell r="J180">
            <v>1.5449999999999999</v>
          </cell>
        </row>
        <row r="181">
          <cell r="J181">
            <v>1.8953</v>
          </cell>
        </row>
        <row r="182">
          <cell r="J182">
            <v>12.714</v>
          </cell>
        </row>
        <row r="183">
          <cell r="J183">
            <v>2.3571</v>
          </cell>
        </row>
        <row r="184">
          <cell r="J184">
            <v>20.45</v>
          </cell>
        </row>
        <row r="185">
          <cell r="J185">
            <v>0.03</v>
          </cell>
        </row>
        <row r="186">
          <cell r="J186">
            <v>8.4359999999999999</v>
          </cell>
        </row>
        <row r="187">
          <cell r="J187">
            <v>12.597</v>
          </cell>
        </row>
        <row r="188">
          <cell r="J188">
            <v>2.35E-2</v>
          </cell>
        </row>
        <row r="189">
          <cell r="J189">
            <v>2.74</v>
          </cell>
        </row>
        <row r="190">
          <cell r="J190">
            <v>6.95</v>
          </cell>
        </row>
        <row r="191">
          <cell r="J191">
            <v>8.85</v>
          </cell>
        </row>
        <row r="192">
          <cell r="J192">
            <v>1.19</v>
          </cell>
        </row>
        <row r="193">
          <cell r="J193">
            <v>0.03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Ageing Due Date"/>
    </sheetNames>
    <sheetDataSet>
      <sheetData sheetId="0">
        <row r="4">
          <cell r="E4" t="str">
            <v>117</v>
          </cell>
          <cell r="G4">
            <v>38924</v>
          </cell>
        </row>
        <row r="5">
          <cell r="G5">
            <v>38990</v>
          </cell>
        </row>
        <row r="6">
          <cell r="G6">
            <v>39109</v>
          </cell>
        </row>
        <row r="7">
          <cell r="G7">
            <v>39082</v>
          </cell>
        </row>
        <row r="8">
          <cell r="G8">
            <v>39082</v>
          </cell>
        </row>
        <row r="9">
          <cell r="G9">
            <v>39172</v>
          </cell>
        </row>
        <row r="10">
          <cell r="G10">
            <v>39065</v>
          </cell>
        </row>
        <row r="11">
          <cell r="G11">
            <v>39065</v>
          </cell>
        </row>
        <row r="12">
          <cell r="G12">
            <v>39096</v>
          </cell>
        </row>
        <row r="13">
          <cell r="G13">
            <v>39126</v>
          </cell>
        </row>
        <row r="14">
          <cell r="G14">
            <v>39157</v>
          </cell>
        </row>
        <row r="15">
          <cell r="G15">
            <v>39157</v>
          </cell>
        </row>
        <row r="16">
          <cell r="G16">
            <v>39157</v>
          </cell>
        </row>
        <row r="17">
          <cell r="G17">
            <v>39188</v>
          </cell>
        </row>
        <row r="18">
          <cell r="G18">
            <v>39188</v>
          </cell>
        </row>
        <row r="19">
          <cell r="G19">
            <v>39188</v>
          </cell>
        </row>
        <row r="20">
          <cell r="G20">
            <v>39188</v>
          </cell>
        </row>
        <row r="21">
          <cell r="G21">
            <v>39188</v>
          </cell>
        </row>
        <row r="22">
          <cell r="G22">
            <v>39188</v>
          </cell>
        </row>
        <row r="23">
          <cell r="G23">
            <v>39188</v>
          </cell>
        </row>
        <row r="24">
          <cell r="G24">
            <v>39188</v>
          </cell>
        </row>
        <row r="25">
          <cell r="G25">
            <v>39188</v>
          </cell>
        </row>
        <row r="26">
          <cell r="G26">
            <v>39188</v>
          </cell>
        </row>
        <row r="27">
          <cell r="G27">
            <v>39188</v>
          </cell>
        </row>
        <row r="28">
          <cell r="G28">
            <v>39188</v>
          </cell>
        </row>
        <row r="29">
          <cell r="G29">
            <v>39188</v>
          </cell>
        </row>
        <row r="30">
          <cell r="G30">
            <v>39188</v>
          </cell>
        </row>
        <row r="31">
          <cell r="G31">
            <v>39188</v>
          </cell>
        </row>
        <row r="32">
          <cell r="G32">
            <v>39188</v>
          </cell>
        </row>
        <row r="33">
          <cell r="G33">
            <v>39188</v>
          </cell>
        </row>
        <row r="34">
          <cell r="G34">
            <v>39188</v>
          </cell>
        </row>
        <row r="35">
          <cell r="G35">
            <v>39216</v>
          </cell>
        </row>
        <row r="36">
          <cell r="G36">
            <v>39216</v>
          </cell>
        </row>
        <row r="37">
          <cell r="G37">
            <v>39216</v>
          </cell>
        </row>
        <row r="38">
          <cell r="G38">
            <v>39216</v>
          </cell>
        </row>
        <row r="39">
          <cell r="G39">
            <v>39216</v>
          </cell>
        </row>
        <row r="40">
          <cell r="G40">
            <v>39216</v>
          </cell>
        </row>
        <row r="41">
          <cell r="G41">
            <v>39216</v>
          </cell>
        </row>
        <row r="42">
          <cell r="G42">
            <v>39216</v>
          </cell>
        </row>
        <row r="43">
          <cell r="G43">
            <v>39216</v>
          </cell>
        </row>
        <row r="44">
          <cell r="G44">
            <v>39216</v>
          </cell>
        </row>
        <row r="45">
          <cell r="G45">
            <v>39216</v>
          </cell>
        </row>
        <row r="46">
          <cell r="G46">
            <v>39216</v>
          </cell>
        </row>
        <row r="47">
          <cell r="G47">
            <v>39216</v>
          </cell>
        </row>
        <row r="48">
          <cell r="G48">
            <v>39216</v>
          </cell>
        </row>
        <row r="49">
          <cell r="G49">
            <v>39216</v>
          </cell>
        </row>
        <row r="50">
          <cell r="G50">
            <v>39216</v>
          </cell>
        </row>
        <row r="51">
          <cell r="G51">
            <v>39216</v>
          </cell>
        </row>
        <row r="52">
          <cell r="G52">
            <v>39216</v>
          </cell>
        </row>
        <row r="53">
          <cell r="G53">
            <v>39216</v>
          </cell>
        </row>
        <row r="54">
          <cell r="G54">
            <v>39157</v>
          </cell>
        </row>
        <row r="55">
          <cell r="G55">
            <v>39157</v>
          </cell>
        </row>
        <row r="56">
          <cell r="G56">
            <v>39173</v>
          </cell>
        </row>
        <row r="57">
          <cell r="G57">
            <v>39163</v>
          </cell>
        </row>
        <row r="58">
          <cell r="G58">
            <v>39097</v>
          </cell>
        </row>
        <row r="59">
          <cell r="G59">
            <v>39066</v>
          </cell>
        </row>
        <row r="60">
          <cell r="G60">
            <v>39124</v>
          </cell>
        </row>
        <row r="61">
          <cell r="G61">
            <v>39051</v>
          </cell>
        </row>
        <row r="62">
          <cell r="G62">
            <v>39051</v>
          </cell>
        </row>
        <row r="63">
          <cell r="G63">
            <v>39073</v>
          </cell>
        </row>
        <row r="64">
          <cell r="G64">
            <v>39073</v>
          </cell>
        </row>
        <row r="65">
          <cell r="G65">
            <v>39073</v>
          </cell>
        </row>
        <row r="66">
          <cell r="G66">
            <v>39135</v>
          </cell>
        </row>
        <row r="67">
          <cell r="G67">
            <v>39135</v>
          </cell>
        </row>
        <row r="68">
          <cell r="G68">
            <v>39135</v>
          </cell>
        </row>
        <row r="69">
          <cell r="G69">
            <v>39135</v>
          </cell>
        </row>
        <row r="70">
          <cell r="G70">
            <v>39135</v>
          </cell>
        </row>
        <row r="71">
          <cell r="G71">
            <v>39135</v>
          </cell>
        </row>
        <row r="72">
          <cell r="G72">
            <v>39135</v>
          </cell>
        </row>
        <row r="73">
          <cell r="G73">
            <v>39163</v>
          </cell>
        </row>
        <row r="74">
          <cell r="G74">
            <v>39163</v>
          </cell>
        </row>
        <row r="75">
          <cell r="G75">
            <v>39170</v>
          </cell>
        </row>
        <row r="76">
          <cell r="G76">
            <v>39124</v>
          </cell>
        </row>
        <row r="77">
          <cell r="G77">
            <v>39097</v>
          </cell>
        </row>
        <row r="78">
          <cell r="G78">
            <v>39110</v>
          </cell>
        </row>
        <row r="79">
          <cell r="G79">
            <v>39135</v>
          </cell>
        </row>
        <row r="80">
          <cell r="G80">
            <v>39114</v>
          </cell>
        </row>
        <row r="81">
          <cell r="G81">
            <v>39069</v>
          </cell>
        </row>
        <row r="82">
          <cell r="G82">
            <v>39133</v>
          </cell>
        </row>
        <row r="83">
          <cell r="G83">
            <v>39128</v>
          </cell>
        </row>
        <row r="84">
          <cell r="G84">
            <v>39156</v>
          </cell>
        </row>
        <row r="85">
          <cell r="G85">
            <v>39051</v>
          </cell>
        </row>
        <row r="86">
          <cell r="G86">
            <v>39135</v>
          </cell>
        </row>
        <row r="87">
          <cell r="G87">
            <v>39170</v>
          </cell>
        </row>
        <row r="88">
          <cell r="G88">
            <v>39051</v>
          </cell>
        </row>
        <row r="89">
          <cell r="G89">
            <v>39051</v>
          </cell>
        </row>
        <row r="90">
          <cell r="G90">
            <v>39172</v>
          </cell>
        </row>
        <row r="91">
          <cell r="G91">
            <v>39163</v>
          </cell>
        </row>
        <row r="92">
          <cell r="G92">
            <v>39170</v>
          </cell>
        </row>
        <row r="93">
          <cell r="G93">
            <v>39110</v>
          </cell>
        </row>
        <row r="94">
          <cell r="G94">
            <v>39110</v>
          </cell>
        </row>
        <row r="95">
          <cell r="G95">
            <v>39052</v>
          </cell>
        </row>
        <row r="96">
          <cell r="G96">
            <v>39114</v>
          </cell>
        </row>
        <row r="97">
          <cell r="G97">
            <v>39142</v>
          </cell>
        </row>
        <row r="98">
          <cell r="G98">
            <v>39156</v>
          </cell>
        </row>
        <row r="99">
          <cell r="G99">
            <v>39114</v>
          </cell>
        </row>
        <row r="100">
          <cell r="G100">
            <v>39114</v>
          </cell>
        </row>
        <row r="101">
          <cell r="G101">
            <v>39163</v>
          </cell>
        </row>
        <row r="102">
          <cell r="G102">
            <v>39142</v>
          </cell>
        </row>
        <row r="103">
          <cell r="G103">
            <v>39081</v>
          </cell>
        </row>
        <row r="104">
          <cell r="G104">
            <v>39051</v>
          </cell>
        </row>
        <row r="105">
          <cell r="G105">
            <v>39051</v>
          </cell>
        </row>
        <row r="106">
          <cell r="G106">
            <v>39041</v>
          </cell>
        </row>
        <row r="107">
          <cell r="G107">
            <v>39105</v>
          </cell>
        </row>
        <row r="108">
          <cell r="G108">
            <v>39136</v>
          </cell>
        </row>
        <row r="109">
          <cell r="G109">
            <v>39142</v>
          </cell>
        </row>
        <row r="110">
          <cell r="G110">
            <v>39156</v>
          </cell>
        </row>
        <row r="111">
          <cell r="G111">
            <v>39142</v>
          </cell>
        </row>
        <row r="112">
          <cell r="G112">
            <v>39156</v>
          </cell>
        </row>
        <row r="113">
          <cell r="G113">
            <v>39163</v>
          </cell>
        </row>
        <row r="114">
          <cell r="G114">
            <v>39163</v>
          </cell>
        </row>
        <row r="115">
          <cell r="G115">
            <v>39163</v>
          </cell>
        </row>
        <row r="116">
          <cell r="G116">
            <v>39163</v>
          </cell>
        </row>
        <row r="117">
          <cell r="G117">
            <v>39163</v>
          </cell>
        </row>
        <row r="118">
          <cell r="G118">
            <v>39163</v>
          </cell>
        </row>
        <row r="119">
          <cell r="G119">
            <v>39153</v>
          </cell>
        </row>
        <row r="120">
          <cell r="G120">
            <v>39017</v>
          </cell>
        </row>
        <row r="121">
          <cell r="G121">
            <v>39018</v>
          </cell>
        </row>
        <row r="122">
          <cell r="G122">
            <v>39018</v>
          </cell>
        </row>
        <row r="123">
          <cell r="G123">
            <v>39018</v>
          </cell>
        </row>
        <row r="124">
          <cell r="G124">
            <v>39156</v>
          </cell>
        </row>
        <row r="125">
          <cell r="G125">
            <v>39163</v>
          </cell>
        </row>
        <row r="126">
          <cell r="G126">
            <v>39156</v>
          </cell>
        </row>
        <row r="127">
          <cell r="G127">
            <v>38988</v>
          </cell>
        </row>
        <row r="128">
          <cell r="G128">
            <v>38988</v>
          </cell>
        </row>
        <row r="129">
          <cell r="G129">
            <v>39142</v>
          </cell>
        </row>
        <row r="130">
          <cell r="G130">
            <v>39163</v>
          </cell>
        </row>
        <row r="131">
          <cell r="G131">
            <v>39163</v>
          </cell>
        </row>
        <row r="132">
          <cell r="G132">
            <v>39163</v>
          </cell>
        </row>
        <row r="133">
          <cell r="G133">
            <v>39105</v>
          </cell>
        </row>
        <row r="134">
          <cell r="G134">
            <v>39142</v>
          </cell>
        </row>
        <row r="135">
          <cell r="G135">
            <v>39073</v>
          </cell>
        </row>
        <row r="136">
          <cell r="G136">
            <v>39156</v>
          </cell>
        </row>
        <row r="137">
          <cell r="G137">
            <v>39121</v>
          </cell>
        </row>
        <row r="138">
          <cell r="G138">
            <v>39083</v>
          </cell>
        </row>
        <row r="139">
          <cell r="G139">
            <v>39051</v>
          </cell>
        </row>
        <row r="140">
          <cell r="G140">
            <v>39110</v>
          </cell>
        </row>
        <row r="141">
          <cell r="G141">
            <v>39110</v>
          </cell>
        </row>
        <row r="142">
          <cell r="G142">
            <v>39165</v>
          </cell>
        </row>
        <row r="143">
          <cell r="G143">
            <v>38974</v>
          </cell>
        </row>
        <row r="144">
          <cell r="G144">
            <v>38991</v>
          </cell>
        </row>
        <row r="145">
          <cell r="G145">
            <v>39083</v>
          </cell>
        </row>
        <row r="146">
          <cell r="G146">
            <v>39091</v>
          </cell>
        </row>
        <row r="147">
          <cell r="G147">
            <v>39157</v>
          </cell>
        </row>
        <row r="148">
          <cell r="G148">
            <v>39018</v>
          </cell>
        </row>
        <row r="149">
          <cell r="G149">
            <v>39133</v>
          </cell>
        </row>
        <row r="150">
          <cell r="G150">
            <v>39135</v>
          </cell>
        </row>
        <row r="151">
          <cell r="G151">
            <v>39163</v>
          </cell>
        </row>
        <row r="152">
          <cell r="G152">
            <v>39163</v>
          </cell>
        </row>
        <row r="153">
          <cell r="G153">
            <v>39163</v>
          </cell>
        </row>
        <row r="154">
          <cell r="G154">
            <v>39128</v>
          </cell>
        </row>
        <row r="155">
          <cell r="G155">
            <v>39128</v>
          </cell>
        </row>
        <row r="156">
          <cell r="G156">
            <v>39156</v>
          </cell>
        </row>
        <row r="157">
          <cell r="G157">
            <v>38988</v>
          </cell>
        </row>
        <row r="158">
          <cell r="G158">
            <v>38988</v>
          </cell>
        </row>
        <row r="159">
          <cell r="G159">
            <v>38754</v>
          </cell>
        </row>
        <row r="160">
          <cell r="G160">
            <v>39078</v>
          </cell>
        </row>
        <row r="161">
          <cell r="G161">
            <v>39110</v>
          </cell>
        </row>
        <row r="162">
          <cell r="G162">
            <v>39097</v>
          </cell>
        </row>
        <row r="163">
          <cell r="G163">
            <v>39163</v>
          </cell>
        </row>
        <row r="164">
          <cell r="G164">
            <v>39162</v>
          </cell>
        </row>
        <row r="165">
          <cell r="G165">
            <v>39156</v>
          </cell>
        </row>
        <row r="166">
          <cell r="G166">
            <v>39135</v>
          </cell>
        </row>
        <row r="167">
          <cell r="G167">
            <v>39163</v>
          </cell>
        </row>
        <row r="168">
          <cell r="G168">
            <v>39163</v>
          </cell>
        </row>
        <row r="169">
          <cell r="G169">
            <v>39128</v>
          </cell>
        </row>
        <row r="170">
          <cell r="G170">
            <v>39139</v>
          </cell>
        </row>
        <row r="171">
          <cell r="G171">
            <v>39114</v>
          </cell>
        </row>
        <row r="172">
          <cell r="G172">
            <v>39135</v>
          </cell>
        </row>
        <row r="173">
          <cell r="G173">
            <v>39114</v>
          </cell>
        </row>
        <row r="174">
          <cell r="G174">
            <v>39078</v>
          </cell>
        </row>
        <row r="175">
          <cell r="G175">
            <v>39110</v>
          </cell>
        </row>
        <row r="176">
          <cell r="G176">
            <v>39110</v>
          </cell>
        </row>
        <row r="177">
          <cell r="G177">
            <v>39092</v>
          </cell>
        </row>
        <row r="178">
          <cell r="G178">
            <v>38975</v>
          </cell>
        </row>
        <row r="179">
          <cell r="G179">
            <v>38828</v>
          </cell>
        </row>
        <row r="180">
          <cell r="G180">
            <v>39080</v>
          </cell>
        </row>
        <row r="181">
          <cell r="G181">
            <v>38797</v>
          </cell>
        </row>
        <row r="182">
          <cell r="G182">
            <v>38807</v>
          </cell>
        </row>
        <row r="183">
          <cell r="G183">
            <v>38947</v>
          </cell>
        </row>
        <row r="184">
          <cell r="G184">
            <v>38987</v>
          </cell>
        </row>
        <row r="185">
          <cell r="G185">
            <v>38987</v>
          </cell>
        </row>
        <row r="186">
          <cell r="G186">
            <v>39018</v>
          </cell>
        </row>
        <row r="187">
          <cell r="G187">
            <v>39048</v>
          </cell>
        </row>
        <row r="188">
          <cell r="G188">
            <v>39048</v>
          </cell>
        </row>
        <row r="189">
          <cell r="G189">
            <v>39080</v>
          </cell>
        </row>
        <row r="190">
          <cell r="G190">
            <v>39080</v>
          </cell>
        </row>
        <row r="191">
          <cell r="G191">
            <v>39109</v>
          </cell>
        </row>
        <row r="192">
          <cell r="G192">
            <v>39109</v>
          </cell>
        </row>
        <row r="193">
          <cell r="G193">
            <v>39137</v>
          </cell>
        </row>
        <row r="194">
          <cell r="G194">
            <v>39137</v>
          </cell>
        </row>
        <row r="195">
          <cell r="G195">
            <v>39156</v>
          </cell>
        </row>
        <row r="196">
          <cell r="G196">
            <v>39156</v>
          </cell>
        </row>
        <row r="197">
          <cell r="G197">
            <v>39004</v>
          </cell>
        </row>
        <row r="198">
          <cell r="G198">
            <v>39004</v>
          </cell>
        </row>
        <row r="199">
          <cell r="G199">
            <v>39096</v>
          </cell>
        </row>
        <row r="200">
          <cell r="G200">
            <v>39096</v>
          </cell>
        </row>
        <row r="201">
          <cell r="G201">
            <v>39096</v>
          </cell>
        </row>
        <row r="202">
          <cell r="G202">
            <v>39096</v>
          </cell>
        </row>
        <row r="203">
          <cell r="G203">
            <v>39126</v>
          </cell>
        </row>
        <row r="204">
          <cell r="G204">
            <v>39126</v>
          </cell>
        </row>
        <row r="205">
          <cell r="G205">
            <v>39126</v>
          </cell>
        </row>
        <row r="206">
          <cell r="G206">
            <v>39126</v>
          </cell>
        </row>
        <row r="207">
          <cell r="G207">
            <v>39126</v>
          </cell>
        </row>
        <row r="208">
          <cell r="G208">
            <v>39126</v>
          </cell>
        </row>
        <row r="209">
          <cell r="G209">
            <v>39157</v>
          </cell>
        </row>
        <row r="210">
          <cell r="G210">
            <v>39157</v>
          </cell>
        </row>
        <row r="211">
          <cell r="G211">
            <v>39157</v>
          </cell>
        </row>
        <row r="212">
          <cell r="G212">
            <v>39157</v>
          </cell>
        </row>
        <row r="213">
          <cell r="G213">
            <v>39157</v>
          </cell>
        </row>
        <row r="214">
          <cell r="G214">
            <v>39157</v>
          </cell>
        </row>
        <row r="215">
          <cell r="G215">
            <v>39157</v>
          </cell>
        </row>
        <row r="216">
          <cell r="G216">
            <v>39157</v>
          </cell>
        </row>
        <row r="217">
          <cell r="G217">
            <v>39157</v>
          </cell>
        </row>
        <row r="218">
          <cell r="G218">
            <v>39157</v>
          </cell>
        </row>
        <row r="219">
          <cell r="G219">
            <v>39157</v>
          </cell>
        </row>
        <row r="220">
          <cell r="G220">
            <v>39157</v>
          </cell>
        </row>
        <row r="221">
          <cell r="G221">
            <v>39157</v>
          </cell>
        </row>
        <row r="222">
          <cell r="G222">
            <v>39188</v>
          </cell>
        </row>
        <row r="223">
          <cell r="G223">
            <v>39188</v>
          </cell>
        </row>
        <row r="224">
          <cell r="G224">
            <v>39188</v>
          </cell>
        </row>
        <row r="225">
          <cell r="G225">
            <v>39188</v>
          </cell>
        </row>
        <row r="226">
          <cell r="G226">
            <v>39188</v>
          </cell>
        </row>
        <row r="227">
          <cell r="G227">
            <v>39188</v>
          </cell>
        </row>
        <row r="228">
          <cell r="G228">
            <v>39188</v>
          </cell>
        </row>
        <row r="229">
          <cell r="G229">
            <v>39188</v>
          </cell>
        </row>
        <row r="230">
          <cell r="G230">
            <v>39188</v>
          </cell>
        </row>
        <row r="231">
          <cell r="G231">
            <v>39188</v>
          </cell>
        </row>
        <row r="232">
          <cell r="G232">
            <v>39188</v>
          </cell>
        </row>
        <row r="233">
          <cell r="G233">
            <v>39188</v>
          </cell>
        </row>
        <row r="234">
          <cell r="G234">
            <v>39188</v>
          </cell>
        </row>
        <row r="235">
          <cell r="G235">
            <v>39188</v>
          </cell>
        </row>
        <row r="236">
          <cell r="G236">
            <v>39188</v>
          </cell>
        </row>
        <row r="237">
          <cell r="G237">
            <v>39188</v>
          </cell>
        </row>
        <row r="238">
          <cell r="G238">
            <v>39188</v>
          </cell>
        </row>
        <row r="239">
          <cell r="G239">
            <v>39216</v>
          </cell>
        </row>
        <row r="240">
          <cell r="G240">
            <v>39216</v>
          </cell>
        </row>
        <row r="241">
          <cell r="G241">
            <v>39216</v>
          </cell>
        </row>
        <row r="242">
          <cell r="G242">
            <v>39216</v>
          </cell>
        </row>
        <row r="243">
          <cell r="G243">
            <v>39216</v>
          </cell>
        </row>
        <row r="244">
          <cell r="G244">
            <v>39216</v>
          </cell>
        </row>
        <row r="245">
          <cell r="G245">
            <v>39216</v>
          </cell>
        </row>
        <row r="246">
          <cell r="G246">
            <v>39216</v>
          </cell>
        </row>
        <row r="247">
          <cell r="G247">
            <v>39216</v>
          </cell>
        </row>
        <row r="248">
          <cell r="G248">
            <v>39216</v>
          </cell>
        </row>
        <row r="249">
          <cell r="G249">
            <v>38823</v>
          </cell>
        </row>
        <row r="250">
          <cell r="G250">
            <v>38823</v>
          </cell>
        </row>
        <row r="251">
          <cell r="G251">
            <v>38823</v>
          </cell>
        </row>
        <row r="252">
          <cell r="G252">
            <v>38912</v>
          </cell>
        </row>
        <row r="253">
          <cell r="G253">
            <v>38912</v>
          </cell>
        </row>
        <row r="254">
          <cell r="G254">
            <v>38912</v>
          </cell>
        </row>
        <row r="255">
          <cell r="G255">
            <v>39216</v>
          </cell>
        </row>
        <row r="256">
          <cell r="G256">
            <v>39216</v>
          </cell>
        </row>
        <row r="257">
          <cell r="G257">
            <v>39216</v>
          </cell>
        </row>
        <row r="258">
          <cell r="G258">
            <v>39216</v>
          </cell>
        </row>
        <row r="259">
          <cell r="G259">
            <v>39216</v>
          </cell>
        </row>
        <row r="260">
          <cell r="G260">
            <v>39216</v>
          </cell>
        </row>
        <row r="261">
          <cell r="G261">
            <v>39216</v>
          </cell>
        </row>
        <row r="262">
          <cell r="G262">
            <v>39216</v>
          </cell>
        </row>
        <row r="263">
          <cell r="G263">
            <v>39216</v>
          </cell>
        </row>
        <row r="264">
          <cell r="G264">
            <v>38943</v>
          </cell>
        </row>
        <row r="265">
          <cell r="G265">
            <v>39065</v>
          </cell>
        </row>
        <row r="266">
          <cell r="G266">
            <v>39065</v>
          </cell>
        </row>
        <row r="267">
          <cell r="G267">
            <v>39096</v>
          </cell>
        </row>
        <row r="268">
          <cell r="G268">
            <v>39157</v>
          </cell>
        </row>
        <row r="269">
          <cell r="G269">
            <v>39157</v>
          </cell>
        </row>
        <row r="270">
          <cell r="G270">
            <v>39188</v>
          </cell>
        </row>
        <row r="271">
          <cell r="G271">
            <v>39216</v>
          </cell>
        </row>
        <row r="272">
          <cell r="G272">
            <v>39216</v>
          </cell>
        </row>
        <row r="273">
          <cell r="G273">
            <v>38706</v>
          </cell>
        </row>
        <row r="274">
          <cell r="G274">
            <v>38899</v>
          </cell>
        </row>
        <row r="275">
          <cell r="G275">
            <v>39137</v>
          </cell>
        </row>
        <row r="276">
          <cell r="G276">
            <v>39216</v>
          </cell>
        </row>
        <row r="277">
          <cell r="G277">
            <v>39216</v>
          </cell>
        </row>
        <row r="278">
          <cell r="G278">
            <v>39216</v>
          </cell>
        </row>
        <row r="279">
          <cell r="G279">
            <v>39216</v>
          </cell>
        </row>
        <row r="280">
          <cell r="G280">
            <v>38989</v>
          </cell>
        </row>
        <row r="281">
          <cell r="G281">
            <v>39172</v>
          </cell>
        </row>
        <row r="282">
          <cell r="G282">
            <v>39188</v>
          </cell>
        </row>
        <row r="283">
          <cell r="G283">
            <v>39188</v>
          </cell>
        </row>
        <row r="284">
          <cell r="G284">
            <v>39188</v>
          </cell>
        </row>
        <row r="285">
          <cell r="G285">
            <v>39188</v>
          </cell>
        </row>
        <row r="286">
          <cell r="G286">
            <v>39188</v>
          </cell>
        </row>
        <row r="287">
          <cell r="G287">
            <v>39188</v>
          </cell>
        </row>
        <row r="288">
          <cell r="G288">
            <v>39188</v>
          </cell>
        </row>
        <row r="289">
          <cell r="G289">
            <v>39216</v>
          </cell>
        </row>
        <row r="290">
          <cell r="G290">
            <v>39216</v>
          </cell>
        </row>
        <row r="291">
          <cell r="G291">
            <v>39188</v>
          </cell>
        </row>
        <row r="292">
          <cell r="G292">
            <v>39216</v>
          </cell>
        </row>
        <row r="293">
          <cell r="G293">
            <v>38989</v>
          </cell>
        </row>
        <row r="294">
          <cell r="G294">
            <v>38960</v>
          </cell>
        </row>
        <row r="295">
          <cell r="G295">
            <v>39080</v>
          </cell>
        </row>
        <row r="296">
          <cell r="G296">
            <v>39155</v>
          </cell>
        </row>
        <row r="297">
          <cell r="G297">
            <v>39156</v>
          </cell>
        </row>
        <row r="298">
          <cell r="G298">
            <v>39156</v>
          </cell>
        </row>
        <row r="299">
          <cell r="G299">
            <v>39065</v>
          </cell>
        </row>
        <row r="300">
          <cell r="G300">
            <v>39126</v>
          </cell>
        </row>
        <row r="301">
          <cell r="G301">
            <v>39157</v>
          </cell>
        </row>
        <row r="302">
          <cell r="G302">
            <v>39157</v>
          </cell>
        </row>
        <row r="303">
          <cell r="G303">
            <v>39188</v>
          </cell>
        </row>
        <row r="304">
          <cell r="G304">
            <v>39188</v>
          </cell>
        </row>
        <row r="305">
          <cell r="G305">
            <v>39188</v>
          </cell>
        </row>
        <row r="306">
          <cell r="G306">
            <v>39188</v>
          </cell>
        </row>
        <row r="307">
          <cell r="G307">
            <v>39188</v>
          </cell>
        </row>
        <row r="308">
          <cell r="G308">
            <v>39188</v>
          </cell>
        </row>
        <row r="309">
          <cell r="G309">
            <v>39188</v>
          </cell>
        </row>
        <row r="310">
          <cell r="G310">
            <v>39188</v>
          </cell>
        </row>
        <row r="311">
          <cell r="G311">
            <v>39188</v>
          </cell>
        </row>
        <row r="312">
          <cell r="G312">
            <v>39188</v>
          </cell>
        </row>
        <row r="313">
          <cell r="G313">
            <v>39188</v>
          </cell>
        </row>
        <row r="314">
          <cell r="G314">
            <v>39188</v>
          </cell>
        </row>
        <row r="315">
          <cell r="G315">
            <v>39188</v>
          </cell>
        </row>
        <row r="316">
          <cell r="G316">
            <v>39188</v>
          </cell>
        </row>
        <row r="317">
          <cell r="G317">
            <v>39188</v>
          </cell>
        </row>
        <row r="318">
          <cell r="G318">
            <v>39188</v>
          </cell>
        </row>
        <row r="319">
          <cell r="G319">
            <v>39188</v>
          </cell>
        </row>
        <row r="320">
          <cell r="G320">
            <v>39188</v>
          </cell>
        </row>
        <row r="321">
          <cell r="G321">
            <v>39188</v>
          </cell>
        </row>
        <row r="322">
          <cell r="G322">
            <v>39188</v>
          </cell>
        </row>
        <row r="323">
          <cell r="G323">
            <v>39188</v>
          </cell>
        </row>
        <row r="324">
          <cell r="G324">
            <v>39188</v>
          </cell>
        </row>
        <row r="325">
          <cell r="G325">
            <v>39188</v>
          </cell>
        </row>
        <row r="326">
          <cell r="G326">
            <v>39216</v>
          </cell>
        </row>
        <row r="327">
          <cell r="G327">
            <v>39216</v>
          </cell>
        </row>
        <row r="328">
          <cell r="G328">
            <v>39216</v>
          </cell>
        </row>
        <row r="329">
          <cell r="G329">
            <v>39216</v>
          </cell>
        </row>
        <row r="330">
          <cell r="G330">
            <v>39216</v>
          </cell>
        </row>
        <row r="331">
          <cell r="G331">
            <v>39216</v>
          </cell>
        </row>
        <row r="332">
          <cell r="G332">
            <v>39216</v>
          </cell>
        </row>
        <row r="333">
          <cell r="G333">
            <v>39216</v>
          </cell>
        </row>
        <row r="334">
          <cell r="G334">
            <v>39216</v>
          </cell>
        </row>
        <row r="335">
          <cell r="G335">
            <v>39216</v>
          </cell>
        </row>
        <row r="336">
          <cell r="G336">
            <v>39216</v>
          </cell>
        </row>
        <row r="337">
          <cell r="G337">
            <v>39216</v>
          </cell>
        </row>
        <row r="338">
          <cell r="G338">
            <v>39216</v>
          </cell>
        </row>
        <row r="339">
          <cell r="G339">
            <v>39216</v>
          </cell>
        </row>
        <row r="340">
          <cell r="G340">
            <v>39216</v>
          </cell>
        </row>
        <row r="341">
          <cell r="G341">
            <v>39216</v>
          </cell>
        </row>
        <row r="342">
          <cell r="G342">
            <v>39216</v>
          </cell>
        </row>
        <row r="343">
          <cell r="G343">
            <v>39216</v>
          </cell>
        </row>
        <row r="344">
          <cell r="G344">
            <v>39216</v>
          </cell>
        </row>
        <row r="345">
          <cell r="G345">
            <v>39216</v>
          </cell>
        </row>
        <row r="346">
          <cell r="G346">
            <v>39216</v>
          </cell>
        </row>
        <row r="347">
          <cell r="G347">
            <v>39216</v>
          </cell>
        </row>
        <row r="348">
          <cell r="G348">
            <v>39216</v>
          </cell>
        </row>
        <row r="349">
          <cell r="G349">
            <v>39216</v>
          </cell>
        </row>
        <row r="350">
          <cell r="G350">
            <v>39216</v>
          </cell>
        </row>
        <row r="351">
          <cell r="G351">
            <v>38924</v>
          </cell>
        </row>
        <row r="352">
          <cell r="G352">
            <v>38837</v>
          </cell>
        </row>
        <row r="353">
          <cell r="G353">
            <v>39172</v>
          </cell>
        </row>
        <row r="354">
          <cell r="G354">
            <v>38807</v>
          </cell>
        </row>
        <row r="355">
          <cell r="G355">
            <v>38861</v>
          </cell>
        </row>
        <row r="356">
          <cell r="G356">
            <v>38964</v>
          </cell>
        </row>
        <row r="357">
          <cell r="G357">
            <v>38987</v>
          </cell>
        </row>
        <row r="358">
          <cell r="G358">
            <v>38987</v>
          </cell>
        </row>
        <row r="359">
          <cell r="G359">
            <v>38989</v>
          </cell>
        </row>
        <row r="360">
          <cell r="G360">
            <v>39188</v>
          </cell>
        </row>
        <row r="361">
          <cell r="G361">
            <v>39188</v>
          </cell>
        </row>
        <row r="362">
          <cell r="G362">
            <v>39188</v>
          </cell>
        </row>
        <row r="363">
          <cell r="G363">
            <v>39188</v>
          </cell>
        </row>
        <row r="364">
          <cell r="G364">
            <v>39216</v>
          </cell>
        </row>
        <row r="365">
          <cell r="G365">
            <v>39216</v>
          </cell>
        </row>
        <row r="366">
          <cell r="G366">
            <v>39216</v>
          </cell>
        </row>
        <row r="367">
          <cell r="G367">
            <v>39216</v>
          </cell>
        </row>
        <row r="368">
          <cell r="G368">
            <v>39216</v>
          </cell>
        </row>
        <row r="369">
          <cell r="G369">
            <v>38792</v>
          </cell>
        </row>
        <row r="370">
          <cell r="G370">
            <v>38823</v>
          </cell>
        </row>
        <row r="371">
          <cell r="G371">
            <v>38823</v>
          </cell>
        </row>
        <row r="372">
          <cell r="G372">
            <v>38973</v>
          </cell>
        </row>
        <row r="373">
          <cell r="G373">
            <v>39004</v>
          </cell>
        </row>
        <row r="374">
          <cell r="G374">
            <v>39137</v>
          </cell>
        </row>
        <row r="375">
          <cell r="G375">
            <v>39188</v>
          </cell>
        </row>
        <row r="376">
          <cell r="G376">
            <v>39188</v>
          </cell>
        </row>
        <row r="377">
          <cell r="G377">
            <v>39188</v>
          </cell>
        </row>
        <row r="378">
          <cell r="G378">
            <v>39188</v>
          </cell>
        </row>
        <row r="379">
          <cell r="G379">
            <v>39188</v>
          </cell>
        </row>
        <row r="380">
          <cell r="G380">
            <v>39188</v>
          </cell>
        </row>
        <row r="381">
          <cell r="G381">
            <v>39188</v>
          </cell>
        </row>
        <row r="382">
          <cell r="G382">
            <v>39216</v>
          </cell>
        </row>
        <row r="383">
          <cell r="G383">
            <v>39216</v>
          </cell>
        </row>
        <row r="384">
          <cell r="G384">
            <v>39216</v>
          </cell>
        </row>
        <row r="385">
          <cell r="G385">
            <v>39216</v>
          </cell>
        </row>
        <row r="386">
          <cell r="G386">
            <v>39216</v>
          </cell>
        </row>
        <row r="387">
          <cell r="G387">
            <v>39216</v>
          </cell>
        </row>
        <row r="388">
          <cell r="G388">
            <v>39216</v>
          </cell>
        </row>
        <row r="389">
          <cell r="G389">
            <v>39216</v>
          </cell>
        </row>
        <row r="390">
          <cell r="G390">
            <v>39216</v>
          </cell>
        </row>
        <row r="391">
          <cell r="G391">
            <v>38925</v>
          </cell>
        </row>
        <row r="392">
          <cell r="G392">
            <v>38761</v>
          </cell>
        </row>
        <row r="393">
          <cell r="G393">
            <v>38761</v>
          </cell>
        </row>
        <row r="394">
          <cell r="G394">
            <v>38761</v>
          </cell>
        </row>
        <row r="395">
          <cell r="G395">
            <v>38761</v>
          </cell>
        </row>
        <row r="396">
          <cell r="G396">
            <v>38761</v>
          </cell>
        </row>
        <row r="397">
          <cell r="G397">
            <v>38761</v>
          </cell>
        </row>
        <row r="398">
          <cell r="G398">
            <v>38761</v>
          </cell>
        </row>
        <row r="399">
          <cell r="G399">
            <v>38792</v>
          </cell>
        </row>
        <row r="400">
          <cell r="G400">
            <v>38792</v>
          </cell>
        </row>
        <row r="401">
          <cell r="G401">
            <v>38912</v>
          </cell>
        </row>
        <row r="402">
          <cell r="G402">
            <v>38912</v>
          </cell>
        </row>
        <row r="403">
          <cell r="G403">
            <v>38912</v>
          </cell>
        </row>
        <row r="404">
          <cell r="G404">
            <v>38912</v>
          </cell>
        </row>
        <row r="405">
          <cell r="G405">
            <v>38943</v>
          </cell>
        </row>
        <row r="406">
          <cell r="G406">
            <v>38943</v>
          </cell>
        </row>
        <row r="407">
          <cell r="G407">
            <v>38943</v>
          </cell>
        </row>
        <row r="408">
          <cell r="G408">
            <v>38943</v>
          </cell>
        </row>
        <row r="409">
          <cell r="G409">
            <v>38943</v>
          </cell>
        </row>
        <row r="410">
          <cell r="G410">
            <v>38943</v>
          </cell>
        </row>
        <row r="411">
          <cell r="G411">
            <v>38943</v>
          </cell>
        </row>
        <row r="412">
          <cell r="G412">
            <v>38973</v>
          </cell>
        </row>
        <row r="413">
          <cell r="G413">
            <v>38973</v>
          </cell>
        </row>
        <row r="414">
          <cell r="G414">
            <v>38973</v>
          </cell>
        </row>
        <row r="415">
          <cell r="G415">
            <v>38973</v>
          </cell>
        </row>
        <row r="416">
          <cell r="G416">
            <v>38973</v>
          </cell>
        </row>
        <row r="417">
          <cell r="G417">
            <v>39004</v>
          </cell>
        </row>
        <row r="418">
          <cell r="G418">
            <v>39004</v>
          </cell>
        </row>
        <row r="419">
          <cell r="G419">
            <v>39004</v>
          </cell>
        </row>
        <row r="420">
          <cell r="G420">
            <v>39004</v>
          </cell>
        </row>
        <row r="421">
          <cell r="G421">
            <v>39004</v>
          </cell>
        </row>
        <row r="422">
          <cell r="G422">
            <v>39004</v>
          </cell>
        </row>
        <row r="423">
          <cell r="G423">
            <v>39004</v>
          </cell>
        </row>
        <row r="424">
          <cell r="G424">
            <v>39035</v>
          </cell>
        </row>
        <row r="425">
          <cell r="G425">
            <v>39035</v>
          </cell>
        </row>
        <row r="426">
          <cell r="G426">
            <v>39035</v>
          </cell>
        </row>
        <row r="427">
          <cell r="G427">
            <v>39035</v>
          </cell>
        </row>
        <row r="428">
          <cell r="G428">
            <v>39035</v>
          </cell>
        </row>
        <row r="429">
          <cell r="G429">
            <v>39065</v>
          </cell>
        </row>
        <row r="430">
          <cell r="G430">
            <v>39065</v>
          </cell>
        </row>
        <row r="431">
          <cell r="G431">
            <v>39065</v>
          </cell>
        </row>
        <row r="432">
          <cell r="G432">
            <v>39065</v>
          </cell>
        </row>
        <row r="433">
          <cell r="G433">
            <v>39096</v>
          </cell>
        </row>
        <row r="434">
          <cell r="G434">
            <v>39096</v>
          </cell>
        </row>
        <row r="435">
          <cell r="G435">
            <v>39096</v>
          </cell>
        </row>
        <row r="436">
          <cell r="G436">
            <v>39126</v>
          </cell>
        </row>
        <row r="437">
          <cell r="G437">
            <v>39126</v>
          </cell>
        </row>
        <row r="438">
          <cell r="G438">
            <v>39126</v>
          </cell>
        </row>
        <row r="439">
          <cell r="G439">
            <v>39126</v>
          </cell>
        </row>
        <row r="440">
          <cell r="G440">
            <v>39126</v>
          </cell>
        </row>
        <row r="441">
          <cell r="G441">
            <v>39126</v>
          </cell>
        </row>
        <row r="442">
          <cell r="G442">
            <v>39126</v>
          </cell>
        </row>
        <row r="443">
          <cell r="G443">
            <v>39157</v>
          </cell>
        </row>
        <row r="444">
          <cell r="G444">
            <v>39157</v>
          </cell>
        </row>
        <row r="445">
          <cell r="G445">
            <v>39188</v>
          </cell>
        </row>
        <row r="446">
          <cell r="G446">
            <v>39188</v>
          </cell>
        </row>
        <row r="447">
          <cell r="G447">
            <v>39188</v>
          </cell>
        </row>
        <row r="448">
          <cell r="G448">
            <v>39188</v>
          </cell>
        </row>
        <row r="449">
          <cell r="G449">
            <v>39188</v>
          </cell>
        </row>
        <row r="450">
          <cell r="G450">
            <v>39188</v>
          </cell>
        </row>
        <row r="451">
          <cell r="G451">
            <v>39045</v>
          </cell>
        </row>
        <row r="452">
          <cell r="G452">
            <v>38899</v>
          </cell>
        </row>
        <row r="453">
          <cell r="G453">
            <v>39188</v>
          </cell>
        </row>
        <row r="454">
          <cell r="G454">
            <v>39188</v>
          </cell>
        </row>
        <row r="455">
          <cell r="G455">
            <v>39188</v>
          </cell>
        </row>
        <row r="456">
          <cell r="G456">
            <v>39188</v>
          </cell>
        </row>
        <row r="457">
          <cell r="G457">
            <v>39216</v>
          </cell>
        </row>
        <row r="458">
          <cell r="G458">
            <v>39216</v>
          </cell>
        </row>
        <row r="459">
          <cell r="G459">
            <v>39216</v>
          </cell>
        </row>
        <row r="460">
          <cell r="G460">
            <v>39216</v>
          </cell>
        </row>
        <row r="461">
          <cell r="G461">
            <v>39216</v>
          </cell>
        </row>
        <row r="462">
          <cell r="G462">
            <v>39216</v>
          </cell>
        </row>
        <row r="463">
          <cell r="G463">
            <v>39216</v>
          </cell>
        </row>
        <row r="464">
          <cell r="G464">
            <v>39216</v>
          </cell>
        </row>
        <row r="465">
          <cell r="G465">
            <v>38899</v>
          </cell>
        </row>
        <row r="466">
          <cell r="G466">
            <v>39045</v>
          </cell>
        </row>
        <row r="467">
          <cell r="G467">
            <v>39052</v>
          </cell>
        </row>
        <row r="468">
          <cell r="G468">
            <v>38868</v>
          </cell>
        </row>
        <row r="469">
          <cell r="G469">
            <v>39080</v>
          </cell>
        </row>
        <row r="470">
          <cell r="G470">
            <v>38990</v>
          </cell>
        </row>
        <row r="471">
          <cell r="G471">
            <v>38990</v>
          </cell>
        </row>
        <row r="472">
          <cell r="G472">
            <v>38990</v>
          </cell>
        </row>
        <row r="473">
          <cell r="G473">
            <v>39080</v>
          </cell>
        </row>
        <row r="474">
          <cell r="G474">
            <v>39172</v>
          </cell>
        </row>
        <row r="475">
          <cell r="G475">
            <v>39021</v>
          </cell>
        </row>
        <row r="476">
          <cell r="G476">
            <v>39172</v>
          </cell>
        </row>
        <row r="477">
          <cell r="G477">
            <v>39096</v>
          </cell>
        </row>
        <row r="478">
          <cell r="G478">
            <v>39096</v>
          </cell>
        </row>
        <row r="479">
          <cell r="G479">
            <v>39157</v>
          </cell>
        </row>
        <row r="480">
          <cell r="G480">
            <v>39157</v>
          </cell>
        </row>
        <row r="481">
          <cell r="G481">
            <v>39157</v>
          </cell>
        </row>
        <row r="482">
          <cell r="G482">
            <v>39157</v>
          </cell>
        </row>
        <row r="483">
          <cell r="G483">
            <v>39188</v>
          </cell>
        </row>
        <row r="484">
          <cell r="G484">
            <v>39188</v>
          </cell>
        </row>
        <row r="485">
          <cell r="G485">
            <v>39188</v>
          </cell>
        </row>
        <row r="486">
          <cell r="G486">
            <v>39188</v>
          </cell>
        </row>
        <row r="487">
          <cell r="G487">
            <v>39188</v>
          </cell>
        </row>
        <row r="488">
          <cell r="G488">
            <v>39188</v>
          </cell>
        </row>
        <row r="489">
          <cell r="G489">
            <v>39188</v>
          </cell>
        </row>
        <row r="490">
          <cell r="G490">
            <v>39188</v>
          </cell>
        </row>
        <row r="491">
          <cell r="G491">
            <v>39188</v>
          </cell>
        </row>
        <row r="492">
          <cell r="G492">
            <v>39188</v>
          </cell>
        </row>
        <row r="493">
          <cell r="G493">
            <v>39188</v>
          </cell>
        </row>
        <row r="494">
          <cell r="G494">
            <v>39216</v>
          </cell>
        </row>
        <row r="495">
          <cell r="G495">
            <v>39216</v>
          </cell>
        </row>
        <row r="496">
          <cell r="G496">
            <v>39216</v>
          </cell>
        </row>
        <row r="497">
          <cell r="G497">
            <v>39216</v>
          </cell>
        </row>
        <row r="498">
          <cell r="G498">
            <v>38912</v>
          </cell>
        </row>
        <row r="499">
          <cell r="G499">
            <v>38973</v>
          </cell>
        </row>
        <row r="500">
          <cell r="G500">
            <v>38939</v>
          </cell>
        </row>
        <row r="501">
          <cell r="G501">
            <v>38960</v>
          </cell>
        </row>
        <row r="502">
          <cell r="G502">
            <v>38973</v>
          </cell>
        </row>
        <row r="503">
          <cell r="G503">
            <v>39004</v>
          </cell>
        </row>
        <row r="504">
          <cell r="G504">
            <v>39004</v>
          </cell>
        </row>
        <row r="505">
          <cell r="G505">
            <v>39004</v>
          </cell>
        </row>
        <row r="506">
          <cell r="G506">
            <v>39004</v>
          </cell>
        </row>
        <row r="507">
          <cell r="G507">
            <v>39188</v>
          </cell>
        </row>
        <row r="508">
          <cell r="G508">
            <v>39188</v>
          </cell>
        </row>
        <row r="509">
          <cell r="G509">
            <v>39188</v>
          </cell>
        </row>
        <row r="510">
          <cell r="G510">
            <v>39188</v>
          </cell>
        </row>
        <row r="511">
          <cell r="G511">
            <v>39216</v>
          </cell>
        </row>
        <row r="512">
          <cell r="G512">
            <v>39216</v>
          </cell>
        </row>
        <row r="513">
          <cell r="G513">
            <v>39109</v>
          </cell>
        </row>
        <row r="514">
          <cell r="G514">
            <v>39126</v>
          </cell>
        </row>
        <row r="515">
          <cell r="G515">
            <v>39216</v>
          </cell>
        </row>
        <row r="516">
          <cell r="G516">
            <v>39216</v>
          </cell>
        </row>
        <row r="517">
          <cell r="G517">
            <v>38807</v>
          </cell>
        </row>
        <row r="518">
          <cell r="G518">
            <v>38748</v>
          </cell>
        </row>
        <row r="519">
          <cell r="G519">
            <v>38748</v>
          </cell>
        </row>
        <row r="520">
          <cell r="G520">
            <v>38776</v>
          </cell>
        </row>
        <row r="521">
          <cell r="G521">
            <v>39052</v>
          </cell>
        </row>
        <row r="522">
          <cell r="G522">
            <v>39080</v>
          </cell>
        </row>
        <row r="523">
          <cell r="G523">
            <v>39157</v>
          </cell>
        </row>
        <row r="524">
          <cell r="G524">
            <v>39157</v>
          </cell>
        </row>
        <row r="525">
          <cell r="G525">
            <v>39157</v>
          </cell>
        </row>
        <row r="526">
          <cell r="G526">
            <v>39157</v>
          </cell>
        </row>
        <row r="527">
          <cell r="G527">
            <v>39157</v>
          </cell>
        </row>
        <row r="528">
          <cell r="G528">
            <v>39157</v>
          </cell>
        </row>
        <row r="529">
          <cell r="G529">
            <v>39188</v>
          </cell>
        </row>
        <row r="530">
          <cell r="G530">
            <v>39188</v>
          </cell>
        </row>
        <row r="531">
          <cell r="G531">
            <v>39188</v>
          </cell>
        </row>
        <row r="532">
          <cell r="G532">
            <v>39188</v>
          </cell>
        </row>
        <row r="533">
          <cell r="G533">
            <v>39216</v>
          </cell>
        </row>
        <row r="534">
          <cell r="G534">
            <v>39216</v>
          </cell>
        </row>
        <row r="535">
          <cell r="G535">
            <v>39216</v>
          </cell>
        </row>
        <row r="536">
          <cell r="G536">
            <v>39216</v>
          </cell>
        </row>
        <row r="537">
          <cell r="G537">
            <v>39216</v>
          </cell>
        </row>
        <row r="538">
          <cell r="G538">
            <v>39216</v>
          </cell>
        </row>
        <row r="539">
          <cell r="G539">
            <v>39216</v>
          </cell>
        </row>
        <row r="540">
          <cell r="G540">
            <v>39195</v>
          </cell>
        </row>
        <row r="541">
          <cell r="G541">
            <v>39226</v>
          </cell>
        </row>
        <row r="542">
          <cell r="G542">
            <v>39253</v>
          </cell>
        </row>
        <row r="543">
          <cell r="G543">
            <v>38988</v>
          </cell>
        </row>
        <row r="544">
          <cell r="G544">
            <v>39051</v>
          </cell>
        </row>
        <row r="545">
          <cell r="G545">
            <v>39073</v>
          </cell>
        </row>
        <row r="546">
          <cell r="G546">
            <v>39165</v>
          </cell>
        </row>
        <row r="547">
          <cell r="G547">
            <v>39165</v>
          </cell>
        </row>
        <row r="548">
          <cell r="G548">
            <v>39163</v>
          </cell>
        </row>
        <row r="549">
          <cell r="G549">
            <v>39142</v>
          </cell>
        </row>
        <row r="550">
          <cell r="G550">
            <v>39188</v>
          </cell>
        </row>
        <row r="551">
          <cell r="G551">
            <v>39188</v>
          </cell>
        </row>
        <row r="552">
          <cell r="G552">
            <v>39188</v>
          </cell>
        </row>
        <row r="553">
          <cell r="G553">
            <v>39216</v>
          </cell>
        </row>
        <row r="554">
          <cell r="G554">
            <v>39157</v>
          </cell>
        </row>
        <row r="555">
          <cell r="G555">
            <v>39188</v>
          </cell>
        </row>
        <row r="556">
          <cell r="G556">
            <v>39172</v>
          </cell>
        </row>
        <row r="557">
          <cell r="G557">
            <v>39188</v>
          </cell>
        </row>
        <row r="558">
          <cell r="G558">
            <v>39216</v>
          </cell>
        </row>
        <row r="559">
          <cell r="G559">
            <v>39216</v>
          </cell>
        </row>
        <row r="560">
          <cell r="G560">
            <v>39216</v>
          </cell>
        </row>
        <row r="561">
          <cell r="G561">
            <v>39188</v>
          </cell>
        </row>
        <row r="562">
          <cell r="G562">
            <v>39216</v>
          </cell>
        </row>
        <row r="563">
          <cell r="G563">
            <v>38989</v>
          </cell>
        </row>
        <row r="564">
          <cell r="G564">
            <v>39055</v>
          </cell>
        </row>
        <row r="565">
          <cell r="G565">
            <v>39172</v>
          </cell>
        </row>
        <row r="566">
          <cell r="G566">
            <v>39080</v>
          </cell>
        </row>
        <row r="567">
          <cell r="G567">
            <v>39137</v>
          </cell>
        </row>
        <row r="568">
          <cell r="G568">
            <v>39141</v>
          </cell>
        </row>
        <row r="569">
          <cell r="G569">
            <v>39142</v>
          </cell>
        </row>
        <row r="570">
          <cell r="G570">
            <v>39142</v>
          </cell>
        </row>
        <row r="571">
          <cell r="G571">
            <v>39142</v>
          </cell>
        </row>
        <row r="572">
          <cell r="G572">
            <v>39142</v>
          </cell>
        </row>
        <row r="573">
          <cell r="G573">
            <v>39201</v>
          </cell>
        </row>
        <row r="574">
          <cell r="G574">
            <v>39201</v>
          </cell>
        </row>
        <row r="575">
          <cell r="G575">
            <v>39110</v>
          </cell>
        </row>
        <row r="576">
          <cell r="G576">
            <v>39110</v>
          </cell>
        </row>
        <row r="577">
          <cell r="G577">
            <v>39134</v>
          </cell>
        </row>
        <row r="578">
          <cell r="G578">
            <v>39156</v>
          </cell>
        </row>
        <row r="579">
          <cell r="G579">
            <v>39097</v>
          </cell>
        </row>
        <row r="580">
          <cell r="G580">
            <v>38899</v>
          </cell>
        </row>
        <row r="581">
          <cell r="G581">
            <v>39127</v>
          </cell>
        </row>
        <row r="582">
          <cell r="G582">
            <v>38989</v>
          </cell>
        </row>
        <row r="583">
          <cell r="G583">
            <v>39017</v>
          </cell>
        </row>
        <row r="584">
          <cell r="G584">
            <v>39127</v>
          </cell>
        </row>
        <row r="585">
          <cell r="G585">
            <v>39127</v>
          </cell>
        </row>
        <row r="586">
          <cell r="G586">
            <v>39127</v>
          </cell>
        </row>
        <row r="587">
          <cell r="G587">
            <v>39127</v>
          </cell>
        </row>
        <row r="588">
          <cell r="G588">
            <v>39127</v>
          </cell>
        </row>
        <row r="589">
          <cell r="G589">
            <v>39158</v>
          </cell>
        </row>
        <row r="590">
          <cell r="G590">
            <v>39158</v>
          </cell>
        </row>
        <row r="591">
          <cell r="G591">
            <v>39158</v>
          </cell>
        </row>
        <row r="592">
          <cell r="G592">
            <v>39158</v>
          </cell>
        </row>
        <row r="593">
          <cell r="G593">
            <v>39158</v>
          </cell>
        </row>
        <row r="594">
          <cell r="G594">
            <v>39158</v>
          </cell>
        </row>
        <row r="595">
          <cell r="G595">
            <v>39158</v>
          </cell>
        </row>
        <row r="596">
          <cell r="G596">
            <v>39186</v>
          </cell>
        </row>
        <row r="597">
          <cell r="G597">
            <v>39186</v>
          </cell>
        </row>
        <row r="598">
          <cell r="G598">
            <v>39186</v>
          </cell>
        </row>
        <row r="599">
          <cell r="G599">
            <v>39186</v>
          </cell>
        </row>
        <row r="600">
          <cell r="G600">
            <v>39186</v>
          </cell>
        </row>
        <row r="601">
          <cell r="G601">
            <v>39186</v>
          </cell>
        </row>
        <row r="602">
          <cell r="G602">
            <v>39186</v>
          </cell>
        </row>
        <row r="603">
          <cell r="G603">
            <v>39186</v>
          </cell>
        </row>
        <row r="604">
          <cell r="G604">
            <v>39186</v>
          </cell>
        </row>
        <row r="605">
          <cell r="G605">
            <v>39186</v>
          </cell>
        </row>
        <row r="606">
          <cell r="G606">
            <v>39186</v>
          </cell>
        </row>
        <row r="607">
          <cell r="G607">
            <v>39186</v>
          </cell>
        </row>
        <row r="608">
          <cell r="G608">
            <v>39186</v>
          </cell>
        </row>
        <row r="609">
          <cell r="G609">
            <v>39186</v>
          </cell>
        </row>
        <row r="610">
          <cell r="G610">
            <v>39186</v>
          </cell>
        </row>
        <row r="611">
          <cell r="G611">
            <v>39188</v>
          </cell>
        </row>
        <row r="612">
          <cell r="G612">
            <v>39188</v>
          </cell>
        </row>
        <row r="613">
          <cell r="G613">
            <v>39216</v>
          </cell>
        </row>
        <row r="614">
          <cell r="G614">
            <v>39216</v>
          </cell>
        </row>
        <row r="615">
          <cell r="G615">
            <v>39216</v>
          </cell>
        </row>
        <row r="616">
          <cell r="G616">
            <v>39216</v>
          </cell>
        </row>
        <row r="617">
          <cell r="G617">
            <v>39170</v>
          </cell>
        </row>
        <row r="618">
          <cell r="G618">
            <v>39072</v>
          </cell>
        </row>
        <row r="619">
          <cell r="G619">
            <v>38926</v>
          </cell>
        </row>
        <row r="620">
          <cell r="G620">
            <v>39216</v>
          </cell>
        </row>
        <row r="621">
          <cell r="G621">
            <v>39216</v>
          </cell>
        </row>
        <row r="622">
          <cell r="G622">
            <v>39109</v>
          </cell>
        </row>
        <row r="623">
          <cell r="G623">
            <v>38947</v>
          </cell>
        </row>
        <row r="624">
          <cell r="G624">
            <v>39051</v>
          </cell>
        </row>
        <row r="625">
          <cell r="G625">
            <v>39073</v>
          </cell>
        </row>
        <row r="626">
          <cell r="G626">
            <v>39170</v>
          </cell>
        </row>
        <row r="627">
          <cell r="G627">
            <v>39148</v>
          </cell>
        </row>
        <row r="628">
          <cell r="G628">
            <v>39155</v>
          </cell>
        </row>
        <row r="629">
          <cell r="G629">
            <v>38988</v>
          </cell>
        </row>
        <row r="630">
          <cell r="G630">
            <v>39201</v>
          </cell>
        </row>
        <row r="631">
          <cell r="G631">
            <v>39201</v>
          </cell>
        </row>
        <row r="632">
          <cell r="G632">
            <v>39201</v>
          </cell>
        </row>
        <row r="633">
          <cell r="G633">
            <v>39142</v>
          </cell>
        </row>
        <row r="634">
          <cell r="G634">
            <v>39142</v>
          </cell>
        </row>
        <row r="635">
          <cell r="G635">
            <v>39173</v>
          </cell>
        </row>
        <row r="636">
          <cell r="G636">
            <v>39173</v>
          </cell>
        </row>
        <row r="637">
          <cell r="G637">
            <v>38899</v>
          </cell>
        </row>
        <row r="638">
          <cell r="G638">
            <v>39157</v>
          </cell>
        </row>
        <row r="639">
          <cell r="G639">
            <v>39157</v>
          </cell>
        </row>
        <row r="640">
          <cell r="G640">
            <v>39173</v>
          </cell>
        </row>
        <row r="641">
          <cell r="G641">
            <v>39173</v>
          </cell>
        </row>
        <row r="642">
          <cell r="G642">
            <v>39173</v>
          </cell>
        </row>
        <row r="643">
          <cell r="G643">
            <v>39173</v>
          </cell>
        </row>
        <row r="644">
          <cell r="G644">
            <v>39201</v>
          </cell>
        </row>
        <row r="645">
          <cell r="G645">
            <v>39201</v>
          </cell>
        </row>
        <row r="646">
          <cell r="G646">
            <v>39137</v>
          </cell>
        </row>
        <row r="647">
          <cell r="G647">
            <v>39077</v>
          </cell>
        </row>
        <row r="648">
          <cell r="G648">
            <v>39156</v>
          </cell>
        </row>
        <row r="649">
          <cell r="G649">
            <v>39081</v>
          </cell>
        </row>
        <row r="650">
          <cell r="G650">
            <v>39081</v>
          </cell>
        </row>
        <row r="651">
          <cell r="G651">
            <v>39112</v>
          </cell>
        </row>
        <row r="652">
          <cell r="G652">
            <v>39112</v>
          </cell>
        </row>
        <row r="653">
          <cell r="G653">
            <v>39112</v>
          </cell>
        </row>
        <row r="654">
          <cell r="G654">
            <v>39171</v>
          </cell>
        </row>
        <row r="655">
          <cell r="G655">
            <v>39171</v>
          </cell>
        </row>
        <row r="656">
          <cell r="G656">
            <v>38960</v>
          </cell>
        </row>
        <row r="657">
          <cell r="G657">
            <v>39081</v>
          </cell>
        </row>
        <row r="658">
          <cell r="G658">
            <v>39081</v>
          </cell>
        </row>
        <row r="659">
          <cell r="G659">
            <v>39111</v>
          </cell>
        </row>
        <row r="660">
          <cell r="G660">
            <v>39111</v>
          </cell>
        </row>
        <row r="661">
          <cell r="G661">
            <v>39142</v>
          </cell>
        </row>
        <row r="662">
          <cell r="G662">
            <v>39142</v>
          </cell>
        </row>
        <row r="663">
          <cell r="G663">
            <v>39201</v>
          </cell>
        </row>
        <row r="664">
          <cell r="G664">
            <v>39201</v>
          </cell>
        </row>
        <row r="665">
          <cell r="G665">
            <v>39201</v>
          </cell>
        </row>
        <row r="666">
          <cell r="G666">
            <v>38940</v>
          </cell>
        </row>
        <row r="667">
          <cell r="G667">
            <v>39081</v>
          </cell>
        </row>
        <row r="668">
          <cell r="G668">
            <v>39201</v>
          </cell>
        </row>
        <row r="669">
          <cell r="G669">
            <v>39142</v>
          </cell>
        </row>
        <row r="670">
          <cell r="G670">
            <v>39173</v>
          </cell>
        </row>
        <row r="671">
          <cell r="G671">
            <v>39173</v>
          </cell>
        </row>
        <row r="672">
          <cell r="G672">
            <v>39201</v>
          </cell>
        </row>
        <row r="673">
          <cell r="G673">
            <v>39188</v>
          </cell>
        </row>
        <row r="674">
          <cell r="G674">
            <v>39052</v>
          </cell>
        </row>
        <row r="675">
          <cell r="G675">
            <v>39109</v>
          </cell>
        </row>
        <row r="676">
          <cell r="G676">
            <v>39137</v>
          </cell>
        </row>
        <row r="677">
          <cell r="G677">
            <v>39171</v>
          </cell>
        </row>
        <row r="678">
          <cell r="G678">
            <v>39173</v>
          </cell>
        </row>
        <row r="679">
          <cell r="G679">
            <v>39201</v>
          </cell>
        </row>
        <row r="680">
          <cell r="G680">
            <v>39201</v>
          </cell>
        </row>
        <row r="681">
          <cell r="G681">
            <v>39201</v>
          </cell>
        </row>
        <row r="682">
          <cell r="G682">
            <v>39163</v>
          </cell>
        </row>
        <row r="683">
          <cell r="G683">
            <v>39156</v>
          </cell>
        </row>
        <row r="684">
          <cell r="G684">
            <v>39080</v>
          </cell>
        </row>
        <row r="685">
          <cell r="G685">
            <v>39021</v>
          </cell>
        </row>
        <row r="686">
          <cell r="G686">
            <v>39081</v>
          </cell>
        </row>
        <row r="687">
          <cell r="G687">
            <v>39111</v>
          </cell>
        </row>
        <row r="688">
          <cell r="G688">
            <v>39142</v>
          </cell>
        </row>
        <row r="689">
          <cell r="G689">
            <v>39121</v>
          </cell>
        </row>
        <row r="690">
          <cell r="G690">
            <v>39163</v>
          </cell>
        </row>
        <row r="691">
          <cell r="G691">
            <v>39121</v>
          </cell>
        </row>
        <row r="692">
          <cell r="G692">
            <v>39121</v>
          </cell>
        </row>
        <row r="693">
          <cell r="G693">
            <v>39163</v>
          </cell>
        </row>
        <row r="694">
          <cell r="G694">
            <v>39172</v>
          </cell>
        </row>
        <row r="695">
          <cell r="G695">
            <v>39172</v>
          </cell>
        </row>
        <row r="696">
          <cell r="G696">
            <v>39163</v>
          </cell>
        </row>
        <row r="697">
          <cell r="G697">
            <v>39173</v>
          </cell>
        </row>
        <row r="698">
          <cell r="G698">
            <v>39201</v>
          </cell>
        </row>
        <row r="699">
          <cell r="G699">
            <v>39080</v>
          </cell>
        </row>
        <row r="700">
          <cell r="G700">
            <v>39128</v>
          </cell>
        </row>
        <row r="701">
          <cell r="G701">
            <v>39157</v>
          </cell>
        </row>
        <row r="702">
          <cell r="G702">
            <v>39157</v>
          </cell>
        </row>
        <row r="703">
          <cell r="G703">
            <v>39188</v>
          </cell>
        </row>
        <row r="704">
          <cell r="G704">
            <v>39188</v>
          </cell>
        </row>
        <row r="705">
          <cell r="G705">
            <v>39163</v>
          </cell>
        </row>
        <row r="706">
          <cell r="G706">
            <v>39157</v>
          </cell>
        </row>
        <row r="707">
          <cell r="G707">
            <v>39188</v>
          </cell>
        </row>
        <row r="708">
          <cell r="G708">
            <v>39216</v>
          </cell>
        </row>
        <row r="709">
          <cell r="G709">
            <v>39216</v>
          </cell>
        </row>
        <row r="710">
          <cell r="G710">
            <v>39080</v>
          </cell>
        </row>
        <row r="711">
          <cell r="G711">
            <v>39096</v>
          </cell>
        </row>
        <row r="712">
          <cell r="G712">
            <v>39163</v>
          </cell>
        </row>
        <row r="713">
          <cell r="G713">
            <v>39098</v>
          </cell>
        </row>
        <row r="714">
          <cell r="G714">
            <v>39142</v>
          </cell>
        </row>
        <row r="715">
          <cell r="G715">
            <v>39149</v>
          </cell>
        </row>
        <row r="716">
          <cell r="G716">
            <v>39094</v>
          </cell>
        </row>
        <row r="717">
          <cell r="G717">
            <v>39123</v>
          </cell>
        </row>
        <row r="718">
          <cell r="G718">
            <v>39185</v>
          </cell>
        </row>
        <row r="719">
          <cell r="G719">
            <v>39157</v>
          </cell>
        </row>
        <row r="720">
          <cell r="G720">
            <v>39142</v>
          </cell>
        </row>
        <row r="721">
          <cell r="G721">
            <v>39173</v>
          </cell>
        </row>
        <row r="722">
          <cell r="G722">
            <v>39142</v>
          </cell>
        </row>
        <row r="723">
          <cell r="G723">
            <v>39173</v>
          </cell>
        </row>
        <row r="724">
          <cell r="G724">
            <v>39137</v>
          </cell>
        </row>
        <row r="725">
          <cell r="G725">
            <v>39173</v>
          </cell>
        </row>
        <row r="726">
          <cell r="G726">
            <v>39201</v>
          </cell>
        </row>
        <row r="727">
          <cell r="G727">
            <v>39201</v>
          </cell>
        </row>
        <row r="728">
          <cell r="G728">
            <v>39216</v>
          </cell>
        </row>
        <row r="729">
          <cell r="G729">
            <v>39216</v>
          </cell>
        </row>
        <row r="730">
          <cell r="G730">
            <v>39171</v>
          </cell>
        </row>
        <row r="731">
          <cell r="G731">
            <v>39201</v>
          </cell>
        </row>
        <row r="732">
          <cell r="G732">
            <v>39201</v>
          </cell>
        </row>
        <row r="733">
          <cell r="G733">
            <v>39126</v>
          </cell>
        </row>
        <row r="734">
          <cell r="G734">
            <v>39126</v>
          </cell>
        </row>
        <row r="735">
          <cell r="G735">
            <v>39126</v>
          </cell>
        </row>
        <row r="736">
          <cell r="G736">
            <v>39201</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finity "/>
      <sheetName val="Related party new-format"/>
      <sheetName val="working of related party"/>
      <sheetName val="dep 8.2006"/>
      <sheetName val="corporate green"/>
      <sheetName val="Building 8"/>
      <sheetName val="IBM"/>
      <sheetName val="dAKSH"/>
      <sheetName val="Interest 30.11.06"/>
      <sheetName val="PROVISIONS"/>
      <sheetName val="ACCENTURE"/>
      <sheetName val="cwip 11.2006"/>
      <sheetName val="cash flow"/>
      <sheetName val="Balance sheet DCCDL Nov 06"/>
      <sheetName val="Star Tower-Silokhera"/>
      <sheetName val="Galleria-mayur vihar"/>
    </sheetNames>
    <sheetDataSet>
      <sheetData sheetId="0">
        <row r="1">
          <cell r="BN1"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1">
          <cell r="BN1" t="str">
            <v/>
          </cell>
        </row>
        <row r="5">
          <cell r="BN5" t="str">
            <v/>
          </cell>
        </row>
        <row r="6">
          <cell r="BN6" t="str">
            <v/>
          </cell>
        </row>
        <row r="7">
          <cell r="BN7" t="str">
            <v>DLF Cyber City Developers Ltd - CONSTRUCTION DIVISION</v>
          </cell>
        </row>
        <row r="8">
          <cell r="BN8" t="str">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cell>
          <cell r="BP17">
            <v>0</v>
          </cell>
        </row>
        <row r="18">
          <cell r="BO18" t="str">
            <v/>
          </cell>
        </row>
        <row r="19">
          <cell r="BN19" t="str">
            <v>Profit &amp; Loss A/c</v>
          </cell>
          <cell r="BP19">
            <v>-2415821.5490323287</v>
          </cell>
        </row>
        <row r="20">
          <cell r="BN20" t="str">
            <v>LOAN FUNDS</v>
          </cell>
          <cell r="BP20">
            <v>0</v>
          </cell>
        </row>
        <row r="21">
          <cell r="BN21" t="str">
            <v>Secured loans</v>
          </cell>
          <cell r="BO21" t="str">
            <v/>
          </cell>
          <cell r="BP21">
            <v>0</v>
          </cell>
        </row>
        <row r="22">
          <cell r="BN22" t="str">
            <v>UnSecured loans</v>
          </cell>
          <cell r="BO22" t="str">
            <v/>
          </cell>
          <cell r="BP22">
            <v>0</v>
          </cell>
        </row>
        <row r="25">
          <cell r="BP25">
            <v>-2415821.5490323287</v>
          </cell>
        </row>
        <row r="28">
          <cell r="BN28" t="str">
            <v>APPLICATIONS OF FUNDS</v>
          </cell>
        </row>
        <row r="30">
          <cell r="BN30" t="str">
            <v>FIXED ASSETS :</v>
          </cell>
          <cell r="BO30" t="str">
            <v/>
          </cell>
          <cell r="BP30">
            <v>3887584.8499999996</v>
          </cell>
        </row>
        <row r="31">
          <cell r="BN31" t="str">
            <v>Less : Depreciation</v>
          </cell>
          <cell r="BP31">
            <v>893173.61798664392</v>
          </cell>
        </row>
        <row r="33">
          <cell r="BN33" t="str">
            <v>Net Block</v>
          </cell>
          <cell r="BP33">
            <v>2994411.2320133559</v>
          </cell>
        </row>
        <row r="35">
          <cell r="BN35" t="str">
            <v>CAPITAL WIP</v>
          </cell>
          <cell r="BO35" t="str">
            <v/>
          </cell>
          <cell r="BP35">
            <v>119041240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-348593.34</v>
          </cell>
        </row>
        <row r="42">
          <cell r="BN42" t="str">
            <v xml:space="preserve">   Other Current assets</v>
          </cell>
          <cell r="BO42" t="str">
            <v>10</v>
          </cell>
          <cell r="BP42">
            <v>0</v>
          </cell>
        </row>
        <row r="43">
          <cell r="BN43" t="str">
            <v xml:space="preserve">   Loan &amp; advances</v>
          </cell>
          <cell r="BO43" t="str">
            <v>11</v>
          </cell>
          <cell r="BP43">
            <v>199075071</v>
          </cell>
        </row>
        <row r="44">
          <cell r="BN44" t="str">
            <v xml:space="preserve">   Inter Unit transfer</v>
          </cell>
          <cell r="BO44" t="str">
            <v>11</v>
          </cell>
          <cell r="BP44">
            <v>2740880978.377295</v>
          </cell>
        </row>
        <row r="45">
          <cell r="BN45" t="str">
            <v>Corporate Div</v>
          </cell>
          <cell r="BP45">
            <v>-2962743968.377295</v>
          </cell>
        </row>
        <row r="46">
          <cell r="BN46" t="str">
            <v/>
          </cell>
          <cell r="BP46">
            <v>0</v>
          </cell>
        </row>
        <row r="47">
          <cell r="BP47">
            <v>-23136512.340000153</v>
          </cell>
        </row>
        <row r="48">
          <cell r="BN48" t="str">
            <v/>
          </cell>
        </row>
        <row r="49">
          <cell r="BN49" t="str">
            <v>Less :</v>
          </cell>
        </row>
        <row r="50">
          <cell r="BN50" t="str">
            <v>Current Liabilities and Provisions</v>
          </cell>
        </row>
        <row r="51">
          <cell r="BN51" t="str">
            <v xml:space="preserve">   Liabilities</v>
          </cell>
          <cell r="BO51" t="str">
            <v>12</v>
          </cell>
          <cell r="BP51">
            <v>101314960.44</v>
          </cell>
        </row>
        <row r="52">
          <cell r="BN52" t="str">
            <v xml:space="preserve">   Provisions</v>
          </cell>
          <cell r="BO52" t="str">
            <v>13</v>
          </cell>
          <cell r="BP52">
            <v>0</v>
          </cell>
        </row>
        <row r="54">
          <cell r="BP54">
            <v>101314960.44</v>
          </cell>
        </row>
        <row r="56">
          <cell r="BN56" t="str">
            <v>Net Current Assets</v>
          </cell>
          <cell r="BP56">
            <v>-124451472.78000015</v>
          </cell>
        </row>
        <row r="58">
          <cell r="BP58">
            <v>-2415821.5479867905</v>
          </cell>
        </row>
        <row r="60">
          <cell r="BN60" t="str">
            <v>Notes to Accounts</v>
          </cell>
          <cell r="BO60" t="str">
            <v>21</v>
          </cell>
          <cell r="BP60">
            <v>-1.0455381125211716E-3</v>
          </cell>
        </row>
        <row r="65">
          <cell r="BP65" t="str">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19700</v>
          </cell>
        </row>
        <row r="83">
          <cell r="BN83" t="str">
            <v>Increase in Stocks</v>
          </cell>
          <cell r="BO83" t="str">
            <v>15</v>
          </cell>
          <cell r="BP83">
            <v>0</v>
          </cell>
        </row>
        <row r="85">
          <cell r="BP85">
            <v>19700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1935540.8499999999</v>
          </cell>
        </row>
        <row r="92">
          <cell r="BN92" t="str">
            <v xml:space="preserve">   Depreciation</v>
          </cell>
          <cell r="BP92">
            <v>499980.69903232891</v>
          </cell>
        </row>
        <row r="93">
          <cell r="BN93" t="str">
            <v xml:space="preserve">   Loss on sale of fire</v>
          </cell>
          <cell r="BP93">
            <v>0</v>
          </cell>
        </row>
        <row r="96">
          <cell r="BP96">
            <v>2435521.5490323287</v>
          </cell>
        </row>
        <row r="98">
          <cell r="BN98" t="str">
            <v>Profit before Tax</v>
          </cell>
          <cell r="BP98">
            <v>-2415821.5490323287</v>
          </cell>
        </row>
        <row r="99">
          <cell r="BN99" t="str">
            <v>Provision for Tax</v>
          </cell>
        </row>
        <row r="102">
          <cell r="BN102" t="str">
            <v>Profit after Tax</v>
          </cell>
          <cell r="BP102">
            <v>-2415821.5490323287</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-2415821.5490323287</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-2415821.5490323287</v>
          </cell>
        </row>
      </sheetData>
      <sheetData sheetId="14" refreshError="1"/>
      <sheetData sheetId="15"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et"/>
      <sheetName val="Summary"/>
      <sheetName val="1"/>
      <sheetName val="2"/>
      <sheetName val="3"/>
      <sheetName val="4"/>
      <sheetName val="4(a)"/>
      <sheetName val="4 Kaushik"/>
      <sheetName val="4(a) Kaushik"/>
      <sheetName val="4(b)"/>
      <sheetName val="5(a)"/>
      <sheetName val="5(b)"/>
      <sheetName val="6"/>
      <sheetName val="7(a)"/>
      <sheetName val="7(b)"/>
      <sheetName val="7(c)"/>
      <sheetName val="7(d)"/>
      <sheetName val="7(e)"/>
      <sheetName val="7(f)"/>
      <sheetName val="7(g)"/>
      <sheetName val="8"/>
      <sheetName val="9"/>
      <sheetName val="10"/>
      <sheetName val="11"/>
      <sheetName val="12"/>
      <sheetName val="13"/>
      <sheetName val="14"/>
      <sheetName val="15"/>
      <sheetName val="16"/>
      <sheetName val="Clause 21(i)A"/>
      <sheetName val="Clause 21(i)B"/>
      <sheetName val="Clause 22(b)"/>
      <sheetName val="Clause 27(b)"/>
      <sheetName val="7(e)NA"/>
      <sheetName val="7(f)NA"/>
      <sheetName val="7(j)"/>
      <sheetName val="Ratio Workings"/>
      <sheetName val="Clause32work"/>
      <sheetName val="Workings"/>
      <sheetName val="5(a)NA"/>
      <sheetName val="5(b)NA"/>
      <sheetName val="4(a)NA"/>
      <sheetName val="4(b)NA"/>
      <sheetName val="Wrk for PF"/>
      <sheetName val="7(c) NA"/>
      <sheetName val="Sheet1"/>
      <sheetName val="old_serial no."/>
      <sheetName val="tot_ass_9697"/>
      <sheetName val="Ratio _x0016_orkings"/>
      <sheetName val="5_a_"/>
      <sheetName val="coa_ramco_168"/>
      <sheetName val="P &amp; L"/>
      <sheetName val="Bal Sheet"/>
      <sheetName val="defaults"/>
      <sheetName val="header"/>
      <sheetName val="IT_FBT_DDTP"/>
      <sheetName val="MenuData"/>
      <sheetName val="anx3cd01-02 new"/>
      <sheetName val="Subscription"/>
      <sheetName val="4219020-SIE Advert"/>
      <sheetName val="Dont Alter"/>
      <sheetName val="#REF"/>
      <sheetName val="Ledger"/>
      <sheetName val="Invoice"/>
      <sheetName val="Asset Account Assignments"/>
      <sheetName val="Main Sheet"/>
    </sheetNames>
    <sheetDataSet>
      <sheetData sheetId="0">
        <row r="6">
          <cell r="A6" t="str">
            <v>Bhubaneswar</v>
          </cell>
        </row>
      </sheetData>
      <sheetData sheetId="1"/>
      <sheetData sheetId="2"/>
      <sheetData sheetId="3"/>
      <sheetData sheetId="4"/>
      <sheetData sheetId="5"/>
      <sheetData sheetId="6"/>
      <sheetData sheetId="7"/>
      <sheetData sheetId="8"/>
      <sheetData sheetId="9"/>
      <sheetData sheetId="10" refreshError="1">
        <row r="6">
          <cell r="A6" t="str">
            <v>Bhubaneswar</v>
          </cell>
          <cell r="B6">
            <v>110</v>
          </cell>
          <cell r="C6">
            <v>37018</v>
          </cell>
          <cell r="D6">
            <v>348.95</v>
          </cell>
          <cell r="E6">
            <v>37043</v>
          </cell>
          <cell r="F6">
            <v>430.85</v>
          </cell>
          <cell r="G6">
            <v>37074</v>
          </cell>
          <cell r="H6">
            <v>348.95</v>
          </cell>
          <cell r="I6">
            <v>37105</v>
          </cell>
          <cell r="J6">
            <v>611</v>
          </cell>
          <cell r="K6">
            <v>37134</v>
          </cell>
          <cell r="L6">
            <v>393.2</v>
          </cell>
          <cell r="M6">
            <v>37165</v>
          </cell>
          <cell r="N6">
            <v>318.75</v>
          </cell>
          <cell r="O6">
            <v>37200</v>
          </cell>
          <cell r="P6">
            <v>431</v>
          </cell>
          <cell r="Q6">
            <v>37228</v>
          </cell>
          <cell r="R6">
            <v>444.1</v>
          </cell>
          <cell r="S6">
            <v>37254</v>
          </cell>
          <cell r="T6">
            <v>331.6</v>
          </cell>
          <cell r="U6">
            <v>37287</v>
          </cell>
          <cell r="V6">
            <v>276.75</v>
          </cell>
          <cell r="W6">
            <v>37316</v>
          </cell>
          <cell r="X6">
            <v>413.9</v>
          </cell>
          <cell r="Y6">
            <v>37342</v>
          </cell>
        </row>
        <row r="7">
          <cell r="A7" t="str">
            <v>Calcutta</v>
          </cell>
          <cell r="B7">
            <v>2305.9499999999998</v>
          </cell>
          <cell r="C7">
            <v>37033</v>
          </cell>
          <cell r="D7">
            <v>1695</v>
          </cell>
          <cell r="E7">
            <v>37060</v>
          </cell>
          <cell r="F7">
            <v>1947</v>
          </cell>
          <cell r="G7">
            <v>37091</v>
          </cell>
          <cell r="H7">
            <v>2793</v>
          </cell>
          <cell r="I7">
            <v>37124</v>
          </cell>
          <cell r="J7">
            <v>1897</v>
          </cell>
          <cell r="K7">
            <v>37152</v>
          </cell>
          <cell r="L7">
            <v>1989</v>
          </cell>
          <cell r="M7">
            <v>37183</v>
          </cell>
          <cell r="N7">
            <v>1356</v>
          </cell>
          <cell r="O7">
            <v>37210</v>
          </cell>
          <cell r="P7">
            <v>3761</v>
          </cell>
          <cell r="Q7">
            <v>37245</v>
          </cell>
          <cell r="R7">
            <v>1804</v>
          </cell>
          <cell r="S7">
            <v>37287</v>
          </cell>
          <cell r="T7">
            <v>1167.55</v>
          </cell>
          <cell r="U7">
            <v>37307</v>
          </cell>
          <cell r="V7">
            <v>1317.45</v>
          </cell>
          <cell r="W7">
            <v>37335</v>
          </cell>
          <cell r="X7">
            <v>3067</v>
          </cell>
          <cell r="Y7">
            <v>37358</v>
          </cell>
        </row>
        <row r="8">
          <cell r="A8" t="str">
            <v>Additional Payment</v>
          </cell>
          <cell r="L8">
            <v>607</v>
          </cell>
          <cell r="M8">
            <v>37293</v>
          </cell>
        </row>
        <row r="9">
          <cell r="A9" t="str">
            <v>Durgapur</v>
          </cell>
          <cell r="B9">
            <v>655.8</v>
          </cell>
          <cell r="C9">
            <v>37245</v>
          </cell>
          <cell r="D9">
            <v>686.55</v>
          </cell>
          <cell r="E9">
            <v>37328</v>
          </cell>
          <cell r="F9">
            <v>895.35</v>
          </cell>
          <cell r="G9">
            <v>37328</v>
          </cell>
          <cell r="H9">
            <v>674.25</v>
          </cell>
          <cell r="I9">
            <v>37328</v>
          </cell>
          <cell r="J9">
            <v>746.5</v>
          </cell>
          <cell r="K9">
            <v>37328</v>
          </cell>
          <cell r="L9">
            <v>690.55</v>
          </cell>
          <cell r="M9">
            <v>37328</v>
          </cell>
          <cell r="N9">
            <v>329.95</v>
          </cell>
          <cell r="O9">
            <v>37329</v>
          </cell>
          <cell r="P9">
            <v>362.4</v>
          </cell>
          <cell r="Q9">
            <v>37329</v>
          </cell>
          <cell r="R9">
            <v>368.2</v>
          </cell>
          <cell r="S9">
            <v>37329</v>
          </cell>
          <cell r="T9">
            <v>364.75</v>
          </cell>
          <cell r="U9">
            <v>37314</v>
          </cell>
          <cell r="V9">
            <v>582.9</v>
          </cell>
          <cell r="W9">
            <v>37337</v>
          </cell>
          <cell r="X9">
            <v>524.65</v>
          </cell>
          <cell r="Y9">
            <v>37350</v>
          </cell>
        </row>
        <row r="10">
          <cell r="A10" t="str">
            <v>Guwahati</v>
          </cell>
          <cell r="B10">
            <v>903.6</v>
          </cell>
          <cell r="C10">
            <v>37027</v>
          </cell>
          <cell r="D10">
            <v>870.35</v>
          </cell>
          <cell r="E10">
            <v>37050</v>
          </cell>
          <cell r="F10">
            <v>5916.55</v>
          </cell>
          <cell r="G10">
            <v>37092</v>
          </cell>
          <cell r="H10">
            <v>956</v>
          </cell>
          <cell r="I10">
            <v>37139</v>
          </cell>
          <cell r="J10">
            <v>1981.2</v>
          </cell>
          <cell r="K10">
            <v>37161</v>
          </cell>
          <cell r="L10">
            <v>1842.8</v>
          </cell>
          <cell r="M10">
            <v>37193</v>
          </cell>
          <cell r="N10">
            <v>294.35000000000002</v>
          </cell>
          <cell r="O10">
            <v>37221</v>
          </cell>
          <cell r="P10">
            <v>465</v>
          </cell>
          <cell r="Q10">
            <v>37244</v>
          </cell>
          <cell r="R10">
            <v>388</v>
          </cell>
          <cell r="S10">
            <v>37264</v>
          </cell>
          <cell r="T10">
            <v>536</v>
          </cell>
          <cell r="U10">
            <v>37303</v>
          </cell>
          <cell r="V10">
            <v>695.65</v>
          </cell>
          <cell r="W10">
            <v>37327</v>
          </cell>
          <cell r="X10">
            <v>1538.5</v>
          </cell>
          <cell r="Y10">
            <v>37356</v>
          </cell>
        </row>
        <row r="11">
          <cell r="A11" t="str">
            <v>Patna</v>
          </cell>
          <cell r="B11">
            <v>643</v>
          </cell>
          <cell r="C11">
            <v>37022</v>
          </cell>
          <cell r="D11">
            <v>783</v>
          </cell>
          <cell r="E11">
            <v>37046</v>
          </cell>
          <cell r="F11">
            <v>843</v>
          </cell>
          <cell r="G11">
            <v>37071</v>
          </cell>
          <cell r="H11">
            <v>841</v>
          </cell>
          <cell r="I11">
            <v>37105</v>
          </cell>
          <cell r="J11">
            <v>1207</v>
          </cell>
          <cell r="K11">
            <v>37152</v>
          </cell>
          <cell r="L11">
            <v>1282</v>
          </cell>
          <cell r="M11">
            <v>37182</v>
          </cell>
          <cell r="N11">
            <v>859</v>
          </cell>
          <cell r="O11">
            <v>37223</v>
          </cell>
          <cell r="P11">
            <v>643</v>
          </cell>
          <cell r="Q11">
            <v>37228</v>
          </cell>
          <cell r="R11">
            <v>768.85</v>
          </cell>
          <cell r="S11">
            <v>37256</v>
          </cell>
          <cell r="T11">
            <v>654</v>
          </cell>
          <cell r="U11">
            <v>37313</v>
          </cell>
          <cell r="V11">
            <v>649</v>
          </cell>
          <cell r="W11">
            <v>37342</v>
          </cell>
          <cell r="X11">
            <v>944</v>
          </cell>
          <cell r="Y11">
            <v>37348</v>
          </cell>
        </row>
        <row r="12">
          <cell r="A12" t="str">
            <v>Ranchi</v>
          </cell>
          <cell r="B12">
            <v>861.1</v>
          </cell>
          <cell r="C12">
            <v>37019</v>
          </cell>
          <cell r="D12">
            <v>767.25</v>
          </cell>
          <cell r="E12">
            <v>37041</v>
          </cell>
          <cell r="F12">
            <v>891.05</v>
          </cell>
          <cell r="G12">
            <v>37082</v>
          </cell>
          <cell r="H12">
            <v>970.25</v>
          </cell>
          <cell r="I12">
            <v>37120</v>
          </cell>
          <cell r="J12">
            <v>971.3</v>
          </cell>
          <cell r="K12">
            <v>37152</v>
          </cell>
          <cell r="L12">
            <v>1009.65</v>
          </cell>
          <cell r="M12">
            <v>37179</v>
          </cell>
          <cell r="N12">
            <v>208.1</v>
          </cell>
          <cell r="O12">
            <v>37217</v>
          </cell>
          <cell r="P12">
            <v>538.1</v>
          </cell>
          <cell r="Q12">
            <v>37260</v>
          </cell>
          <cell r="R12">
            <v>564.65</v>
          </cell>
          <cell r="S12">
            <v>37260</v>
          </cell>
          <cell r="T12">
            <v>526.4</v>
          </cell>
          <cell r="U12">
            <v>37326</v>
          </cell>
          <cell r="V12">
            <v>568.29999999999995</v>
          </cell>
          <cell r="W12">
            <v>37326</v>
          </cell>
          <cell r="X12">
            <v>671.35</v>
          </cell>
          <cell r="Y12">
            <v>37349</v>
          </cell>
        </row>
        <row r="13">
          <cell r="A13" t="str">
            <v>Chandigarh</v>
          </cell>
          <cell r="B13">
            <v>808</v>
          </cell>
          <cell r="C13">
            <v>37012</v>
          </cell>
          <cell r="D13">
            <v>939</v>
          </cell>
          <cell r="E13">
            <v>37040</v>
          </cell>
          <cell r="F13">
            <v>4018</v>
          </cell>
          <cell r="G13">
            <v>37071</v>
          </cell>
          <cell r="H13">
            <v>2471</v>
          </cell>
          <cell r="I13">
            <v>37103</v>
          </cell>
          <cell r="J13">
            <v>2096</v>
          </cell>
          <cell r="K13">
            <v>37134</v>
          </cell>
          <cell r="L13">
            <v>1620</v>
          </cell>
          <cell r="M13">
            <v>37165</v>
          </cell>
          <cell r="N13">
            <v>604</v>
          </cell>
          <cell r="O13">
            <v>37194</v>
          </cell>
          <cell r="P13">
            <v>702</v>
          </cell>
          <cell r="Q13">
            <v>37228</v>
          </cell>
          <cell r="R13">
            <v>695</v>
          </cell>
          <cell r="S13">
            <v>37257</v>
          </cell>
          <cell r="T13">
            <v>728</v>
          </cell>
          <cell r="U13">
            <v>37287</v>
          </cell>
          <cell r="V13">
            <v>724</v>
          </cell>
          <cell r="W13">
            <v>37319</v>
          </cell>
          <cell r="X13">
            <v>943</v>
          </cell>
          <cell r="Y13">
            <v>37343</v>
          </cell>
        </row>
        <row r="14">
          <cell r="A14" t="str">
            <v>Delhi North(I)</v>
          </cell>
          <cell r="B14">
            <v>695.15</v>
          </cell>
          <cell r="C14">
            <v>37025</v>
          </cell>
          <cell r="D14">
            <v>935</v>
          </cell>
          <cell r="E14">
            <v>37060</v>
          </cell>
          <cell r="F14">
            <v>2225</v>
          </cell>
          <cell r="G14">
            <v>37091</v>
          </cell>
          <cell r="H14">
            <v>1178</v>
          </cell>
          <cell r="I14">
            <v>37123</v>
          </cell>
          <cell r="J14">
            <v>1476</v>
          </cell>
          <cell r="K14">
            <v>37152</v>
          </cell>
          <cell r="L14">
            <v>1414</v>
          </cell>
          <cell r="M14">
            <v>37175</v>
          </cell>
        </row>
        <row r="15">
          <cell r="A15" t="str">
            <v>Delhi South(II)</v>
          </cell>
          <cell r="B15">
            <v>618</v>
          </cell>
          <cell r="C15">
            <v>37022</v>
          </cell>
          <cell r="D15">
            <v>740</v>
          </cell>
          <cell r="E15">
            <v>37060</v>
          </cell>
          <cell r="F15">
            <v>1727</v>
          </cell>
          <cell r="G15">
            <v>37090</v>
          </cell>
          <cell r="H15">
            <v>1265</v>
          </cell>
          <cell r="I15">
            <v>37123</v>
          </cell>
          <cell r="J15">
            <v>2380</v>
          </cell>
          <cell r="K15">
            <v>37152</v>
          </cell>
          <cell r="L15">
            <v>1729</v>
          </cell>
          <cell r="M15">
            <v>37175</v>
          </cell>
          <cell r="N15">
            <v>667</v>
          </cell>
          <cell r="O15">
            <v>37215</v>
          </cell>
          <cell r="P15">
            <v>1738</v>
          </cell>
          <cell r="Q15">
            <v>37244</v>
          </cell>
          <cell r="R15">
            <v>2046</v>
          </cell>
          <cell r="S15">
            <v>37264</v>
          </cell>
          <cell r="T15">
            <v>2697</v>
          </cell>
          <cell r="U15">
            <v>37295</v>
          </cell>
          <cell r="V15">
            <v>1400</v>
          </cell>
          <cell r="W15">
            <v>37330</v>
          </cell>
          <cell r="X15">
            <v>1449</v>
          </cell>
          <cell r="Y15">
            <v>37343</v>
          </cell>
        </row>
        <row r="16">
          <cell r="A16" t="str">
            <v>Ghaziabad</v>
          </cell>
          <cell r="N16">
            <v>136.5</v>
          </cell>
          <cell r="O16">
            <v>37204</v>
          </cell>
          <cell r="P16">
            <v>327</v>
          </cell>
          <cell r="Q16">
            <v>37238</v>
          </cell>
          <cell r="R16">
            <v>197</v>
          </cell>
          <cell r="S16">
            <v>37264</v>
          </cell>
          <cell r="T16">
            <v>212</v>
          </cell>
          <cell r="U16">
            <v>37294</v>
          </cell>
          <cell r="V16">
            <v>160.5</v>
          </cell>
          <cell r="W16">
            <v>37326</v>
          </cell>
          <cell r="X16">
            <v>200</v>
          </cell>
          <cell r="Y16">
            <v>37349</v>
          </cell>
        </row>
        <row r="17">
          <cell r="A17" t="str">
            <v>Lucknow</v>
          </cell>
          <cell r="B17">
            <v>171.7</v>
          </cell>
          <cell r="C17">
            <v>37022</v>
          </cell>
          <cell r="D17">
            <v>86.45</v>
          </cell>
          <cell r="E17">
            <v>37043</v>
          </cell>
          <cell r="F17">
            <v>247.25</v>
          </cell>
          <cell r="G17">
            <v>37092</v>
          </cell>
          <cell r="H17">
            <v>447.55</v>
          </cell>
          <cell r="I17">
            <v>37127</v>
          </cell>
          <cell r="J17">
            <v>86.45</v>
          </cell>
          <cell r="K17">
            <v>37179</v>
          </cell>
          <cell r="L17">
            <v>93.55</v>
          </cell>
          <cell r="M17">
            <v>37179</v>
          </cell>
          <cell r="T17">
            <v>91</v>
          </cell>
          <cell r="U17">
            <v>37323</v>
          </cell>
          <cell r="V17">
            <v>91</v>
          </cell>
          <cell r="W17">
            <v>37323</v>
          </cell>
          <cell r="X17">
            <v>91</v>
          </cell>
          <cell r="Y17">
            <v>37342</v>
          </cell>
        </row>
        <row r="18">
          <cell r="A18" t="str">
            <v>Kanpur</v>
          </cell>
          <cell r="B18">
            <v>585.80999999999995</v>
          </cell>
          <cell r="C18">
            <v>37012</v>
          </cell>
          <cell r="D18">
            <v>599.21</v>
          </cell>
          <cell r="E18">
            <v>37046</v>
          </cell>
          <cell r="F18">
            <v>617.70000000000005</v>
          </cell>
          <cell r="G18">
            <v>37083</v>
          </cell>
          <cell r="H18">
            <v>1213.5999999999999</v>
          </cell>
          <cell r="I18">
            <v>37117</v>
          </cell>
          <cell r="J18">
            <v>553.80769230769226</v>
          </cell>
          <cell r="K18">
            <v>37144</v>
          </cell>
          <cell r="L18">
            <v>711.65</v>
          </cell>
          <cell r="M18">
            <v>37182</v>
          </cell>
          <cell r="N18">
            <v>273.60000000000002</v>
          </cell>
          <cell r="O18">
            <v>37214</v>
          </cell>
          <cell r="P18">
            <v>600.1</v>
          </cell>
          <cell r="Q18">
            <v>37235</v>
          </cell>
          <cell r="R18">
            <v>770.62</v>
          </cell>
          <cell r="S18">
            <v>37265</v>
          </cell>
          <cell r="T18">
            <v>497.05</v>
          </cell>
          <cell r="U18">
            <v>37300</v>
          </cell>
          <cell r="V18">
            <v>337.65</v>
          </cell>
          <cell r="W18">
            <v>37320</v>
          </cell>
          <cell r="X18">
            <v>449.45</v>
          </cell>
          <cell r="Y18">
            <v>37354</v>
          </cell>
        </row>
        <row r="19">
          <cell r="A19" t="str">
            <v>Bhopal</v>
          </cell>
          <cell r="B19">
            <v>644.25</v>
          </cell>
          <cell r="C19">
            <v>37033</v>
          </cell>
          <cell r="D19">
            <v>525.29999999999995</v>
          </cell>
          <cell r="E19">
            <v>37055</v>
          </cell>
          <cell r="F19">
            <v>717.15</v>
          </cell>
          <cell r="G19">
            <v>37091</v>
          </cell>
          <cell r="H19">
            <v>288.60000000000002</v>
          </cell>
          <cell r="I19">
            <v>37126</v>
          </cell>
          <cell r="J19">
            <v>281</v>
          </cell>
          <cell r="K19">
            <v>37158</v>
          </cell>
          <cell r="L19">
            <v>334.8</v>
          </cell>
          <cell r="M19">
            <v>37187</v>
          </cell>
          <cell r="P19">
            <v>101.9</v>
          </cell>
          <cell r="Q19">
            <v>37245</v>
          </cell>
          <cell r="R19">
            <v>336.25</v>
          </cell>
          <cell r="S19">
            <v>37277</v>
          </cell>
          <cell r="T19">
            <v>378.65</v>
          </cell>
          <cell r="U19">
            <v>37302</v>
          </cell>
          <cell r="V19">
            <v>164.5</v>
          </cell>
          <cell r="W19">
            <v>37334</v>
          </cell>
          <cell r="X19">
            <v>101.9</v>
          </cell>
          <cell r="Y19">
            <v>37363</v>
          </cell>
        </row>
        <row r="20">
          <cell r="A20" t="str">
            <v>Jaipur</v>
          </cell>
          <cell r="B20">
            <v>56.9</v>
          </cell>
          <cell r="C20">
            <v>37014</v>
          </cell>
          <cell r="D20">
            <v>56.9</v>
          </cell>
          <cell r="E20">
            <v>37041</v>
          </cell>
          <cell r="F20">
            <v>53</v>
          </cell>
          <cell r="G20">
            <v>37074</v>
          </cell>
          <cell r="H20">
            <v>126.9</v>
          </cell>
          <cell r="I20">
            <v>37106</v>
          </cell>
          <cell r="J20">
            <v>126.9</v>
          </cell>
          <cell r="K20">
            <v>37141</v>
          </cell>
          <cell r="L20">
            <v>326</v>
          </cell>
          <cell r="M20">
            <v>37162</v>
          </cell>
          <cell r="N20">
            <v>154.4</v>
          </cell>
          <cell r="O20">
            <v>37197</v>
          </cell>
          <cell r="P20">
            <v>56.9</v>
          </cell>
          <cell r="Q20">
            <v>37229</v>
          </cell>
          <cell r="R20">
            <v>99</v>
          </cell>
          <cell r="S20">
            <v>37256</v>
          </cell>
          <cell r="T20">
            <v>56.9</v>
          </cell>
          <cell r="U20">
            <v>37291</v>
          </cell>
          <cell r="V20">
            <v>161.85</v>
          </cell>
          <cell r="W20">
            <v>37321</v>
          </cell>
          <cell r="X20">
            <v>392</v>
          </cell>
          <cell r="Y20">
            <v>37343</v>
          </cell>
        </row>
        <row r="21">
          <cell r="A21" t="str">
            <v>Ahmedabad</v>
          </cell>
          <cell r="B21">
            <v>226</v>
          </cell>
          <cell r="C21">
            <v>37018</v>
          </cell>
          <cell r="D21">
            <v>388</v>
          </cell>
          <cell r="E21">
            <v>37057</v>
          </cell>
          <cell r="F21">
            <v>1353</v>
          </cell>
          <cell r="G21">
            <v>37081</v>
          </cell>
          <cell r="H21">
            <v>681.65</v>
          </cell>
          <cell r="I21">
            <v>37109</v>
          </cell>
          <cell r="J21">
            <v>1205.6500000000001</v>
          </cell>
          <cell r="K21">
            <v>37144</v>
          </cell>
          <cell r="L21">
            <v>930.75</v>
          </cell>
          <cell r="M21">
            <v>37181</v>
          </cell>
          <cell r="N21">
            <v>433.45</v>
          </cell>
          <cell r="O21">
            <v>37237</v>
          </cell>
          <cell r="P21">
            <v>1001.65</v>
          </cell>
          <cell r="Q21">
            <v>37237</v>
          </cell>
          <cell r="R21">
            <v>1119</v>
          </cell>
          <cell r="S21">
            <v>37252</v>
          </cell>
          <cell r="T21">
            <v>683.8</v>
          </cell>
          <cell r="U21">
            <v>37299</v>
          </cell>
          <cell r="V21">
            <v>817</v>
          </cell>
          <cell r="W21">
            <v>37329</v>
          </cell>
          <cell r="X21">
            <v>1083.3499999999999</v>
          </cell>
          <cell r="Y21">
            <v>37345</v>
          </cell>
        </row>
        <row r="22">
          <cell r="A22" t="str">
            <v>Baroda</v>
          </cell>
          <cell r="B22">
            <v>263.05</v>
          </cell>
          <cell r="C22">
            <v>37014</v>
          </cell>
          <cell r="D22">
            <v>256.89999999999998</v>
          </cell>
          <cell r="E22">
            <v>37042</v>
          </cell>
          <cell r="F22">
            <v>987.75</v>
          </cell>
          <cell r="G22">
            <v>37070</v>
          </cell>
          <cell r="H22">
            <v>580.65</v>
          </cell>
          <cell r="I22">
            <v>37099</v>
          </cell>
          <cell r="J22">
            <v>1589.25</v>
          </cell>
          <cell r="K22">
            <v>37138</v>
          </cell>
          <cell r="L22">
            <v>945.45</v>
          </cell>
          <cell r="M22">
            <v>37161</v>
          </cell>
          <cell r="N22">
            <v>163.9</v>
          </cell>
          <cell r="O22">
            <v>37193</v>
          </cell>
          <cell r="P22">
            <v>294.7</v>
          </cell>
          <cell r="Q22">
            <v>37229</v>
          </cell>
          <cell r="R22">
            <v>356.4</v>
          </cell>
          <cell r="S22">
            <v>37258</v>
          </cell>
          <cell r="T22">
            <v>277.85000000000002</v>
          </cell>
          <cell r="U22">
            <v>37286</v>
          </cell>
          <cell r="V22">
            <v>482.6</v>
          </cell>
          <cell r="W22">
            <v>37315</v>
          </cell>
          <cell r="X22">
            <v>307.2</v>
          </cell>
          <cell r="Y22">
            <v>37350</v>
          </cell>
        </row>
        <row r="23">
          <cell r="A23" t="str">
            <v>Nagpur</v>
          </cell>
          <cell r="B23">
            <v>560.5</v>
          </cell>
          <cell r="C23">
            <v>37014</v>
          </cell>
          <cell r="D23">
            <v>628.65</v>
          </cell>
          <cell r="E23">
            <v>37040</v>
          </cell>
          <cell r="F23">
            <v>1078.8</v>
          </cell>
          <cell r="G23">
            <v>37089</v>
          </cell>
          <cell r="H23">
            <v>687</v>
          </cell>
          <cell r="I23">
            <v>37104</v>
          </cell>
          <cell r="J23">
            <v>623</v>
          </cell>
          <cell r="K23">
            <v>37151</v>
          </cell>
          <cell r="L23">
            <v>665</v>
          </cell>
          <cell r="M23">
            <v>37172</v>
          </cell>
          <cell r="N23">
            <v>271</v>
          </cell>
          <cell r="O23">
            <v>37195</v>
          </cell>
          <cell r="P23">
            <v>372</v>
          </cell>
          <cell r="Q23">
            <v>37229</v>
          </cell>
          <cell r="R23">
            <v>359</v>
          </cell>
          <cell r="S23">
            <v>37258</v>
          </cell>
          <cell r="T23">
            <v>468</v>
          </cell>
          <cell r="U23">
            <v>37292</v>
          </cell>
          <cell r="V23">
            <v>428</v>
          </cell>
          <cell r="W23">
            <v>37326</v>
          </cell>
          <cell r="X23">
            <v>430</v>
          </cell>
          <cell r="Y23">
            <v>37349</v>
          </cell>
        </row>
        <row r="24">
          <cell r="A24" t="str">
            <v>Additional Payment</v>
          </cell>
          <cell r="N24">
            <v>68</v>
          </cell>
          <cell r="O24">
            <v>36927</v>
          </cell>
        </row>
        <row r="25">
          <cell r="A25" t="str">
            <v>Mumbai City</v>
          </cell>
          <cell r="B25">
            <v>176</v>
          </cell>
          <cell r="C25">
            <v>37041</v>
          </cell>
          <cell r="D25">
            <v>202.2</v>
          </cell>
          <cell r="E25">
            <v>37041</v>
          </cell>
          <cell r="F25">
            <v>193</v>
          </cell>
          <cell r="G25">
            <v>37071</v>
          </cell>
          <cell r="H25">
            <v>451.45</v>
          </cell>
          <cell r="I25">
            <v>37099</v>
          </cell>
          <cell r="J25">
            <v>294.8</v>
          </cell>
          <cell r="K25">
            <v>37161</v>
          </cell>
          <cell r="L25">
            <v>312.57</v>
          </cell>
          <cell r="M25">
            <v>37193</v>
          </cell>
          <cell r="N25">
            <v>204</v>
          </cell>
          <cell r="O25">
            <v>37232</v>
          </cell>
          <cell r="P25">
            <v>307.45</v>
          </cell>
          <cell r="Q25">
            <v>37253</v>
          </cell>
          <cell r="R25">
            <v>455</v>
          </cell>
          <cell r="S25">
            <v>37285</v>
          </cell>
          <cell r="T25">
            <v>268</v>
          </cell>
          <cell r="U25">
            <v>37315</v>
          </cell>
          <cell r="V25">
            <v>320</v>
          </cell>
          <cell r="W25">
            <v>37343</v>
          </cell>
          <cell r="X25">
            <v>489</v>
          </cell>
          <cell r="Y25">
            <v>37365</v>
          </cell>
        </row>
        <row r="26">
          <cell r="A26" t="str">
            <v>Mumbai Sion</v>
          </cell>
          <cell r="B26">
            <v>166</v>
          </cell>
          <cell r="C26">
            <v>37015</v>
          </cell>
          <cell r="D26">
            <v>478.9</v>
          </cell>
          <cell r="E26">
            <v>37040</v>
          </cell>
          <cell r="F26">
            <v>1407</v>
          </cell>
          <cell r="G26">
            <v>37069</v>
          </cell>
          <cell r="H26">
            <v>416</v>
          </cell>
          <cell r="I26">
            <v>37103</v>
          </cell>
          <cell r="J26">
            <v>707.95</v>
          </cell>
          <cell r="K26">
            <v>37132</v>
          </cell>
          <cell r="L26">
            <v>565</v>
          </cell>
          <cell r="M26">
            <v>37162</v>
          </cell>
          <cell r="N26">
            <v>179.95</v>
          </cell>
          <cell r="O26">
            <v>37194</v>
          </cell>
          <cell r="P26">
            <v>296.5</v>
          </cell>
          <cell r="Q26">
            <v>37223</v>
          </cell>
          <cell r="R26">
            <v>222.2</v>
          </cell>
          <cell r="S26">
            <v>37256</v>
          </cell>
          <cell r="T26">
            <v>179.95</v>
          </cell>
          <cell r="U26">
            <v>37286</v>
          </cell>
          <cell r="V26">
            <v>179</v>
          </cell>
          <cell r="W26">
            <v>37315</v>
          </cell>
          <cell r="X26">
            <v>354.95</v>
          </cell>
          <cell r="Y26">
            <v>37345</v>
          </cell>
        </row>
        <row r="27">
          <cell r="A27" t="str">
            <v>Pune</v>
          </cell>
          <cell r="B27">
            <v>619</v>
          </cell>
          <cell r="C27">
            <v>37050</v>
          </cell>
          <cell r="D27">
            <v>515</v>
          </cell>
          <cell r="E27">
            <v>37050</v>
          </cell>
          <cell r="F27">
            <v>515</v>
          </cell>
          <cell r="G27">
            <v>37085</v>
          </cell>
          <cell r="H27">
            <v>1286.9230769230769</v>
          </cell>
          <cell r="I27">
            <v>37123</v>
          </cell>
          <cell r="J27">
            <v>804</v>
          </cell>
          <cell r="K27">
            <v>37139</v>
          </cell>
          <cell r="L27">
            <v>1722.6</v>
          </cell>
          <cell r="M27">
            <v>37194</v>
          </cell>
          <cell r="N27">
            <v>159.38461538461539</v>
          </cell>
          <cell r="O27">
            <v>37218</v>
          </cell>
          <cell r="P27">
            <v>431.8</v>
          </cell>
          <cell r="Q27">
            <v>37264</v>
          </cell>
          <cell r="R27">
            <v>734.95</v>
          </cell>
          <cell r="S27">
            <v>37264</v>
          </cell>
          <cell r="T27">
            <v>594.19230769230774</v>
          </cell>
          <cell r="U27">
            <v>37319</v>
          </cell>
          <cell r="V27">
            <v>281.61538461538464</v>
          </cell>
          <cell r="W27">
            <v>37319</v>
          </cell>
          <cell r="X27">
            <v>948.5</v>
          </cell>
          <cell r="Y27">
            <v>37376</v>
          </cell>
        </row>
        <row r="28">
          <cell r="A28" t="str">
            <v>Bangalore</v>
          </cell>
          <cell r="B28">
            <v>284.2</v>
          </cell>
          <cell r="C28">
            <v>37025</v>
          </cell>
          <cell r="D28">
            <v>385.5</v>
          </cell>
          <cell r="E28">
            <v>37055</v>
          </cell>
          <cell r="F28">
            <v>589.95000000000005</v>
          </cell>
          <cell r="G28">
            <v>37088</v>
          </cell>
          <cell r="H28">
            <v>754.2</v>
          </cell>
          <cell r="I28">
            <v>37111</v>
          </cell>
          <cell r="J28">
            <v>1016.8</v>
          </cell>
          <cell r="K28">
            <v>37148</v>
          </cell>
          <cell r="L28">
            <v>808.4</v>
          </cell>
          <cell r="M28">
            <v>37174</v>
          </cell>
          <cell r="N28">
            <v>342.9</v>
          </cell>
          <cell r="O28">
            <v>37208</v>
          </cell>
          <cell r="P28">
            <v>344.05</v>
          </cell>
          <cell r="Q28">
            <v>37243</v>
          </cell>
          <cell r="R28">
            <v>448.5</v>
          </cell>
          <cell r="S28">
            <v>37273</v>
          </cell>
          <cell r="T28">
            <v>376.55</v>
          </cell>
          <cell r="U28">
            <v>37300</v>
          </cell>
          <cell r="V28">
            <v>356.75</v>
          </cell>
          <cell r="W28">
            <v>37328</v>
          </cell>
          <cell r="X28">
            <v>277.39999999999998</v>
          </cell>
          <cell r="Y28">
            <v>37358</v>
          </cell>
        </row>
        <row r="29">
          <cell r="A29" t="str">
            <v>Goa</v>
          </cell>
          <cell r="D29">
            <v>370.1</v>
          </cell>
          <cell r="E29">
            <v>37056</v>
          </cell>
          <cell r="F29">
            <v>419.5</v>
          </cell>
          <cell r="G29">
            <v>37088</v>
          </cell>
          <cell r="H29">
            <v>407.1</v>
          </cell>
          <cell r="I29">
            <v>37130</v>
          </cell>
          <cell r="J29">
            <v>490.2</v>
          </cell>
          <cell r="K29">
            <v>37154</v>
          </cell>
          <cell r="L29">
            <v>404.92</v>
          </cell>
          <cell r="M29">
            <v>37193</v>
          </cell>
          <cell r="N29">
            <v>320.5</v>
          </cell>
          <cell r="O29">
            <v>37202</v>
          </cell>
          <cell r="P29">
            <v>471.2</v>
          </cell>
          <cell r="Q29">
            <v>37238</v>
          </cell>
          <cell r="R29">
            <v>172.8</v>
          </cell>
          <cell r="S29">
            <v>37264</v>
          </cell>
          <cell r="T29">
            <v>150.35</v>
          </cell>
          <cell r="U29">
            <v>37306</v>
          </cell>
          <cell r="V29">
            <v>150.35</v>
          </cell>
          <cell r="W29">
            <v>37341</v>
          </cell>
          <cell r="X29">
            <v>159</v>
          </cell>
          <cell r="Y29">
            <v>37368</v>
          </cell>
        </row>
        <row r="30">
          <cell r="A30" t="str">
            <v>Hyderabad</v>
          </cell>
          <cell r="B30">
            <v>429.8</v>
          </cell>
          <cell r="C30">
            <v>37020</v>
          </cell>
          <cell r="D30">
            <v>659.34615384615381</v>
          </cell>
          <cell r="E30">
            <v>37041</v>
          </cell>
          <cell r="F30">
            <v>2297.3461538461538</v>
          </cell>
          <cell r="G30">
            <v>37078</v>
          </cell>
          <cell r="H30">
            <v>971.1</v>
          </cell>
          <cell r="I30">
            <v>37111</v>
          </cell>
          <cell r="J30">
            <v>1074.55</v>
          </cell>
          <cell r="K30">
            <v>37138</v>
          </cell>
          <cell r="L30">
            <v>1071.03</v>
          </cell>
          <cell r="M30">
            <v>37172</v>
          </cell>
          <cell r="N30">
            <v>782.6</v>
          </cell>
          <cell r="O30">
            <v>37198</v>
          </cell>
          <cell r="P30">
            <v>689.25</v>
          </cell>
          <cell r="Q30">
            <v>37232</v>
          </cell>
          <cell r="R30">
            <v>669.4</v>
          </cell>
          <cell r="S30">
            <v>37260</v>
          </cell>
          <cell r="T30">
            <v>918.25</v>
          </cell>
          <cell r="U30">
            <v>37300</v>
          </cell>
          <cell r="V30">
            <v>569.1</v>
          </cell>
          <cell r="W30">
            <v>37321</v>
          </cell>
          <cell r="X30">
            <v>765.55</v>
          </cell>
          <cell r="Y30">
            <v>37349</v>
          </cell>
        </row>
        <row r="31">
          <cell r="A31" t="str">
            <v>Vizag</v>
          </cell>
          <cell r="B31">
            <v>190</v>
          </cell>
          <cell r="C31">
            <v>37015</v>
          </cell>
          <cell r="D31">
            <v>154.9</v>
          </cell>
          <cell r="E31">
            <v>37039</v>
          </cell>
          <cell r="F31">
            <v>1859.85</v>
          </cell>
          <cell r="G31">
            <v>37075</v>
          </cell>
          <cell r="H31">
            <v>348.05</v>
          </cell>
          <cell r="I31">
            <v>37106</v>
          </cell>
          <cell r="J31">
            <v>516.20000000000005</v>
          </cell>
          <cell r="K31">
            <v>37134</v>
          </cell>
          <cell r="L31">
            <v>194.59</v>
          </cell>
          <cell r="M31">
            <v>37160</v>
          </cell>
          <cell r="N31" t="str">
            <v>Not covered under ESI Act</v>
          </cell>
          <cell r="T31">
            <v>108.15</v>
          </cell>
          <cell r="U31">
            <v>37286</v>
          </cell>
          <cell r="V31">
            <v>313</v>
          </cell>
          <cell r="W31">
            <v>37314</v>
          </cell>
          <cell r="X31">
            <v>109.85</v>
          </cell>
          <cell r="Y31">
            <v>37343</v>
          </cell>
        </row>
        <row r="32">
          <cell r="A32" t="str">
            <v>Coimbatore</v>
          </cell>
          <cell r="B32">
            <v>298</v>
          </cell>
          <cell r="C32">
            <v>37019</v>
          </cell>
          <cell r="D32">
            <v>299</v>
          </cell>
          <cell r="E32">
            <v>37049</v>
          </cell>
          <cell r="F32">
            <v>1618</v>
          </cell>
          <cell r="G32">
            <v>37077</v>
          </cell>
          <cell r="H32">
            <v>382</v>
          </cell>
          <cell r="I32">
            <v>37110</v>
          </cell>
          <cell r="J32">
            <v>892</v>
          </cell>
          <cell r="K32">
            <v>37140</v>
          </cell>
          <cell r="L32">
            <v>673</v>
          </cell>
          <cell r="M32">
            <v>37169</v>
          </cell>
          <cell r="N32">
            <v>225</v>
          </cell>
          <cell r="O32">
            <v>37201</v>
          </cell>
          <cell r="P32">
            <v>195</v>
          </cell>
          <cell r="Q32">
            <v>37230</v>
          </cell>
          <cell r="R32">
            <v>351.07692307692309</v>
          </cell>
          <cell r="S32">
            <v>37258</v>
          </cell>
          <cell r="T32">
            <v>195</v>
          </cell>
          <cell r="U32">
            <v>37288</v>
          </cell>
          <cell r="V32">
            <v>431</v>
          </cell>
          <cell r="W32">
            <v>37320</v>
          </cell>
          <cell r="X32">
            <v>257</v>
          </cell>
          <cell r="Y32">
            <v>37348</v>
          </cell>
        </row>
        <row r="33">
          <cell r="A33" t="str">
            <v>Kochi</v>
          </cell>
          <cell r="N33">
            <v>104</v>
          </cell>
          <cell r="O33">
            <v>37193</v>
          </cell>
          <cell r="P33">
            <v>96.95</v>
          </cell>
          <cell r="Q33">
            <v>37224</v>
          </cell>
          <cell r="R33">
            <v>203.9</v>
          </cell>
          <cell r="S33">
            <v>37253</v>
          </cell>
          <cell r="T33">
            <v>279.39999999999998</v>
          </cell>
          <cell r="U33">
            <v>37287</v>
          </cell>
          <cell r="V33">
            <v>310</v>
          </cell>
          <cell r="W33">
            <v>37315</v>
          </cell>
          <cell r="X33">
            <v>450</v>
          </cell>
          <cell r="Y33">
            <v>37343</v>
          </cell>
        </row>
        <row r="34">
          <cell r="A34" t="str">
            <v>Chennai</v>
          </cell>
          <cell r="B34">
            <v>1187</v>
          </cell>
          <cell r="C34">
            <v>37018</v>
          </cell>
          <cell r="D34">
            <v>1072.8</v>
          </cell>
          <cell r="E34">
            <v>37053</v>
          </cell>
          <cell r="F34">
            <v>2308.9499999999998</v>
          </cell>
          <cell r="G34">
            <v>37071</v>
          </cell>
          <cell r="H34">
            <v>1161.4000000000001</v>
          </cell>
          <cell r="I34">
            <v>37102</v>
          </cell>
          <cell r="J34">
            <v>1864.05</v>
          </cell>
          <cell r="K34">
            <v>37134</v>
          </cell>
          <cell r="L34">
            <v>1368.83</v>
          </cell>
          <cell r="M34">
            <v>37169</v>
          </cell>
          <cell r="N34">
            <v>652.70000000000005</v>
          </cell>
          <cell r="O34">
            <v>37198</v>
          </cell>
          <cell r="P34">
            <v>185.25</v>
          </cell>
          <cell r="Q34">
            <v>37228</v>
          </cell>
          <cell r="R34">
            <v>192.05</v>
          </cell>
          <cell r="S34">
            <v>37259</v>
          </cell>
          <cell r="T34">
            <v>440.35</v>
          </cell>
          <cell r="U34">
            <v>37291</v>
          </cell>
          <cell r="V34">
            <v>721.2</v>
          </cell>
          <cell r="W34">
            <v>37320</v>
          </cell>
          <cell r="X34">
            <v>497.2</v>
          </cell>
          <cell r="Y34">
            <v>37349</v>
          </cell>
        </row>
        <row r="35">
          <cell r="A35" t="str">
            <v>Madurai</v>
          </cell>
          <cell r="B35">
            <v>164.6</v>
          </cell>
          <cell r="C35">
            <v>37014</v>
          </cell>
          <cell r="D35">
            <v>333.5</v>
          </cell>
          <cell r="E35">
            <v>37043</v>
          </cell>
          <cell r="F35">
            <v>314.7</v>
          </cell>
          <cell r="G35">
            <v>37075</v>
          </cell>
          <cell r="H35">
            <v>615.5</v>
          </cell>
          <cell r="I35">
            <v>37102</v>
          </cell>
          <cell r="J35">
            <v>565.9</v>
          </cell>
          <cell r="K35">
            <v>37139</v>
          </cell>
          <cell r="L35">
            <v>763</v>
          </cell>
          <cell r="M35">
            <v>37165</v>
          </cell>
          <cell r="N35">
            <v>99.5</v>
          </cell>
          <cell r="O35">
            <v>37194</v>
          </cell>
          <cell r="P35">
            <v>83</v>
          </cell>
          <cell r="Q35">
            <v>37224</v>
          </cell>
          <cell r="R35">
            <v>89.5</v>
          </cell>
          <cell r="S35">
            <v>37253</v>
          </cell>
          <cell r="T35">
            <v>255</v>
          </cell>
          <cell r="U35">
            <v>37287</v>
          </cell>
          <cell r="V35">
            <v>417.7</v>
          </cell>
          <cell r="W35">
            <v>37313</v>
          </cell>
          <cell r="X35">
            <v>1077.5</v>
          </cell>
          <cell r="Y35">
            <v>37342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Tax cal"/>
      <sheetName val="Dep Cal"/>
      <sheetName val="YTD"/>
      <sheetName val="Inter connect Revenue"/>
      <sheetName val="#REF"/>
      <sheetName val="List_Information"/>
      <sheetName val="FORM-16"/>
      <sheetName val="summ"/>
      <sheetName val="F A 2002"/>
      <sheetName val="Assumptions"/>
      <sheetName val="Proj5Y PSF now"/>
      <sheetName val="Licences"/>
      <sheetName val="coa_ramco_168"/>
      <sheetName val="P &amp; L"/>
      <sheetName val="Bal Sheet"/>
      <sheetName val="defaults"/>
      <sheetName val="header"/>
      <sheetName val="PF Payable"/>
    </sheetNames>
    <sheetDataSet>
      <sheetData sheetId="0"/>
      <sheetData sheetId="1">
        <row r="237">
          <cell r="C237">
            <v>1000000</v>
          </cell>
        </row>
      </sheetData>
      <sheetData sheetId="2"/>
      <sheetData sheetId="3"/>
      <sheetData sheetId="4"/>
      <sheetData sheetId="5"/>
      <sheetData sheetId="6">
        <row r="237">
          <cell r="C237">
            <v>1000000</v>
          </cell>
        </row>
      </sheetData>
      <sheetData sheetId="7"/>
      <sheetData sheetId="8" refreshError="1"/>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Manpower"/>
      <sheetName val="INDICATORS"/>
      <sheetName val="Key variance"/>
      <sheetName val="P&amp;L "/>
      <sheetName val="BTS ( DELHI)"/>
      <sheetName val="monthwise - bs "/>
      <sheetName val="BTS, CAL"/>
      <sheetName val="Cash flow "/>
      <sheetName val="DPT-PW"/>
      <sheetName val="BBRG-JPR"/>
      <sheetName val="BBRG-NW"/>
      <sheetName val="TAPER"/>
      <sheetName val="LDB"/>
      <sheetName val="SPH"/>
      <sheetName val="CYL"/>
      <sheetName val="CART"/>
      <sheetName val="OTHERS"/>
      <sheetName val="OVERALL"/>
      <sheetName val="SALE"/>
      <sheetName val="SUMM-RMCON"/>
      <sheetName val="other_income"/>
      <sheetName val="cost redn."/>
      <sheetName val="STORCON"/>
      <sheetName val="POWER-SUMMARY"/>
      <sheetName val="short term"/>
      <sheetName val="liab. mat. &amp; block"/>
      <sheetName val="block"/>
      <sheetName val="loan given"/>
      <sheetName val="RMSTOCK"/>
      <sheetName val="PROCESS"/>
      <sheetName val="PSC_ANNUAL"/>
      <sheetName val="PTALLY"/>
      <sheetName val="wages#1"/>
      <sheetName val="wages#2"/>
      <sheetName val="comp.labour"/>
      <sheetName val="Salary tally"/>
      <sheetName val="BAD debts"/>
      <sheetName val="brg scrap"/>
      <sheetName val="ABOX-SCRP"/>
      <sheetName val="taper scrap"/>
      <sheetName val="Dividend (Annex19)-FINAL"/>
      <sheetName val="Factor_sheet"/>
      <sheetName val="PW-B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IncDecExpl"/>
      <sheetName val="Mgr. Mtg."/>
      <sheetName val="Forecast Comments"/>
      <sheetName val="DOH Comp"/>
      <sheetName val="Actual Comments"/>
      <sheetName val="Flash"/>
      <sheetName val="Final Data"/>
      <sheetName val="Final Table"/>
      <sheetName val="2000 Mgr's Rpt"/>
      <sheetName val="Monthly Matrix"/>
      <sheetName val="Cust P&amp;L "/>
      <sheetName val="Cust P&amp;l Wrksht"/>
      <sheetName val="ProdLine P&amp;L"/>
      <sheetName val="Prod Anal"/>
      <sheetName val="inventory analysis"/>
      <sheetName val="Inv Usage"/>
      <sheetName val="P.L. B.S."/>
      <sheetName val="Hyperion"/>
      <sheetName val="M-INVTUR_REC"/>
      <sheetName val="IFS"/>
      <sheetName val="D L Scrap"/>
      <sheetName val="Variance"/>
      <sheetName val="COS"/>
      <sheetName val="Month IncDec"/>
      <sheetName val="Mat'l Var"/>
      <sheetName val="COSPRFCST"/>
      <sheetName val="COSPP"/>
      <sheetName val="COS PY"/>
      <sheetName val="MFG FORE"/>
      <sheetName val="Depr Amort"/>
      <sheetName val="MFG PREV FORE"/>
      <sheetName val="MFG SPEND VAR"/>
      <sheetName val="Sheet3"/>
      <sheetName val="MFG P.P."/>
      <sheetName val="MFG SPEND VAR P.P."/>
      <sheetName val="MFG P.Y."/>
      <sheetName val="MFG SPEND VAR P.Y."/>
      <sheetName val="Support Exp"/>
      <sheetName val="LOOK UP TABLE"/>
      <sheetName val="P.L. MFG QTR ANALS"/>
      <sheetName val="Sheet2"/>
      <sheetName val="This Qtr vs Last Qtr"/>
      <sheetName val="This Qtr vs Same Qtr Last Yr"/>
      <sheetName val="Copy Prior Forecast Macro"/>
      <sheetName val="Cost Savings"/>
      <sheetName val="Sales"/>
      <sheetName val="Dir Lbr"/>
      <sheetName val="Mtl Prod Improv"/>
      <sheetName val="Scrap"/>
      <sheetName val="Lbr Prod Improv"/>
      <sheetName val="Freight"/>
      <sheetName val="Inv Turn DSO"/>
      <sheetName val="bzpl0400r"/>
      <sheetName val="Amortization Table"/>
      <sheetName val="HRA"/>
      <sheetName val="Wo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HOT06"/>
      <sheetName val="Prod Anal"/>
      <sheetName val="currency"/>
      <sheetName val="MFG FORE"/>
      <sheetName val="Sheet1"/>
      <sheetName val="HOT06.xls"/>
      <sheetName val="Interest on Loan from Director"/>
      <sheetName val="Other"/>
      <sheetName val="Summary"/>
    </sheetNames>
    <definedNames>
      <definedName name="exchang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NOTES"/>
      <sheetName val="Gap Report"/>
      <sheetName val="Override"/>
      <sheetName val="Output"/>
      <sheetName val="OFA"/>
      <sheetName val="Debt"/>
      <sheetName val="NEARunoff"/>
      <sheetName val="Variance Summary"/>
      <sheetName val="Variance Detail"/>
      <sheetName val="Dec"/>
      <sheetName val="Chart Total"/>
      <sheetName val="Chart Portf"/>
      <sheetName val="Chart GW"/>
      <sheetName val="P&amp;L Portf Runoffs"/>
      <sheetName val="Debt Runoff"/>
      <sheetName val="P&amp;L GW Runoff"/>
      <sheetName val="GW Analysis"/>
      <sheetName val="Instructions"/>
      <sheetName val="BSLAs"/>
      <sheetName val="XPQUERYDOC_0"/>
      <sheetName val="XPQUERYDOC_0-2"/>
      <sheetName val="XPQUERYDOC_0-3"/>
      <sheetName val="CEF Global Gap -- 0401"/>
      <sheetName val="Daksh_India"/>
      <sheetName val="Fair_Use_Partner"/>
      <sheetName val="Outsource_Partner7"/>
      <sheetName val="Outsource_Partner8"/>
      <sheetName val="Sento_Am_Fork"/>
      <sheetName val="Sento_Belfast"/>
      <sheetName val="Sento_India"/>
      <sheetName val="Syk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Final"/>
      <sheetName val="IO"/>
      <sheetName val="Internet"/>
      <sheetName val="NEARunoff"/>
    </sheetNames>
    <sheetDataSet>
      <sheetData sheetId="0" refreshError="1"/>
      <sheetData sheetId="1" refreshError="1">
        <row r="3">
          <cell r="A3" t="str">
            <v>2100</v>
          </cell>
          <cell r="I3">
            <v>39253</v>
          </cell>
        </row>
        <row r="4">
          <cell r="I4">
            <v>39253</v>
          </cell>
        </row>
        <row r="5">
          <cell r="I5">
            <v>39253</v>
          </cell>
        </row>
        <row r="6">
          <cell r="I6">
            <v>39252</v>
          </cell>
        </row>
        <row r="7">
          <cell r="I7">
            <v>39253</v>
          </cell>
        </row>
        <row r="8">
          <cell r="I8">
            <v>39252</v>
          </cell>
        </row>
        <row r="9">
          <cell r="I9">
            <v>39253</v>
          </cell>
        </row>
        <row r="10">
          <cell r="I10">
            <v>39253</v>
          </cell>
        </row>
        <row r="11">
          <cell r="I11">
            <v>39253</v>
          </cell>
        </row>
        <row r="12">
          <cell r="I12">
            <v>39253</v>
          </cell>
        </row>
        <row r="13">
          <cell r="I13">
            <v>39253</v>
          </cell>
        </row>
        <row r="14">
          <cell r="I14">
            <v>39253</v>
          </cell>
        </row>
        <row r="15">
          <cell r="I15">
            <v>39253</v>
          </cell>
        </row>
        <row r="16">
          <cell r="I16">
            <v>39253</v>
          </cell>
        </row>
        <row r="17">
          <cell r="I17">
            <v>39253</v>
          </cell>
        </row>
        <row r="18">
          <cell r="I18">
            <v>39260</v>
          </cell>
        </row>
        <row r="19">
          <cell r="I19">
            <v>39252</v>
          </cell>
        </row>
        <row r="20">
          <cell r="I20">
            <v>39256</v>
          </cell>
        </row>
        <row r="21">
          <cell r="I21">
            <v>39253</v>
          </cell>
        </row>
        <row r="22">
          <cell r="I22">
            <v>39253</v>
          </cell>
        </row>
        <row r="23">
          <cell r="I23">
            <v>39253</v>
          </cell>
        </row>
        <row r="24">
          <cell r="I24">
            <v>39253</v>
          </cell>
        </row>
        <row r="25">
          <cell r="I25">
            <v>39253</v>
          </cell>
        </row>
        <row r="26">
          <cell r="I26">
            <v>39253</v>
          </cell>
        </row>
        <row r="27">
          <cell r="I27">
            <v>39256</v>
          </cell>
        </row>
        <row r="28">
          <cell r="I28">
            <v>39259</v>
          </cell>
        </row>
        <row r="29">
          <cell r="I29">
            <v>39259</v>
          </cell>
        </row>
        <row r="30">
          <cell r="I30">
            <v>39259</v>
          </cell>
        </row>
        <row r="31">
          <cell r="I31">
            <v>39259</v>
          </cell>
        </row>
        <row r="32">
          <cell r="I32">
            <v>39259</v>
          </cell>
        </row>
        <row r="33">
          <cell r="I33">
            <v>39248</v>
          </cell>
        </row>
        <row r="34">
          <cell r="I34">
            <v>39248</v>
          </cell>
        </row>
        <row r="35">
          <cell r="I35">
            <v>39252</v>
          </cell>
        </row>
        <row r="36">
          <cell r="I36">
            <v>39259</v>
          </cell>
        </row>
        <row r="37">
          <cell r="I37">
            <v>39259</v>
          </cell>
        </row>
        <row r="38">
          <cell r="I38">
            <v>39251</v>
          </cell>
        </row>
        <row r="39">
          <cell r="I39">
            <v>39260</v>
          </cell>
        </row>
        <row r="40">
          <cell r="I40">
            <v>39259</v>
          </cell>
        </row>
        <row r="41">
          <cell r="I41">
            <v>39259</v>
          </cell>
        </row>
        <row r="42">
          <cell r="I42">
            <v>39260</v>
          </cell>
        </row>
        <row r="43">
          <cell r="I43">
            <v>39260</v>
          </cell>
        </row>
        <row r="44">
          <cell r="I44">
            <v>39255</v>
          </cell>
        </row>
        <row r="45">
          <cell r="I45">
            <v>39247</v>
          </cell>
        </row>
        <row r="46">
          <cell r="I46">
            <v>39255</v>
          </cell>
        </row>
        <row r="47">
          <cell r="I47">
            <v>39255</v>
          </cell>
        </row>
        <row r="48">
          <cell r="I48">
            <v>39255</v>
          </cell>
        </row>
        <row r="49">
          <cell r="I49">
            <v>39256</v>
          </cell>
        </row>
        <row r="50">
          <cell r="I50">
            <v>39256</v>
          </cell>
        </row>
        <row r="51">
          <cell r="I51">
            <v>39256</v>
          </cell>
        </row>
        <row r="52">
          <cell r="I52">
            <v>39256</v>
          </cell>
        </row>
        <row r="53">
          <cell r="I53">
            <v>39256</v>
          </cell>
        </row>
        <row r="54">
          <cell r="I54">
            <v>39256</v>
          </cell>
        </row>
        <row r="55">
          <cell r="I55">
            <v>39256</v>
          </cell>
        </row>
        <row r="56">
          <cell r="I56">
            <v>39256</v>
          </cell>
        </row>
        <row r="57">
          <cell r="I57">
            <v>39256</v>
          </cell>
        </row>
        <row r="58">
          <cell r="I58">
            <v>39256</v>
          </cell>
        </row>
        <row r="59">
          <cell r="I59">
            <v>39255</v>
          </cell>
        </row>
        <row r="60">
          <cell r="I60">
            <v>39255</v>
          </cell>
        </row>
        <row r="61">
          <cell r="I61">
            <v>39255</v>
          </cell>
        </row>
        <row r="62">
          <cell r="I62">
            <v>39255</v>
          </cell>
        </row>
        <row r="63">
          <cell r="I63">
            <v>39255</v>
          </cell>
        </row>
        <row r="64">
          <cell r="I64">
            <v>39255</v>
          </cell>
        </row>
        <row r="65">
          <cell r="I65">
            <v>39248</v>
          </cell>
        </row>
        <row r="66">
          <cell r="I66">
            <v>39245</v>
          </cell>
        </row>
        <row r="67">
          <cell r="I67">
            <v>39256</v>
          </cell>
        </row>
        <row r="68">
          <cell r="I68">
            <v>39255</v>
          </cell>
        </row>
        <row r="69">
          <cell r="I69">
            <v>39255</v>
          </cell>
        </row>
        <row r="70">
          <cell r="I70">
            <v>39258</v>
          </cell>
        </row>
        <row r="71">
          <cell r="I71">
            <v>39259</v>
          </cell>
        </row>
        <row r="72">
          <cell r="I72">
            <v>39256</v>
          </cell>
        </row>
        <row r="73">
          <cell r="I73">
            <v>39259</v>
          </cell>
        </row>
        <row r="74">
          <cell r="I74">
            <v>39256</v>
          </cell>
        </row>
        <row r="75">
          <cell r="I75">
            <v>39255</v>
          </cell>
        </row>
        <row r="76">
          <cell r="I76">
            <v>39258</v>
          </cell>
        </row>
        <row r="77">
          <cell r="I77">
            <v>39253</v>
          </cell>
        </row>
        <row r="78">
          <cell r="I78">
            <v>39259</v>
          </cell>
        </row>
        <row r="79">
          <cell r="I79">
            <v>39259</v>
          </cell>
        </row>
        <row r="80">
          <cell r="I80">
            <v>39259</v>
          </cell>
        </row>
        <row r="81">
          <cell r="I81">
            <v>39259</v>
          </cell>
        </row>
        <row r="82">
          <cell r="I82">
            <v>39259</v>
          </cell>
        </row>
        <row r="83">
          <cell r="I83">
            <v>39253</v>
          </cell>
        </row>
        <row r="84">
          <cell r="I84">
            <v>39253</v>
          </cell>
        </row>
        <row r="85">
          <cell r="I85">
            <v>39255</v>
          </cell>
        </row>
        <row r="86">
          <cell r="I86">
            <v>39253</v>
          </cell>
        </row>
        <row r="87">
          <cell r="I87">
            <v>39253</v>
          </cell>
        </row>
        <row r="88">
          <cell r="I88">
            <v>39253</v>
          </cell>
        </row>
        <row r="89">
          <cell r="I89">
            <v>39259</v>
          </cell>
        </row>
        <row r="90">
          <cell r="I90">
            <v>39253</v>
          </cell>
        </row>
        <row r="91">
          <cell r="I91">
            <v>39253</v>
          </cell>
        </row>
        <row r="92">
          <cell r="I92">
            <v>39259</v>
          </cell>
        </row>
        <row r="93">
          <cell r="I93">
            <v>39253</v>
          </cell>
        </row>
        <row r="94">
          <cell r="I94">
            <v>39253</v>
          </cell>
        </row>
        <row r="95">
          <cell r="I95">
            <v>39247</v>
          </cell>
        </row>
        <row r="96">
          <cell r="I96">
            <v>39260</v>
          </cell>
        </row>
        <row r="97">
          <cell r="I97">
            <v>39251</v>
          </cell>
        </row>
        <row r="98">
          <cell r="I98">
            <v>39253</v>
          </cell>
        </row>
        <row r="99">
          <cell r="I99">
            <v>39259</v>
          </cell>
        </row>
        <row r="100">
          <cell r="I100">
            <v>39252</v>
          </cell>
        </row>
        <row r="101">
          <cell r="I101">
            <v>39255</v>
          </cell>
        </row>
        <row r="102">
          <cell r="I102">
            <v>39259</v>
          </cell>
        </row>
        <row r="103">
          <cell r="I103">
            <v>39259</v>
          </cell>
        </row>
        <row r="104">
          <cell r="I104">
            <v>39259</v>
          </cell>
        </row>
        <row r="105">
          <cell r="I105">
            <v>39252</v>
          </cell>
        </row>
        <row r="106">
          <cell r="I106">
            <v>39252</v>
          </cell>
        </row>
        <row r="107">
          <cell r="I107">
            <v>39252</v>
          </cell>
        </row>
        <row r="108">
          <cell r="I108">
            <v>39252</v>
          </cell>
        </row>
        <row r="109">
          <cell r="I109">
            <v>39253</v>
          </cell>
        </row>
        <row r="110">
          <cell r="I110">
            <v>39251</v>
          </cell>
        </row>
        <row r="111">
          <cell r="I111">
            <v>39259</v>
          </cell>
        </row>
        <row r="112">
          <cell r="I112">
            <v>39253</v>
          </cell>
        </row>
        <row r="113">
          <cell r="I113">
            <v>39254</v>
          </cell>
        </row>
        <row r="114">
          <cell r="I114">
            <v>39259</v>
          </cell>
        </row>
        <row r="115">
          <cell r="I115">
            <v>39254</v>
          </cell>
        </row>
        <row r="116">
          <cell r="I116">
            <v>39253</v>
          </cell>
        </row>
        <row r="117">
          <cell r="I117">
            <v>39253</v>
          </cell>
        </row>
        <row r="118">
          <cell r="I118">
            <v>39252</v>
          </cell>
        </row>
        <row r="119">
          <cell r="I119">
            <v>39252</v>
          </cell>
        </row>
        <row r="120">
          <cell r="I120">
            <v>39253</v>
          </cell>
        </row>
        <row r="121">
          <cell r="I121">
            <v>39252</v>
          </cell>
        </row>
        <row r="122">
          <cell r="I122">
            <v>39254</v>
          </cell>
        </row>
        <row r="123">
          <cell r="I123">
            <v>39254</v>
          </cell>
        </row>
        <row r="124">
          <cell r="I124">
            <v>39252</v>
          </cell>
        </row>
        <row r="125">
          <cell r="I125">
            <v>39252</v>
          </cell>
        </row>
        <row r="126">
          <cell r="I126">
            <v>39252</v>
          </cell>
        </row>
        <row r="127">
          <cell r="I127">
            <v>39252</v>
          </cell>
        </row>
        <row r="128">
          <cell r="I128">
            <v>39260</v>
          </cell>
        </row>
        <row r="129">
          <cell r="I129">
            <v>39252</v>
          </cell>
        </row>
        <row r="130">
          <cell r="I130">
            <v>39252</v>
          </cell>
        </row>
        <row r="131">
          <cell r="I131">
            <v>39253</v>
          </cell>
        </row>
        <row r="132">
          <cell r="I132">
            <v>39252</v>
          </cell>
        </row>
        <row r="133">
          <cell r="I133">
            <v>39252</v>
          </cell>
        </row>
        <row r="134">
          <cell r="I134">
            <v>39258</v>
          </cell>
        </row>
        <row r="135">
          <cell r="I135">
            <v>39253</v>
          </cell>
        </row>
        <row r="136">
          <cell r="I136">
            <v>39252</v>
          </cell>
        </row>
        <row r="137">
          <cell r="I137">
            <v>39258</v>
          </cell>
        </row>
        <row r="138">
          <cell r="I138">
            <v>39259</v>
          </cell>
        </row>
        <row r="139">
          <cell r="I139">
            <v>39252</v>
          </cell>
        </row>
        <row r="140">
          <cell r="I140">
            <v>39252</v>
          </cell>
        </row>
        <row r="141">
          <cell r="I141">
            <v>39253</v>
          </cell>
        </row>
        <row r="142">
          <cell r="I142">
            <v>39253</v>
          </cell>
        </row>
        <row r="143">
          <cell r="I143">
            <v>39253</v>
          </cell>
        </row>
        <row r="144">
          <cell r="I144">
            <v>39259</v>
          </cell>
        </row>
        <row r="145">
          <cell r="I145">
            <v>39259</v>
          </cell>
        </row>
        <row r="146">
          <cell r="I146">
            <v>39256</v>
          </cell>
        </row>
        <row r="147">
          <cell r="I147">
            <v>39253</v>
          </cell>
        </row>
        <row r="148">
          <cell r="I148">
            <v>39260</v>
          </cell>
        </row>
        <row r="149">
          <cell r="I149">
            <v>39259</v>
          </cell>
        </row>
        <row r="150">
          <cell r="I150">
            <v>39260</v>
          </cell>
        </row>
        <row r="151">
          <cell r="I151">
            <v>39260</v>
          </cell>
        </row>
        <row r="152">
          <cell r="I152">
            <v>39256</v>
          </cell>
        </row>
        <row r="153">
          <cell r="I153">
            <v>39247</v>
          </cell>
        </row>
        <row r="154">
          <cell r="I154">
            <v>39259</v>
          </cell>
        </row>
        <row r="155">
          <cell r="I155">
            <v>39253</v>
          </cell>
        </row>
        <row r="156">
          <cell r="I156">
            <v>39253</v>
          </cell>
        </row>
        <row r="157">
          <cell r="I157">
            <v>39253</v>
          </cell>
        </row>
        <row r="158">
          <cell r="I158">
            <v>39259</v>
          </cell>
        </row>
        <row r="159">
          <cell r="I159">
            <v>39248</v>
          </cell>
        </row>
        <row r="160">
          <cell r="I160">
            <v>39245</v>
          </cell>
        </row>
        <row r="161">
          <cell r="I161">
            <v>39258</v>
          </cell>
        </row>
        <row r="162">
          <cell r="I162">
            <v>39258</v>
          </cell>
        </row>
        <row r="163">
          <cell r="I163">
            <v>39259</v>
          </cell>
        </row>
        <row r="164">
          <cell r="I164">
            <v>39259</v>
          </cell>
        </row>
        <row r="165">
          <cell r="I165">
            <v>39259</v>
          </cell>
        </row>
        <row r="166">
          <cell r="I166">
            <v>39256</v>
          </cell>
        </row>
        <row r="167">
          <cell r="I167">
            <v>39246</v>
          </cell>
        </row>
        <row r="168">
          <cell r="I168">
            <v>39258</v>
          </cell>
        </row>
        <row r="169">
          <cell r="I169">
            <v>39258</v>
          </cell>
        </row>
        <row r="170">
          <cell r="I170">
            <v>39253</v>
          </cell>
        </row>
        <row r="171">
          <cell r="I171">
            <v>39253</v>
          </cell>
        </row>
        <row r="172">
          <cell r="I172">
            <v>39253</v>
          </cell>
        </row>
        <row r="173">
          <cell r="I173">
            <v>39260</v>
          </cell>
        </row>
        <row r="174">
          <cell r="I174">
            <v>39245</v>
          </cell>
        </row>
        <row r="175">
          <cell r="I175">
            <v>39245</v>
          </cell>
        </row>
        <row r="176">
          <cell r="I176">
            <v>39245</v>
          </cell>
        </row>
        <row r="177">
          <cell r="I177">
            <v>39245</v>
          </cell>
        </row>
        <row r="178">
          <cell r="I178">
            <v>39245</v>
          </cell>
        </row>
        <row r="179">
          <cell r="I179">
            <v>39245</v>
          </cell>
        </row>
        <row r="180">
          <cell r="I180">
            <v>39245</v>
          </cell>
        </row>
        <row r="181">
          <cell r="I181">
            <v>39245</v>
          </cell>
        </row>
        <row r="182">
          <cell r="I182">
            <v>39259</v>
          </cell>
        </row>
        <row r="183">
          <cell r="I183">
            <v>39253</v>
          </cell>
        </row>
        <row r="184">
          <cell r="I184">
            <v>39245</v>
          </cell>
        </row>
        <row r="185">
          <cell r="I185">
            <v>39245</v>
          </cell>
        </row>
        <row r="186">
          <cell r="I186">
            <v>39253</v>
          </cell>
        </row>
        <row r="187">
          <cell r="I187">
            <v>39253</v>
          </cell>
        </row>
        <row r="188">
          <cell r="I188">
            <v>39245</v>
          </cell>
        </row>
        <row r="189">
          <cell r="I189">
            <v>39256</v>
          </cell>
        </row>
        <row r="190">
          <cell r="I190">
            <v>39259</v>
          </cell>
        </row>
        <row r="191">
          <cell r="I191">
            <v>39253</v>
          </cell>
        </row>
        <row r="192">
          <cell r="I192">
            <v>39253</v>
          </cell>
        </row>
        <row r="193">
          <cell r="I193">
            <v>39253</v>
          </cell>
        </row>
        <row r="194">
          <cell r="I194">
            <v>39259</v>
          </cell>
        </row>
        <row r="195">
          <cell r="I195">
            <v>39253</v>
          </cell>
        </row>
        <row r="196">
          <cell r="I196">
            <v>39253</v>
          </cell>
        </row>
        <row r="197">
          <cell r="I197">
            <v>39253</v>
          </cell>
        </row>
        <row r="198">
          <cell r="I198">
            <v>39253</v>
          </cell>
        </row>
        <row r="199">
          <cell r="I199">
            <v>39259</v>
          </cell>
        </row>
        <row r="200">
          <cell r="I200">
            <v>39253</v>
          </cell>
        </row>
        <row r="201">
          <cell r="I201">
            <v>39248</v>
          </cell>
        </row>
        <row r="202">
          <cell r="I202">
            <v>39248</v>
          </cell>
        </row>
        <row r="203">
          <cell r="I203">
            <v>39253</v>
          </cell>
        </row>
        <row r="204">
          <cell r="I204">
            <v>39259</v>
          </cell>
        </row>
        <row r="205">
          <cell r="I205">
            <v>39253</v>
          </cell>
        </row>
        <row r="206">
          <cell r="I206">
            <v>39259</v>
          </cell>
        </row>
        <row r="207">
          <cell r="I207">
            <v>39253</v>
          </cell>
        </row>
        <row r="208">
          <cell r="I208">
            <v>39248</v>
          </cell>
        </row>
        <row r="209">
          <cell r="I209">
            <v>39245</v>
          </cell>
        </row>
        <row r="210">
          <cell r="I210">
            <v>39256</v>
          </cell>
        </row>
        <row r="211">
          <cell r="I211">
            <v>39248</v>
          </cell>
        </row>
        <row r="212">
          <cell r="I212">
            <v>39248</v>
          </cell>
        </row>
        <row r="213">
          <cell r="I213">
            <v>39259</v>
          </cell>
        </row>
        <row r="214">
          <cell r="I214">
            <v>39253</v>
          </cell>
        </row>
        <row r="215">
          <cell r="I215">
            <v>39253</v>
          </cell>
        </row>
        <row r="216">
          <cell r="I216">
            <v>39253</v>
          </cell>
        </row>
        <row r="217">
          <cell r="I217">
            <v>39253</v>
          </cell>
        </row>
        <row r="218">
          <cell r="I218">
            <v>39259</v>
          </cell>
        </row>
        <row r="219">
          <cell r="I219">
            <v>39259</v>
          </cell>
        </row>
        <row r="220">
          <cell r="I220">
            <v>39260</v>
          </cell>
        </row>
        <row r="221">
          <cell r="I221">
            <v>39253</v>
          </cell>
        </row>
        <row r="222">
          <cell r="I222">
            <v>39253</v>
          </cell>
        </row>
        <row r="223">
          <cell r="I223">
            <v>39259</v>
          </cell>
        </row>
        <row r="224">
          <cell r="I224">
            <v>39253</v>
          </cell>
        </row>
        <row r="225">
          <cell r="I225">
            <v>39253</v>
          </cell>
        </row>
        <row r="226">
          <cell r="I226">
            <v>39253</v>
          </cell>
        </row>
        <row r="227">
          <cell r="I227">
            <v>39253</v>
          </cell>
        </row>
        <row r="228">
          <cell r="I228">
            <v>39253</v>
          </cell>
        </row>
        <row r="229">
          <cell r="I229">
            <v>39253</v>
          </cell>
        </row>
        <row r="230">
          <cell r="I230">
            <v>39253</v>
          </cell>
        </row>
        <row r="231">
          <cell r="I231">
            <v>39253</v>
          </cell>
        </row>
        <row r="232">
          <cell r="I232">
            <v>39258</v>
          </cell>
        </row>
        <row r="233">
          <cell r="I233">
            <v>39253</v>
          </cell>
        </row>
        <row r="234">
          <cell r="I234">
            <v>39260</v>
          </cell>
        </row>
        <row r="235">
          <cell r="I235">
            <v>39260</v>
          </cell>
        </row>
        <row r="236">
          <cell r="I236">
            <v>39248</v>
          </cell>
        </row>
        <row r="237">
          <cell r="I237">
            <v>39256</v>
          </cell>
        </row>
        <row r="238">
          <cell r="I238">
            <v>39260</v>
          </cell>
        </row>
        <row r="239">
          <cell r="I239">
            <v>39258</v>
          </cell>
        </row>
        <row r="240">
          <cell r="I240">
            <v>39254</v>
          </cell>
        </row>
        <row r="241">
          <cell r="I241">
            <v>39255</v>
          </cell>
        </row>
        <row r="242">
          <cell r="I242">
            <v>39253</v>
          </cell>
        </row>
        <row r="243">
          <cell r="I243">
            <v>39253</v>
          </cell>
        </row>
        <row r="244">
          <cell r="I244">
            <v>39248</v>
          </cell>
        </row>
        <row r="245">
          <cell r="I245">
            <v>39251</v>
          </cell>
        </row>
        <row r="246">
          <cell r="I246">
            <v>39255</v>
          </cell>
        </row>
        <row r="247">
          <cell r="I247">
            <v>39252</v>
          </cell>
        </row>
        <row r="248">
          <cell r="I248">
            <v>39251</v>
          </cell>
        </row>
        <row r="249">
          <cell r="I249">
            <v>39254</v>
          </cell>
        </row>
        <row r="250">
          <cell r="I250">
            <v>39251</v>
          </cell>
        </row>
        <row r="251">
          <cell r="I251">
            <v>39258</v>
          </cell>
        </row>
        <row r="252">
          <cell r="I252">
            <v>39258</v>
          </cell>
        </row>
        <row r="253">
          <cell r="I253">
            <v>39258</v>
          </cell>
        </row>
        <row r="254">
          <cell r="I254">
            <v>39254</v>
          </cell>
        </row>
        <row r="255">
          <cell r="I255">
            <v>39251</v>
          </cell>
        </row>
        <row r="256">
          <cell r="I256">
            <v>39251</v>
          </cell>
        </row>
        <row r="257">
          <cell r="I257">
            <v>39254</v>
          </cell>
        </row>
        <row r="258">
          <cell r="I258">
            <v>39254</v>
          </cell>
        </row>
        <row r="259">
          <cell r="I259">
            <v>39252</v>
          </cell>
        </row>
        <row r="260">
          <cell r="I260">
            <v>39254</v>
          </cell>
        </row>
        <row r="261">
          <cell r="I261">
            <v>39251</v>
          </cell>
        </row>
        <row r="262">
          <cell r="I262">
            <v>39254</v>
          </cell>
        </row>
        <row r="263">
          <cell r="I263">
            <v>39255</v>
          </cell>
        </row>
        <row r="264">
          <cell r="I264">
            <v>39253</v>
          </cell>
        </row>
        <row r="265">
          <cell r="I265">
            <v>39259</v>
          </cell>
        </row>
        <row r="266">
          <cell r="I266">
            <v>39251</v>
          </cell>
        </row>
        <row r="267">
          <cell r="I267">
            <v>39255</v>
          </cell>
        </row>
        <row r="268">
          <cell r="I268">
            <v>39258</v>
          </cell>
        </row>
        <row r="269">
          <cell r="I269">
            <v>39258</v>
          </cell>
        </row>
        <row r="270">
          <cell r="I270">
            <v>39248</v>
          </cell>
        </row>
        <row r="271">
          <cell r="I271">
            <v>39258</v>
          </cell>
        </row>
        <row r="272">
          <cell r="I272">
            <v>39258</v>
          </cell>
        </row>
        <row r="273">
          <cell r="I273">
            <v>39255</v>
          </cell>
        </row>
        <row r="274">
          <cell r="I274">
            <v>39253</v>
          </cell>
        </row>
        <row r="275">
          <cell r="I275">
            <v>39253</v>
          </cell>
        </row>
        <row r="276">
          <cell r="I276">
            <v>39258</v>
          </cell>
        </row>
        <row r="277">
          <cell r="I277">
            <v>39258</v>
          </cell>
        </row>
        <row r="278">
          <cell r="I278">
            <v>39258</v>
          </cell>
        </row>
        <row r="279">
          <cell r="I279">
            <v>39258</v>
          </cell>
        </row>
        <row r="280">
          <cell r="I280">
            <v>39258</v>
          </cell>
        </row>
        <row r="281">
          <cell r="I281">
            <v>39258</v>
          </cell>
        </row>
        <row r="282">
          <cell r="I282">
            <v>39258</v>
          </cell>
        </row>
        <row r="283">
          <cell r="I283">
            <v>39258</v>
          </cell>
        </row>
        <row r="284">
          <cell r="I284">
            <v>39258</v>
          </cell>
        </row>
        <row r="285">
          <cell r="I285">
            <v>39258</v>
          </cell>
        </row>
        <row r="286">
          <cell r="I286">
            <v>39258</v>
          </cell>
        </row>
        <row r="287">
          <cell r="I287">
            <v>39260</v>
          </cell>
        </row>
        <row r="288">
          <cell r="I288">
            <v>39252</v>
          </cell>
        </row>
        <row r="289">
          <cell r="I289">
            <v>39252</v>
          </cell>
        </row>
        <row r="290">
          <cell r="I290">
            <v>39252</v>
          </cell>
        </row>
        <row r="291">
          <cell r="I291">
            <v>39255</v>
          </cell>
        </row>
        <row r="292">
          <cell r="I292">
            <v>39258</v>
          </cell>
        </row>
        <row r="293">
          <cell r="I293">
            <v>39258</v>
          </cell>
        </row>
        <row r="294">
          <cell r="I294">
            <v>39258</v>
          </cell>
        </row>
        <row r="295">
          <cell r="I295">
            <v>39258</v>
          </cell>
        </row>
        <row r="296">
          <cell r="I296">
            <v>39255</v>
          </cell>
        </row>
        <row r="297">
          <cell r="I297">
            <v>39258</v>
          </cell>
        </row>
        <row r="298">
          <cell r="I298">
            <v>39258</v>
          </cell>
        </row>
        <row r="299">
          <cell r="I299">
            <v>39253</v>
          </cell>
        </row>
        <row r="300">
          <cell r="I300">
            <v>39253</v>
          </cell>
        </row>
        <row r="301">
          <cell r="I301">
            <v>39255</v>
          </cell>
        </row>
        <row r="302">
          <cell r="I302">
            <v>39255</v>
          </cell>
        </row>
        <row r="303">
          <cell r="I303">
            <v>39255</v>
          </cell>
        </row>
        <row r="304">
          <cell r="I304">
            <v>39253</v>
          </cell>
        </row>
        <row r="305">
          <cell r="I305">
            <v>39254</v>
          </cell>
        </row>
        <row r="306">
          <cell r="I306">
            <v>39254</v>
          </cell>
        </row>
        <row r="307">
          <cell r="I307">
            <v>39259</v>
          </cell>
        </row>
        <row r="308">
          <cell r="I308">
            <v>39252</v>
          </cell>
        </row>
        <row r="309">
          <cell r="I309">
            <v>39259</v>
          </cell>
        </row>
        <row r="310">
          <cell r="I310">
            <v>39252</v>
          </cell>
        </row>
        <row r="311">
          <cell r="I311">
            <v>39251</v>
          </cell>
        </row>
        <row r="312">
          <cell r="I312">
            <v>39258</v>
          </cell>
        </row>
        <row r="313">
          <cell r="I313">
            <v>39251</v>
          </cell>
        </row>
        <row r="314">
          <cell r="I314">
            <v>39258</v>
          </cell>
        </row>
        <row r="315">
          <cell r="I315">
            <v>39251</v>
          </cell>
        </row>
        <row r="316">
          <cell r="I316">
            <v>39255</v>
          </cell>
        </row>
        <row r="317">
          <cell r="I317">
            <v>39248</v>
          </cell>
        </row>
        <row r="318">
          <cell r="I318">
            <v>39258</v>
          </cell>
        </row>
        <row r="319">
          <cell r="I319">
            <v>39260</v>
          </cell>
        </row>
        <row r="320">
          <cell r="I320">
            <v>39251</v>
          </cell>
        </row>
        <row r="321">
          <cell r="I321">
            <v>39251</v>
          </cell>
        </row>
        <row r="322">
          <cell r="I322">
            <v>39258</v>
          </cell>
        </row>
        <row r="323">
          <cell r="I323">
            <v>39255</v>
          </cell>
        </row>
        <row r="324">
          <cell r="I324">
            <v>39255</v>
          </cell>
        </row>
        <row r="325">
          <cell r="I325">
            <v>39247</v>
          </cell>
        </row>
        <row r="326">
          <cell r="I326">
            <v>39247</v>
          </cell>
        </row>
        <row r="327">
          <cell r="I327">
            <v>39259</v>
          </cell>
        </row>
        <row r="328">
          <cell r="I328">
            <v>39252</v>
          </cell>
        </row>
        <row r="329">
          <cell r="I329">
            <v>39252</v>
          </cell>
        </row>
        <row r="330">
          <cell r="I330">
            <v>39259</v>
          </cell>
        </row>
        <row r="331">
          <cell r="I331">
            <v>39259</v>
          </cell>
        </row>
        <row r="332">
          <cell r="I332">
            <v>39254</v>
          </cell>
        </row>
        <row r="333">
          <cell r="I333">
            <v>39254</v>
          </cell>
        </row>
        <row r="334">
          <cell r="I334">
            <v>39259</v>
          </cell>
        </row>
        <row r="335">
          <cell r="I335">
            <v>39258</v>
          </cell>
        </row>
        <row r="336">
          <cell r="I336">
            <v>39254</v>
          </cell>
        </row>
        <row r="337">
          <cell r="I337">
            <v>39253</v>
          </cell>
        </row>
        <row r="338">
          <cell r="I338">
            <v>39253</v>
          </cell>
        </row>
        <row r="339">
          <cell r="I339">
            <v>39253</v>
          </cell>
        </row>
        <row r="340">
          <cell r="I340">
            <v>39253</v>
          </cell>
        </row>
        <row r="341">
          <cell r="I341">
            <v>39253</v>
          </cell>
        </row>
        <row r="342">
          <cell r="I342">
            <v>39253</v>
          </cell>
        </row>
        <row r="343">
          <cell r="I343">
            <v>39253</v>
          </cell>
        </row>
        <row r="344">
          <cell r="I344">
            <v>39253</v>
          </cell>
        </row>
        <row r="345">
          <cell r="I345">
            <v>39253</v>
          </cell>
        </row>
        <row r="346">
          <cell r="I346">
            <v>39253</v>
          </cell>
        </row>
        <row r="347">
          <cell r="I347">
            <v>39253</v>
          </cell>
        </row>
        <row r="348">
          <cell r="I348">
            <v>39253</v>
          </cell>
        </row>
        <row r="349">
          <cell r="I349">
            <v>39253</v>
          </cell>
        </row>
        <row r="350">
          <cell r="I350">
            <v>39253</v>
          </cell>
        </row>
        <row r="351">
          <cell r="I351">
            <v>39259</v>
          </cell>
        </row>
        <row r="352">
          <cell r="I352">
            <v>39259</v>
          </cell>
        </row>
        <row r="353">
          <cell r="I353">
            <v>39260</v>
          </cell>
        </row>
        <row r="354">
          <cell r="I354">
            <v>39260</v>
          </cell>
        </row>
        <row r="355">
          <cell r="I355">
            <v>39258</v>
          </cell>
        </row>
        <row r="356">
          <cell r="I356">
            <v>39245</v>
          </cell>
        </row>
        <row r="357">
          <cell r="I357">
            <v>39253</v>
          </cell>
        </row>
        <row r="358">
          <cell r="I358">
            <v>39253</v>
          </cell>
        </row>
        <row r="359">
          <cell r="I359">
            <v>39256</v>
          </cell>
        </row>
        <row r="360">
          <cell r="I360">
            <v>39253</v>
          </cell>
        </row>
        <row r="361">
          <cell r="I361">
            <v>39260</v>
          </cell>
        </row>
        <row r="362">
          <cell r="I362">
            <v>39253</v>
          </cell>
        </row>
        <row r="363">
          <cell r="I363">
            <v>39253</v>
          </cell>
        </row>
        <row r="364">
          <cell r="I364">
            <v>39253</v>
          </cell>
        </row>
        <row r="365">
          <cell r="I365">
            <v>39256</v>
          </cell>
        </row>
        <row r="366">
          <cell r="I366">
            <v>39247</v>
          </cell>
        </row>
        <row r="367">
          <cell r="I367">
            <v>39248</v>
          </cell>
        </row>
        <row r="368">
          <cell r="I368">
            <v>39256</v>
          </cell>
        </row>
        <row r="369">
          <cell r="I369">
            <v>39246</v>
          </cell>
        </row>
        <row r="370">
          <cell r="I370">
            <v>39253</v>
          </cell>
        </row>
        <row r="371">
          <cell r="I371">
            <v>39253</v>
          </cell>
        </row>
        <row r="372">
          <cell r="I372">
            <v>39253</v>
          </cell>
        </row>
        <row r="373">
          <cell r="I373">
            <v>39253</v>
          </cell>
        </row>
        <row r="374">
          <cell r="I374">
            <v>39253</v>
          </cell>
        </row>
        <row r="375">
          <cell r="I375">
            <v>39253</v>
          </cell>
        </row>
        <row r="376">
          <cell r="I376">
            <v>39256</v>
          </cell>
        </row>
        <row r="377">
          <cell r="I377">
            <v>39245</v>
          </cell>
        </row>
        <row r="378">
          <cell r="I378">
            <v>39253</v>
          </cell>
        </row>
        <row r="379">
          <cell r="I379">
            <v>39253</v>
          </cell>
        </row>
        <row r="380">
          <cell r="I380">
            <v>39253</v>
          </cell>
        </row>
        <row r="381">
          <cell r="I381">
            <v>39253</v>
          </cell>
        </row>
        <row r="382">
          <cell r="I382">
            <v>39253</v>
          </cell>
        </row>
        <row r="383">
          <cell r="I383">
            <v>39253</v>
          </cell>
        </row>
        <row r="384">
          <cell r="I384">
            <v>39253</v>
          </cell>
        </row>
        <row r="385">
          <cell r="I385">
            <v>39253</v>
          </cell>
        </row>
        <row r="386">
          <cell r="I386">
            <v>39253</v>
          </cell>
        </row>
        <row r="387">
          <cell r="I387">
            <v>39253</v>
          </cell>
        </row>
        <row r="388">
          <cell r="I388">
            <v>39253</v>
          </cell>
        </row>
        <row r="389">
          <cell r="I389">
            <v>39247</v>
          </cell>
        </row>
        <row r="390">
          <cell r="I390">
            <v>39253</v>
          </cell>
        </row>
        <row r="391">
          <cell r="I391">
            <v>39253</v>
          </cell>
        </row>
        <row r="392">
          <cell r="I392">
            <v>39258</v>
          </cell>
        </row>
        <row r="393">
          <cell r="I393">
            <v>39253</v>
          </cell>
        </row>
        <row r="394">
          <cell r="I394">
            <v>39253</v>
          </cell>
        </row>
        <row r="395">
          <cell r="I395">
            <v>39260</v>
          </cell>
        </row>
        <row r="396">
          <cell r="I396">
            <v>39253</v>
          </cell>
        </row>
        <row r="397">
          <cell r="I397">
            <v>39253</v>
          </cell>
        </row>
        <row r="398">
          <cell r="I398">
            <v>39253</v>
          </cell>
        </row>
        <row r="399">
          <cell r="I399">
            <v>39256</v>
          </cell>
        </row>
        <row r="400">
          <cell r="I400">
            <v>39259</v>
          </cell>
        </row>
        <row r="401">
          <cell r="I401">
            <v>39247</v>
          </cell>
        </row>
        <row r="402">
          <cell r="I402">
            <v>39248</v>
          </cell>
        </row>
        <row r="403">
          <cell r="I403">
            <v>39259</v>
          </cell>
        </row>
        <row r="404">
          <cell r="I404">
            <v>39256</v>
          </cell>
        </row>
        <row r="405">
          <cell r="I405">
            <v>39247</v>
          </cell>
        </row>
        <row r="406">
          <cell r="I406">
            <v>39245</v>
          </cell>
        </row>
        <row r="407">
          <cell r="I407">
            <v>39253</v>
          </cell>
        </row>
        <row r="408">
          <cell r="I408">
            <v>39253</v>
          </cell>
        </row>
        <row r="409">
          <cell r="I409">
            <v>39253</v>
          </cell>
        </row>
        <row r="410">
          <cell r="I410">
            <v>39248</v>
          </cell>
        </row>
        <row r="411">
          <cell r="I411">
            <v>39253</v>
          </cell>
        </row>
        <row r="412">
          <cell r="I412">
            <v>39253</v>
          </cell>
        </row>
        <row r="413">
          <cell r="I413">
            <v>39258</v>
          </cell>
        </row>
        <row r="414">
          <cell r="I414">
            <v>39258</v>
          </cell>
        </row>
        <row r="415">
          <cell r="I415">
            <v>39253</v>
          </cell>
        </row>
        <row r="416">
          <cell r="I416">
            <v>39253</v>
          </cell>
        </row>
        <row r="417">
          <cell r="I417">
            <v>39253</v>
          </cell>
        </row>
        <row r="418">
          <cell r="I418">
            <v>39253</v>
          </cell>
        </row>
        <row r="419">
          <cell r="I419">
            <v>39253</v>
          </cell>
        </row>
        <row r="420">
          <cell r="I420">
            <v>39253</v>
          </cell>
        </row>
        <row r="421">
          <cell r="I421">
            <v>39253</v>
          </cell>
        </row>
        <row r="422">
          <cell r="I422">
            <v>39253</v>
          </cell>
        </row>
        <row r="423">
          <cell r="I423">
            <v>39259</v>
          </cell>
        </row>
        <row r="424">
          <cell r="I424">
            <v>39256</v>
          </cell>
        </row>
        <row r="425">
          <cell r="I425">
            <v>39253</v>
          </cell>
        </row>
        <row r="426">
          <cell r="I426">
            <v>39259</v>
          </cell>
        </row>
        <row r="427">
          <cell r="I427">
            <v>39253</v>
          </cell>
        </row>
        <row r="428">
          <cell r="I428">
            <v>39253</v>
          </cell>
        </row>
        <row r="429">
          <cell r="I429">
            <v>39247</v>
          </cell>
        </row>
        <row r="430">
          <cell r="I430">
            <v>39253</v>
          </cell>
        </row>
        <row r="431">
          <cell r="I431">
            <v>39258</v>
          </cell>
        </row>
        <row r="432">
          <cell r="I432">
            <v>39258</v>
          </cell>
        </row>
        <row r="433">
          <cell r="I433">
            <v>39253</v>
          </cell>
        </row>
        <row r="434">
          <cell r="I434">
            <v>39253</v>
          </cell>
        </row>
        <row r="435">
          <cell r="I435">
            <v>39253</v>
          </cell>
        </row>
        <row r="436">
          <cell r="I436">
            <v>39258</v>
          </cell>
        </row>
        <row r="437">
          <cell r="I437">
            <v>39259</v>
          </cell>
        </row>
        <row r="438">
          <cell r="I438">
            <v>39247</v>
          </cell>
        </row>
        <row r="439">
          <cell r="I439">
            <v>39253</v>
          </cell>
        </row>
        <row r="440">
          <cell r="I440">
            <v>39253</v>
          </cell>
        </row>
        <row r="441">
          <cell r="I441">
            <v>39259</v>
          </cell>
        </row>
        <row r="442">
          <cell r="I442">
            <v>39253</v>
          </cell>
        </row>
        <row r="443">
          <cell r="I443">
            <v>39247</v>
          </cell>
        </row>
        <row r="444">
          <cell r="I444">
            <v>39248</v>
          </cell>
        </row>
        <row r="445">
          <cell r="I445">
            <v>39256</v>
          </cell>
        </row>
        <row r="446">
          <cell r="I446">
            <v>39245</v>
          </cell>
        </row>
        <row r="447">
          <cell r="I447">
            <v>39256</v>
          </cell>
        </row>
        <row r="448">
          <cell r="I448">
            <v>39253</v>
          </cell>
        </row>
        <row r="449">
          <cell r="I449">
            <v>39253</v>
          </cell>
        </row>
        <row r="450">
          <cell r="I450">
            <v>39245</v>
          </cell>
        </row>
        <row r="451">
          <cell r="I451">
            <v>39248</v>
          </cell>
        </row>
        <row r="452">
          <cell r="I452">
            <v>39253</v>
          </cell>
        </row>
        <row r="453">
          <cell r="I453">
            <v>39258</v>
          </cell>
        </row>
        <row r="454">
          <cell r="I454">
            <v>39253</v>
          </cell>
        </row>
        <row r="455">
          <cell r="I455">
            <v>39253</v>
          </cell>
        </row>
        <row r="456">
          <cell r="I456">
            <v>39253</v>
          </cell>
        </row>
        <row r="457">
          <cell r="I457">
            <v>39253</v>
          </cell>
        </row>
        <row r="458">
          <cell r="I458">
            <v>39253</v>
          </cell>
        </row>
        <row r="459">
          <cell r="I459">
            <v>39253</v>
          </cell>
        </row>
        <row r="460">
          <cell r="I460">
            <v>39253</v>
          </cell>
        </row>
        <row r="461">
          <cell r="I461">
            <v>39253</v>
          </cell>
        </row>
        <row r="462">
          <cell r="I462">
            <v>39253</v>
          </cell>
        </row>
        <row r="463">
          <cell r="I463">
            <v>39259</v>
          </cell>
        </row>
        <row r="464">
          <cell r="I464">
            <v>39256</v>
          </cell>
        </row>
        <row r="465">
          <cell r="I465">
            <v>39259</v>
          </cell>
        </row>
        <row r="466">
          <cell r="I466">
            <v>39253</v>
          </cell>
        </row>
        <row r="467">
          <cell r="I467">
            <v>39247</v>
          </cell>
        </row>
        <row r="468">
          <cell r="I468">
            <v>39245</v>
          </cell>
        </row>
        <row r="469">
          <cell r="I469">
            <v>39245</v>
          </cell>
        </row>
        <row r="470">
          <cell r="I470">
            <v>39253</v>
          </cell>
        </row>
        <row r="471">
          <cell r="I471">
            <v>39253</v>
          </cell>
        </row>
        <row r="472">
          <cell r="I472">
            <v>39253</v>
          </cell>
        </row>
        <row r="473">
          <cell r="I473">
            <v>39260</v>
          </cell>
        </row>
        <row r="474">
          <cell r="I474">
            <v>39253</v>
          </cell>
        </row>
        <row r="475">
          <cell r="I475">
            <v>39253</v>
          </cell>
        </row>
        <row r="476">
          <cell r="I476">
            <v>39253</v>
          </cell>
        </row>
        <row r="477">
          <cell r="I477">
            <v>39246</v>
          </cell>
        </row>
        <row r="478">
          <cell r="I478">
            <v>39253</v>
          </cell>
        </row>
        <row r="479">
          <cell r="I479">
            <v>39253</v>
          </cell>
        </row>
        <row r="480">
          <cell r="I480">
            <v>39253</v>
          </cell>
        </row>
        <row r="481">
          <cell r="I481">
            <v>39253</v>
          </cell>
        </row>
        <row r="482">
          <cell r="I482">
            <v>39253</v>
          </cell>
        </row>
        <row r="483">
          <cell r="I483">
            <v>39253</v>
          </cell>
        </row>
        <row r="484">
          <cell r="I484">
            <v>39253</v>
          </cell>
        </row>
        <row r="485">
          <cell r="I485">
            <v>39253</v>
          </cell>
        </row>
        <row r="486">
          <cell r="I486">
            <v>39253</v>
          </cell>
        </row>
        <row r="487">
          <cell r="I487">
            <v>39253</v>
          </cell>
        </row>
        <row r="488">
          <cell r="I488">
            <v>39253</v>
          </cell>
        </row>
        <row r="489">
          <cell r="I489">
            <v>39253</v>
          </cell>
        </row>
        <row r="490">
          <cell r="I490">
            <v>39253</v>
          </cell>
        </row>
        <row r="491">
          <cell r="I491">
            <v>39253</v>
          </cell>
        </row>
        <row r="492">
          <cell r="I492">
            <v>39253</v>
          </cell>
        </row>
        <row r="493">
          <cell r="I493">
            <v>39253</v>
          </cell>
        </row>
        <row r="494">
          <cell r="I494">
            <v>39253</v>
          </cell>
        </row>
        <row r="495">
          <cell r="I495">
            <v>39253</v>
          </cell>
        </row>
        <row r="496">
          <cell r="I496">
            <v>39253</v>
          </cell>
        </row>
        <row r="497">
          <cell r="I497">
            <v>39247</v>
          </cell>
        </row>
        <row r="498">
          <cell r="I498">
            <v>39253</v>
          </cell>
        </row>
        <row r="499">
          <cell r="I499">
            <v>39258</v>
          </cell>
        </row>
        <row r="500">
          <cell r="I500">
            <v>39258</v>
          </cell>
        </row>
        <row r="501">
          <cell r="I501">
            <v>39253</v>
          </cell>
        </row>
        <row r="502">
          <cell r="I502">
            <v>39253</v>
          </cell>
        </row>
        <row r="503">
          <cell r="I503">
            <v>39253</v>
          </cell>
        </row>
        <row r="504">
          <cell r="I504">
            <v>39255</v>
          </cell>
        </row>
        <row r="505">
          <cell r="I505">
            <v>39255</v>
          </cell>
        </row>
        <row r="506">
          <cell r="I506">
            <v>39255</v>
          </cell>
        </row>
        <row r="507">
          <cell r="I507">
            <v>39255</v>
          </cell>
        </row>
        <row r="508">
          <cell r="I508">
            <v>39255</v>
          </cell>
        </row>
        <row r="509">
          <cell r="I509">
            <v>39253</v>
          </cell>
        </row>
        <row r="510">
          <cell r="I510">
            <v>39259</v>
          </cell>
        </row>
        <row r="511">
          <cell r="I511">
            <v>39256</v>
          </cell>
        </row>
        <row r="512">
          <cell r="I512">
            <v>39255</v>
          </cell>
        </row>
        <row r="513">
          <cell r="I513">
            <v>39253</v>
          </cell>
        </row>
        <row r="514">
          <cell r="I514">
            <v>39255</v>
          </cell>
        </row>
        <row r="515">
          <cell r="I515">
            <v>39258</v>
          </cell>
        </row>
        <row r="516">
          <cell r="I516">
            <v>39258</v>
          </cell>
        </row>
        <row r="517">
          <cell r="I517">
            <v>39259</v>
          </cell>
        </row>
        <row r="518">
          <cell r="I518">
            <v>39255</v>
          </cell>
        </row>
        <row r="519">
          <cell r="I519">
            <v>39260</v>
          </cell>
        </row>
        <row r="520">
          <cell r="I520">
            <v>39252</v>
          </cell>
        </row>
        <row r="521">
          <cell r="I521">
            <v>39261</v>
          </cell>
        </row>
        <row r="522">
          <cell r="I522">
            <v>39253</v>
          </cell>
        </row>
        <row r="523">
          <cell r="I523">
            <v>39253</v>
          </cell>
        </row>
        <row r="524">
          <cell r="I524">
            <v>39247</v>
          </cell>
        </row>
        <row r="525">
          <cell r="I525">
            <v>39253</v>
          </cell>
        </row>
        <row r="526">
          <cell r="I526">
            <v>39253</v>
          </cell>
        </row>
        <row r="527">
          <cell r="I527">
            <v>39253</v>
          </cell>
        </row>
        <row r="528">
          <cell r="I528">
            <v>39253</v>
          </cell>
        </row>
        <row r="529">
          <cell r="I529">
            <v>39253</v>
          </cell>
        </row>
        <row r="530">
          <cell r="I530">
            <v>39253</v>
          </cell>
        </row>
        <row r="531">
          <cell r="I531">
            <v>39258</v>
          </cell>
        </row>
        <row r="532">
          <cell r="I532">
            <v>39258</v>
          </cell>
        </row>
        <row r="533">
          <cell r="I533">
            <v>39259</v>
          </cell>
        </row>
        <row r="534">
          <cell r="I534">
            <v>39251</v>
          </cell>
        </row>
        <row r="535">
          <cell r="I535">
            <v>39251</v>
          </cell>
        </row>
        <row r="536">
          <cell r="I536">
            <v>39260</v>
          </cell>
        </row>
        <row r="537">
          <cell r="I537">
            <v>39252</v>
          </cell>
        </row>
        <row r="538">
          <cell r="I538">
            <v>39252</v>
          </cell>
        </row>
        <row r="539">
          <cell r="I539">
            <v>39252</v>
          </cell>
        </row>
        <row r="540">
          <cell r="I540">
            <v>39252</v>
          </cell>
        </row>
        <row r="541">
          <cell r="I541">
            <v>39252</v>
          </cell>
        </row>
        <row r="542">
          <cell r="I542">
            <v>39252</v>
          </cell>
        </row>
        <row r="543">
          <cell r="I543">
            <v>39252</v>
          </cell>
        </row>
        <row r="544">
          <cell r="I544">
            <v>39252</v>
          </cell>
        </row>
        <row r="545">
          <cell r="I545">
            <v>39255</v>
          </cell>
        </row>
        <row r="546">
          <cell r="I546">
            <v>39245</v>
          </cell>
        </row>
        <row r="547">
          <cell r="I547">
            <v>39251</v>
          </cell>
        </row>
        <row r="548">
          <cell r="I548">
            <v>39248</v>
          </cell>
        </row>
        <row r="549">
          <cell r="I549">
            <v>39248</v>
          </cell>
        </row>
        <row r="550">
          <cell r="I550">
            <v>39248</v>
          </cell>
        </row>
        <row r="551">
          <cell r="I551">
            <v>39253</v>
          </cell>
        </row>
        <row r="552">
          <cell r="I552">
            <v>39253</v>
          </cell>
        </row>
        <row r="553">
          <cell r="I553">
            <v>39259</v>
          </cell>
        </row>
        <row r="554">
          <cell r="I554">
            <v>39251</v>
          </cell>
        </row>
        <row r="555">
          <cell r="I555">
            <v>39252</v>
          </cell>
        </row>
        <row r="556">
          <cell r="I556">
            <v>39254</v>
          </cell>
        </row>
        <row r="557">
          <cell r="I557">
            <v>39259</v>
          </cell>
        </row>
        <row r="558">
          <cell r="I558">
            <v>39259</v>
          </cell>
        </row>
        <row r="559">
          <cell r="I559">
            <v>39256</v>
          </cell>
        </row>
        <row r="560">
          <cell r="I560">
            <v>39259</v>
          </cell>
        </row>
        <row r="561">
          <cell r="I561">
            <v>39259</v>
          </cell>
        </row>
        <row r="562">
          <cell r="I562">
            <v>39248</v>
          </cell>
        </row>
        <row r="563">
          <cell r="I563">
            <v>39253</v>
          </cell>
        </row>
        <row r="564">
          <cell r="I564">
            <v>39253</v>
          </cell>
        </row>
        <row r="565">
          <cell r="I565">
            <v>39253</v>
          </cell>
        </row>
        <row r="566">
          <cell r="I566">
            <v>39259</v>
          </cell>
        </row>
        <row r="567">
          <cell r="I567">
            <v>39259</v>
          </cell>
        </row>
        <row r="568">
          <cell r="I568">
            <v>39259</v>
          </cell>
        </row>
        <row r="569">
          <cell r="I569">
            <v>39253</v>
          </cell>
        </row>
        <row r="570">
          <cell r="I570">
            <v>39253</v>
          </cell>
        </row>
        <row r="571">
          <cell r="I571">
            <v>39253</v>
          </cell>
        </row>
        <row r="572">
          <cell r="I572">
            <v>39253</v>
          </cell>
        </row>
        <row r="573">
          <cell r="I573">
            <v>39255</v>
          </cell>
        </row>
        <row r="574">
          <cell r="I574">
            <v>39253</v>
          </cell>
        </row>
        <row r="575">
          <cell r="I575">
            <v>39253</v>
          </cell>
        </row>
        <row r="576">
          <cell r="I576">
            <v>39253</v>
          </cell>
        </row>
        <row r="577">
          <cell r="I577">
            <v>39253</v>
          </cell>
        </row>
        <row r="578">
          <cell r="I578">
            <v>39253</v>
          </cell>
        </row>
        <row r="579">
          <cell r="I579">
            <v>39253</v>
          </cell>
        </row>
        <row r="580">
          <cell r="I580">
            <v>39253</v>
          </cell>
        </row>
        <row r="581">
          <cell r="I581">
            <v>39253</v>
          </cell>
        </row>
        <row r="582">
          <cell r="I582">
            <v>39253</v>
          </cell>
        </row>
        <row r="583">
          <cell r="I583">
            <v>39253</v>
          </cell>
        </row>
        <row r="584">
          <cell r="I584">
            <v>39253</v>
          </cell>
        </row>
        <row r="585">
          <cell r="I585">
            <v>39253</v>
          </cell>
        </row>
        <row r="586">
          <cell r="I586">
            <v>39258</v>
          </cell>
        </row>
        <row r="587">
          <cell r="I587">
            <v>39258</v>
          </cell>
        </row>
        <row r="588">
          <cell r="I588">
            <v>39253</v>
          </cell>
        </row>
        <row r="589">
          <cell r="I589">
            <v>39253</v>
          </cell>
        </row>
        <row r="590">
          <cell r="I590">
            <v>39253</v>
          </cell>
        </row>
        <row r="591">
          <cell r="I591">
            <v>39258</v>
          </cell>
        </row>
        <row r="592">
          <cell r="I592">
            <v>39253</v>
          </cell>
        </row>
        <row r="593">
          <cell r="I593">
            <v>39253</v>
          </cell>
        </row>
        <row r="594">
          <cell r="I594">
            <v>39256</v>
          </cell>
        </row>
        <row r="595">
          <cell r="I595">
            <v>39259</v>
          </cell>
        </row>
        <row r="596">
          <cell r="I596">
            <v>39248</v>
          </cell>
        </row>
        <row r="597">
          <cell r="I597">
            <v>39248</v>
          </cell>
        </row>
        <row r="598">
          <cell r="I598">
            <v>39248</v>
          </cell>
        </row>
        <row r="599">
          <cell r="I599">
            <v>39248</v>
          </cell>
        </row>
        <row r="600">
          <cell r="I600">
            <v>39248</v>
          </cell>
        </row>
        <row r="601">
          <cell r="I601">
            <v>39256</v>
          </cell>
        </row>
        <row r="602">
          <cell r="I602">
            <v>39251</v>
          </cell>
        </row>
        <row r="603">
          <cell r="I603">
            <v>39248</v>
          </cell>
        </row>
        <row r="604">
          <cell r="I604">
            <v>39248</v>
          </cell>
        </row>
        <row r="605">
          <cell r="I605">
            <v>39256</v>
          </cell>
        </row>
        <row r="606">
          <cell r="I606">
            <v>39256</v>
          </cell>
        </row>
        <row r="607">
          <cell r="I607">
            <v>39256</v>
          </cell>
        </row>
        <row r="608">
          <cell r="I608">
            <v>39256</v>
          </cell>
        </row>
        <row r="609">
          <cell r="I609">
            <v>39256</v>
          </cell>
        </row>
        <row r="610">
          <cell r="I610">
            <v>39251</v>
          </cell>
        </row>
        <row r="611">
          <cell r="I611">
            <v>39251</v>
          </cell>
        </row>
        <row r="612">
          <cell r="I612">
            <v>39251</v>
          </cell>
        </row>
        <row r="613">
          <cell r="I613">
            <v>39251</v>
          </cell>
        </row>
        <row r="614">
          <cell r="I614">
            <v>39251</v>
          </cell>
        </row>
        <row r="615">
          <cell r="I615">
            <v>39258</v>
          </cell>
        </row>
        <row r="616">
          <cell r="I616">
            <v>39251</v>
          </cell>
        </row>
        <row r="617">
          <cell r="I617">
            <v>39259</v>
          </cell>
        </row>
        <row r="618">
          <cell r="I618">
            <v>39259</v>
          </cell>
        </row>
        <row r="619">
          <cell r="I619">
            <v>39259</v>
          </cell>
        </row>
        <row r="620">
          <cell r="I620">
            <v>39259</v>
          </cell>
        </row>
        <row r="621">
          <cell r="I621">
            <v>39259</v>
          </cell>
        </row>
        <row r="622">
          <cell r="I622">
            <v>39259</v>
          </cell>
        </row>
        <row r="623">
          <cell r="I623">
            <v>39259</v>
          </cell>
        </row>
        <row r="624">
          <cell r="I624">
            <v>39259</v>
          </cell>
        </row>
        <row r="625">
          <cell r="I625">
            <v>39259</v>
          </cell>
        </row>
        <row r="626">
          <cell r="I626">
            <v>39251</v>
          </cell>
        </row>
        <row r="627">
          <cell r="I627">
            <v>39259</v>
          </cell>
        </row>
        <row r="628">
          <cell r="I628">
            <v>39256</v>
          </cell>
        </row>
        <row r="629">
          <cell r="I629">
            <v>39251</v>
          </cell>
        </row>
        <row r="630">
          <cell r="I630">
            <v>39251</v>
          </cell>
        </row>
        <row r="631">
          <cell r="I631">
            <v>39259</v>
          </cell>
        </row>
        <row r="632">
          <cell r="I632">
            <v>39259</v>
          </cell>
        </row>
        <row r="633">
          <cell r="I633">
            <v>39256</v>
          </cell>
        </row>
        <row r="634">
          <cell r="I634">
            <v>39256</v>
          </cell>
        </row>
        <row r="635">
          <cell r="I635">
            <v>39251</v>
          </cell>
        </row>
        <row r="636">
          <cell r="I636">
            <v>39251</v>
          </cell>
        </row>
        <row r="637">
          <cell r="I637">
            <v>39251</v>
          </cell>
        </row>
        <row r="638">
          <cell r="I638">
            <v>39251</v>
          </cell>
        </row>
        <row r="639">
          <cell r="I639">
            <v>39251</v>
          </cell>
        </row>
        <row r="640">
          <cell r="I640">
            <v>39251</v>
          </cell>
        </row>
        <row r="641">
          <cell r="I641">
            <v>39256</v>
          </cell>
        </row>
        <row r="642">
          <cell r="I642">
            <v>39251</v>
          </cell>
        </row>
        <row r="643">
          <cell r="I643">
            <v>39259</v>
          </cell>
        </row>
        <row r="644">
          <cell r="I644">
            <v>39248</v>
          </cell>
        </row>
        <row r="645">
          <cell r="I645">
            <v>39259</v>
          </cell>
        </row>
        <row r="646">
          <cell r="I646">
            <v>39259</v>
          </cell>
        </row>
        <row r="647">
          <cell r="I647">
            <v>39256</v>
          </cell>
        </row>
        <row r="648">
          <cell r="I648">
            <v>39256</v>
          </cell>
        </row>
        <row r="649">
          <cell r="I649">
            <v>39256</v>
          </cell>
        </row>
        <row r="650">
          <cell r="I650">
            <v>39248</v>
          </cell>
        </row>
        <row r="651">
          <cell r="I651">
            <v>39253</v>
          </cell>
        </row>
        <row r="652">
          <cell r="I652">
            <v>39253</v>
          </cell>
        </row>
        <row r="653">
          <cell r="I653">
            <v>39259</v>
          </cell>
        </row>
        <row r="654">
          <cell r="I654">
            <v>39258</v>
          </cell>
        </row>
        <row r="655">
          <cell r="I655">
            <v>39258</v>
          </cell>
        </row>
        <row r="656">
          <cell r="I656">
            <v>39255</v>
          </cell>
        </row>
        <row r="657">
          <cell r="I657">
            <v>39260</v>
          </cell>
        </row>
      </sheetData>
      <sheetData sheetId="2" refreshError="1"/>
      <sheetData sheetId="3"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Wk"/>
      <sheetName val="Sheet1"/>
      <sheetName val="AH Slide Detail"/>
      <sheetName val="Total BT"/>
      <sheetName val="Inputs"/>
      <sheetName val="MONTH"/>
      <sheetName val="QTD"/>
      <sheetName val="YTD"/>
      <sheetName val="Trend"/>
      <sheetName val="BT's"/>
      <sheetName val="PRODT"/>
      <sheetName val="WTW1"/>
      <sheetName val="WTW2"/>
      <sheetName val="WTW V"/>
      <sheetName val="Sum SG&amp;A"/>
      <sheetName val="Tot to SGA"/>
      <sheetName val="Orig SG&amp;A Corp"/>
      <sheetName val="Ref - Old WTW"/>
      <sheetName val="NEARunoff"/>
      <sheetName val="Sheet2"/>
      <sheetName val="IO"/>
      <sheetName val="Pres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Sheet1"/>
      <sheetName val="page 1 of 2"/>
      <sheetName val="page 2 of 2"/>
      <sheetName val="Explanation"/>
      <sheetName val="QMM-Graph"/>
      <sheetName val="More Exp."/>
      <sheetName val="Main Sheet"/>
      <sheetName val="PRM-NEW-format"/>
      <sheetName val="Consolidated"/>
      <sheetName val="vehicles"/>
      <sheetName val="Factor_sheet"/>
      <sheetName val="Orig SG&amp;A Corp"/>
      <sheetName val="packing"/>
      <sheetName val="june add-del- july 3 bkts4.6.01"/>
      <sheetName val="Summary"/>
      <sheetName val="detail'02"/>
      <sheetName val="Degreasing"/>
      <sheetName val="Post curing."/>
      <sheetName val="Primer"/>
      <sheetName val="Sandblasting"/>
      <sheetName val="Data"/>
      <sheetName val="BOM_40_20_40"/>
      <sheetName val="list"/>
      <sheetName val="Sales"/>
      <sheetName val="wip-Dec."/>
      <sheetName val="Alloc CORP Summary"/>
      <sheetName val="RFQI"/>
      <sheetName val="Budget Rates"/>
      <sheetName val="BS Schedule 1-4"/>
      <sheetName val="FINAL"/>
      <sheetName val="Other"/>
      <sheetName val="Introduction"/>
      <sheetName val="Intaccrual"/>
    </sheetNames>
    <sheetDataSet>
      <sheetData sheetId="0" refreshError="1">
        <row r="46">
          <cell r="J46" t="str">
            <v>Motherson Sumi Systems Ltd.</v>
          </cell>
        </row>
        <row r="47">
          <cell r="J47" t="str">
            <v>[ Elastomers Division ]</v>
          </cell>
        </row>
        <row r="48">
          <cell r="C48" t="str">
            <v>LOANS &amp; FINANCE COST</v>
          </cell>
          <cell r="J48" t="str">
            <v>[ Elastomers Division ]</v>
          </cell>
        </row>
        <row r="49">
          <cell r="C49" t="str">
            <v>LOANS &amp; FINANCE COST</v>
          </cell>
          <cell r="G49" t="str">
            <v>( Rs. In Lakhs )</v>
          </cell>
        </row>
        <row r="50">
          <cell r="D50" t="str">
            <v>Budget          01 - 02</v>
          </cell>
          <cell r="E50" t="str">
            <v>April - June' 01</v>
          </cell>
          <cell r="G50" t="str">
            <v>July - Sep 01</v>
          </cell>
        </row>
        <row r="51">
          <cell r="D51">
            <v>37346</v>
          </cell>
          <cell r="E51" t="str">
            <v>Budget</v>
          </cell>
          <cell r="F51" t="str">
            <v>Actual</v>
          </cell>
          <cell r="G51" t="str">
            <v>July - Sep 01</v>
          </cell>
          <cell r="H51" t="str">
            <v>Forecast</v>
          </cell>
        </row>
        <row r="52">
          <cell r="C52" t="str">
            <v>Term Loan</v>
          </cell>
          <cell r="D52">
            <v>37346</v>
          </cell>
          <cell r="E52" t="str">
            <v>Budget</v>
          </cell>
          <cell r="F52" t="str">
            <v>Actual</v>
          </cell>
          <cell r="G52" t="str">
            <v>Budget</v>
          </cell>
          <cell r="H52" t="str">
            <v>Forecast</v>
          </cell>
        </row>
        <row r="53">
          <cell r="C53" t="str">
            <v>W.C. &amp; Others</v>
          </cell>
          <cell r="D53">
            <v>249.30333163053751</v>
          </cell>
          <cell r="E53">
            <v>193.77705488882472</v>
          </cell>
          <cell r="F53">
            <v>274.86</v>
          </cell>
          <cell r="G53">
            <v>154.05600172243777</v>
          </cell>
          <cell r="H53">
            <v>200</v>
          </cell>
        </row>
        <row r="54">
          <cell r="C54" t="str">
            <v>Interest on term Loan</v>
          </cell>
          <cell r="D54">
            <v>41.392000000000003</v>
          </cell>
          <cell r="E54">
            <v>11.96</v>
          </cell>
          <cell r="F54">
            <v>11.07</v>
          </cell>
          <cell r="G54">
            <v>11.18</v>
          </cell>
          <cell r="H54">
            <v>11.18</v>
          </cell>
        </row>
        <row r="55">
          <cell r="C55" t="str">
            <v>Interest on W.C &amp; others</v>
          </cell>
          <cell r="D55">
            <v>22.500000000000004</v>
          </cell>
          <cell r="E55">
            <v>6.6850125</v>
          </cell>
          <cell r="F55">
            <v>5.8999999999999995</v>
          </cell>
          <cell r="G55">
            <v>6.25</v>
          </cell>
          <cell r="H55">
            <v>6.5</v>
          </cell>
        </row>
        <row r="56">
          <cell r="C56" t="str">
            <v>Total Interest</v>
          </cell>
          <cell r="D56">
            <v>63.89200000000001</v>
          </cell>
          <cell r="E56">
            <v>18.6450125</v>
          </cell>
          <cell r="F56">
            <v>16.97</v>
          </cell>
          <cell r="G56">
            <v>17.43</v>
          </cell>
          <cell r="H56">
            <v>17.68</v>
          </cell>
        </row>
        <row r="57">
          <cell r="C57" t="str">
            <v>Investment</v>
          </cell>
          <cell r="D57">
            <v>63.89200000000001</v>
          </cell>
          <cell r="E57">
            <v>18.6450125</v>
          </cell>
          <cell r="F57">
            <v>16.97</v>
          </cell>
          <cell r="G57">
            <v>17.43</v>
          </cell>
          <cell r="H57">
            <v>17.68</v>
          </cell>
        </row>
        <row r="58">
          <cell r="C58" t="str">
            <v>New fixed Assets</v>
          </cell>
          <cell r="D58">
            <v>158.91499999999999</v>
          </cell>
          <cell r="E58">
            <v>104.56</v>
          </cell>
          <cell r="F58">
            <v>33.140000000000228</v>
          </cell>
          <cell r="G58">
            <v>10.36</v>
          </cell>
          <cell r="H58">
            <v>113.27999999999977</v>
          </cell>
        </row>
        <row r="59">
          <cell r="C59" t="str">
            <v>New fixed Assets</v>
          </cell>
          <cell r="D59">
            <v>158.91499999999999</v>
          </cell>
          <cell r="E59">
            <v>104.56</v>
          </cell>
          <cell r="F59">
            <v>33.140000000000228</v>
          </cell>
          <cell r="G59">
            <v>10.36</v>
          </cell>
          <cell r="H59">
            <v>113.27999999999977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PURCHASE DETAILS"/>
      <sheetName val="Sheet2"/>
    </sheetNames>
    <sheetDataSet>
      <sheetData sheetId="0"/>
      <sheetData sheetId="1">
        <row r="1">
          <cell r="A1" t="str">
            <v>Andaman and Nicobar Islands</v>
          </cell>
          <cell r="B1" t="str">
            <v>CST-Form C</v>
          </cell>
        </row>
        <row r="2">
          <cell r="B2" t="str">
            <v>CST-Form F</v>
          </cell>
        </row>
        <row r="3">
          <cell r="B3" t="str">
            <v>CST-Form H</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PF Payable"/>
      <sheetName val="Sheet1"/>
      <sheetName val="PF Exp."/>
      <sheetName val="PF Admn. charges"/>
      <sheetName val=" CL 21(ii)(B)  (2)- Employe (2)"/>
      <sheetName val="To be Discuss"/>
    </sheetNames>
    <sheetDataSet>
      <sheetData sheetId="0" refreshError="1">
        <row r="3">
          <cell r="A3" t="str">
            <v>KR</v>
          </cell>
          <cell r="H3">
            <v>-4718</v>
          </cell>
        </row>
        <row r="4">
          <cell r="H4">
            <v>-602</v>
          </cell>
        </row>
        <row r="5">
          <cell r="H5">
            <v>-252</v>
          </cell>
        </row>
        <row r="6">
          <cell r="H6">
            <v>4330192</v>
          </cell>
        </row>
        <row r="7">
          <cell r="H7">
            <v>-142</v>
          </cell>
        </row>
        <row r="8">
          <cell r="H8">
            <v>-4102101</v>
          </cell>
        </row>
        <row r="9">
          <cell r="H9">
            <v>-237732</v>
          </cell>
        </row>
        <row r="11">
          <cell r="H11">
            <v>4582715</v>
          </cell>
        </row>
        <row r="13">
          <cell r="H13">
            <v>-1222</v>
          </cell>
        </row>
        <row r="14">
          <cell r="H14">
            <v>-4050</v>
          </cell>
        </row>
        <row r="15">
          <cell r="H15">
            <v>-3746</v>
          </cell>
        </row>
        <row r="16">
          <cell r="H16">
            <v>-432</v>
          </cell>
        </row>
        <row r="17">
          <cell r="H17">
            <v>-1870</v>
          </cell>
        </row>
        <row r="18">
          <cell r="H18">
            <v>-2454</v>
          </cell>
        </row>
        <row r="19">
          <cell r="H19">
            <v>-1176</v>
          </cell>
        </row>
        <row r="20">
          <cell r="H20">
            <v>-1700</v>
          </cell>
        </row>
        <row r="21">
          <cell r="H21">
            <v>-322</v>
          </cell>
        </row>
        <row r="22">
          <cell r="H22">
            <v>-1122</v>
          </cell>
        </row>
        <row r="23">
          <cell r="H23">
            <v>-1140</v>
          </cell>
        </row>
        <row r="24">
          <cell r="H24">
            <v>-1838</v>
          </cell>
        </row>
        <row r="25">
          <cell r="H25">
            <v>-1488</v>
          </cell>
        </row>
        <row r="26">
          <cell r="H26">
            <v>-3610</v>
          </cell>
        </row>
        <row r="27">
          <cell r="H27">
            <v>-1832</v>
          </cell>
        </row>
        <row r="28">
          <cell r="H28">
            <v>-1446</v>
          </cell>
        </row>
        <row r="29">
          <cell r="H29">
            <v>5068475</v>
          </cell>
        </row>
        <row r="30">
          <cell r="H30">
            <v>-7366</v>
          </cell>
        </row>
        <row r="31">
          <cell r="H31">
            <v>-3164</v>
          </cell>
        </row>
        <row r="32">
          <cell r="H32">
            <v>-1766</v>
          </cell>
        </row>
        <row r="33">
          <cell r="H33">
            <v>-968</v>
          </cell>
        </row>
        <row r="34">
          <cell r="H34">
            <v>-737</v>
          </cell>
        </row>
        <row r="35">
          <cell r="H35">
            <v>-593</v>
          </cell>
        </row>
        <row r="36">
          <cell r="H36">
            <v>-104</v>
          </cell>
        </row>
        <row r="37">
          <cell r="H37">
            <v>-29</v>
          </cell>
        </row>
        <row r="38">
          <cell r="H38">
            <v>-4787915</v>
          </cell>
        </row>
        <row r="39">
          <cell r="H39">
            <v>-6950</v>
          </cell>
        </row>
        <row r="40">
          <cell r="H40">
            <v>-1268</v>
          </cell>
        </row>
        <row r="41">
          <cell r="H41">
            <v>-3826</v>
          </cell>
        </row>
        <row r="42">
          <cell r="H42">
            <v>-2594</v>
          </cell>
        </row>
        <row r="43">
          <cell r="H43">
            <v>-1248</v>
          </cell>
        </row>
        <row r="44">
          <cell r="H44">
            <v>-3730</v>
          </cell>
        </row>
        <row r="45">
          <cell r="H45">
            <v>-760</v>
          </cell>
        </row>
        <row r="46">
          <cell r="H46">
            <v>-920</v>
          </cell>
        </row>
        <row r="47">
          <cell r="H47">
            <v>-9552</v>
          </cell>
        </row>
        <row r="48">
          <cell r="H48">
            <v>-686</v>
          </cell>
        </row>
        <row r="49">
          <cell r="H49">
            <v>-259488</v>
          </cell>
        </row>
        <row r="50">
          <cell r="H50">
            <v>-3648</v>
          </cell>
        </row>
        <row r="51">
          <cell r="H51">
            <v>-2744</v>
          </cell>
        </row>
        <row r="52">
          <cell r="H52">
            <v>-3104</v>
          </cell>
        </row>
        <row r="53">
          <cell r="H53">
            <v>5262152</v>
          </cell>
        </row>
        <row r="54">
          <cell r="H54">
            <v>-4162</v>
          </cell>
        </row>
        <row r="55">
          <cell r="H55">
            <v>-518</v>
          </cell>
        </row>
        <row r="56">
          <cell r="H56">
            <v>-1900</v>
          </cell>
        </row>
        <row r="57">
          <cell r="H57">
            <v>-1508</v>
          </cell>
        </row>
        <row r="58">
          <cell r="H58">
            <v>-422</v>
          </cell>
        </row>
        <row r="59">
          <cell r="H59">
            <v>-116</v>
          </cell>
        </row>
        <row r="60">
          <cell r="H60">
            <v>-178</v>
          </cell>
        </row>
        <row r="61">
          <cell r="H61">
            <v>-1147</v>
          </cell>
        </row>
        <row r="62">
          <cell r="H62">
            <v>-2972</v>
          </cell>
        </row>
        <row r="63">
          <cell r="H63">
            <v>-1022</v>
          </cell>
        </row>
        <row r="64">
          <cell r="H64">
            <v>-222</v>
          </cell>
        </row>
        <row r="65">
          <cell r="H65">
            <v>-467</v>
          </cell>
        </row>
        <row r="66">
          <cell r="H66">
            <v>-466</v>
          </cell>
        </row>
        <row r="67">
          <cell r="H67">
            <v>-620</v>
          </cell>
        </row>
        <row r="68">
          <cell r="H68">
            <v>-2700</v>
          </cell>
        </row>
        <row r="69">
          <cell r="H69">
            <v>-592</v>
          </cell>
        </row>
        <row r="70">
          <cell r="H70">
            <v>-60</v>
          </cell>
        </row>
        <row r="71">
          <cell r="H71">
            <v>-4946985</v>
          </cell>
        </row>
        <row r="72">
          <cell r="H72">
            <v>-7044</v>
          </cell>
        </row>
        <row r="73">
          <cell r="H73">
            <v>-4446</v>
          </cell>
        </row>
        <row r="74">
          <cell r="H74">
            <v>-269526</v>
          </cell>
        </row>
        <row r="75">
          <cell r="H75">
            <v>-2090</v>
          </cell>
        </row>
        <row r="76">
          <cell r="H76">
            <v>-9160</v>
          </cell>
        </row>
        <row r="77">
          <cell r="H77">
            <v>-8</v>
          </cell>
        </row>
        <row r="78">
          <cell r="H78">
            <v>-3248</v>
          </cell>
        </row>
        <row r="79">
          <cell r="H79">
            <v>-1736</v>
          </cell>
        </row>
        <row r="80">
          <cell r="H80">
            <v>-7568</v>
          </cell>
        </row>
        <row r="81">
          <cell r="H81">
            <v>-4058</v>
          </cell>
        </row>
        <row r="82">
          <cell r="H82">
            <v>-11115</v>
          </cell>
        </row>
        <row r="83">
          <cell r="H83">
            <v>-4164</v>
          </cell>
        </row>
        <row r="84">
          <cell r="H84">
            <v>-2440</v>
          </cell>
        </row>
        <row r="85">
          <cell r="H85">
            <v>-2466</v>
          </cell>
        </row>
        <row r="86">
          <cell r="H86">
            <v>-968</v>
          </cell>
        </row>
        <row r="87">
          <cell r="H87">
            <v>-1058</v>
          </cell>
        </row>
        <row r="88">
          <cell r="H88">
            <v>-736</v>
          </cell>
        </row>
        <row r="89">
          <cell r="H89">
            <v>-694</v>
          </cell>
        </row>
        <row r="90">
          <cell r="H90">
            <v>-784</v>
          </cell>
        </row>
        <row r="91">
          <cell r="H91">
            <v>-522</v>
          </cell>
        </row>
        <row r="92">
          <cell r="H92">
            <v>-784</v>
          </cell>
        </row>
        <row r="93">
          <cell r="H93">
            <v>-2034</v>
          </cell>
        </row>
        <row r="94">
          <cell r="H94">
            <v>-1314</v>
          </cell>
        </row>
        <row r="95">
          <cell r="H95">
            <v>-4332</v>
          </cell>
        </row>
        <row r="96">
          <cell r="H96">
            <v>-2970</v>
          </cell>
        </row>
        <row r="97">
          <cell r="H97">
            <v>-3470</v>
          </cell>
        </row>
        <row r="98">
          <cell r="H98">
            <v>5392011</v>
          </cell>
        </row>
        <row r="99">
          <cell r="H99">
            <v>-2180</v>
          </cell>
        </row>
        <row r="100">
          <cell r="H100">
            <v>-4044</v>
          </cell>
        </row>
        <row r="101">
          <cell r="H101">
            <v>-5092</v>
          </cell>
        </row>
        <row r="102">
          <cell r="H102">
            <v>-118</v>
          </cell>
        </row>
        <row r="103">
          <cell r="H103">
            <v>-336</v>
          </cell>
        </row>
        <row r="104">
          <cell r="H104">
            <v>-650</v>
          </cell>
        </row>
        <row r="105">
          <cell r="H105">
            <v>-96</v>
          </cell>
        </row>
        <row r="106">
          <cell r="H106">
            <v>-1318</v>
          </cell>
        </row>
        <row r="107">
          <cell r="H107">
            <v>-3736</v>
          </cell>
        </row>
        <row r="108">
          <cell r="H108">
            <v>-386</v>
          </cell>
        </row>
        <row r="109">
          <cell r="H109">
            <v>-664</v>
          </cell>
        </row>
        <row r="110">
          <cell r="H110">
            <v>-968</v>
          </cell>
        </row>
        <row r="111">
          <cell r="H111">
            <v>-56</v>
          </cell>
        </row>
        <row r="112">
          <cell r="H112">
            <v>56</v>
          </cell>
        </row>
        <row r="113">
          <cell r="H113">
            <v>-8082</v>
          </cell>
        </row>
        <row r="114">
          <cell r="H114">
            <v>-1626</v>
          </cell>
        </row>
        <row r="115">
          <cell r="H115">
            <v>-5144</v>
          </cell>
        </row>
        <row r="116">
          <cell r="H116">
            <v>-640</v>
          </cell>
        </row>
        <row r="117">
          <cell r="H117">
            <v>-175</v>
          </cell>
        </row>
        <row r="118">
          <cell r="H118">
            <v>-3337</v>
          </cell>
        </row>
        <row r="119">
          <cell r="H119">
            <v>-5007612</v>
          </cell>
        </row>
        <row r="120">
          <cell r="H120">
            <v>-1304</v>
          </cell>
        </row>
        <row r="121">
          <cell r="H121">
            <v>-64054</v>
          </cell>
        </row>
        <row r="122">
          <cell r="H122">
            <v>-236</v>
          </cell>
        </row>
        <row r="123">
          <cell r="H123">
            <v>-3520</v>
          </cell>
        </row>
        <row r="124">
          <cell r="H124">
            <v>-32</v>
          </cell>
        </row>
        <row r="125">
          <cell r="H125">
            <v>-1060</v>
          </cell>
        </row>
        <row r="126">
          <cell r="H126">
            <v>-276199</v>
          </cell>
        </row>
        <row r="127">
          <cell r="H127">
            <v>-2022</v>
          </cell>
        </row>
        <row r="128">
          <cell r="H128">
            <v>-1586</v>
          </cell>
        </row>
        <row r="129">
          <cell r="H129">
            <v>-224</v>
          </cell>
        </row>
        <row r="130">
          <cell r="H130">
            <v>-2094</v>
          </cell>
        </row>
        <row r="131">
          <cell r="H131">
            <v>-524</v>
          </cell>
        </row>
        <row r="132">
          <cell r="H132">
            <v>-3538</v>
          </cell>
        </row>
        <row r="133">
          <cell r="H133">
            <v>-272</v>
          </cell>
        </row>
        <row r="134">
          <cell r="H134">
            <v>-9124</v>
          </cell>
        </row>
        <row r="135">
          <cell r="H135">
            <v>-6528</v>
          </cell>
        </row>
        <row r="136">
          <cell r="H136">
            <v>-3014</v>
          </cell>
        </row>
        <row r="137">
          <cell r="H137">
            <v>-4104</v>
          </cell>
        </row>
        <row r="138">
          <cell r="H138">
            <v>-348</v>
          </cell>
        </row>
        <row r="139">
          <cell r="H139">
            <v>-4460</v>
          </cell>
        </row>
        <row r="140">
          <cell r="H140">
            <v>-7414</v>
          </cell>
        </row>
        <row r="141">
          <cell r="H141">
            <v>-3024</v>
          </cell>
        </row>
        <row r="142">
          <cell r="H142">
            <v>-628</v>
          </cell>
        </row>
        <row r="143">
          <cell r="H143">
            <v>-1164</v>
          </cell>
        </row>
        <row r="144">
          <cell r="H144">
            <v>-2120</v>
          </cell>
        </row>
        <row r="145">
          <cell r="H145">
            <v>-990</v>
          </cell>
        </row>
        <row r="146">
          <cell r="H146">
            <v>-1508</v>
          </cell>
        </row>
        <row r="147">
          <cell r="H147">
            <v>-60</v>
          </cell>
        </row>
        <row r="148">
          <cell r="H148">
            <v>-60</v>
          </cell>
        </row>
        <row r="149">
          <cell r="H149">
            <v>-1260</v>
          </cell>
        </row>
        <row r="150">
          <cell r="H150">
            <v>-1664</v>
          </cell>
        </row>
        <row r="151">
          <cell r="H151">
            <v>-518</v>
          </cell>
        </row>
        <row r="152">
          <cell r="H152">
            <v>-320</v>
          </cell>
        </row>
        <row r="153">
          <cell r="H153">
            <v>-14054</v>
          </cell>
        </row>
        <row r="154">
          <cell r="H154">
            <v>-1538</v>
          </cell>
        </row>
        <row r="155">
          <cell r="H155">
            <v>-2630</v>
          </cell>
        </row>
        <row r="156">
          <cell r="H156">
            <v>-340</v>
          </cell>
        </row>
        <row r="157">
          <cell r="H157">
            <v>-1288</v>
          </cell>
        </row>
        <row r="158">
          <cell r="H158">
            <v>-2934</v>
          </cell>
        </row>
        <row r="159">
          <cell r="H159">
            <v>-9586</v>
          </cell>
        </row>
        <row r="160">
          <cell r="H160">
            <v>-6478</v>
          </cell>
        </row>
        <row r="161">
          <cell r="H161">
            <v>-28186</v>
          </cell>
        </row>
        <row r="162">
          <cell r="H162">
            <v>-1510</v>
          </cell>
        </row>
        <row r="163">
          <cell r="H163">
            <v>-218</v>
          </cell>
        </row>
        <row r="164">
          <cell r="H164">
            <v>-70</v>
          </cell>
        </row>
        <row r="165">
          <cell r="H165">
            <v>-36</v>
          </cell>
        </row>
        <row r="166">
          <cell r="H166">
            <v>-6704</v>
          </cell>
        </row>
        <row r="167">
          <cell r="H167">
            <v>-1982</v>
          </cell>
        </row>
        <row r="168">
          <cell r="H168">
            <v>-7570</v>
          </cell>
        </row>
        <row r="169">
          <cell r="H169">
            <v>-1158</v>
          </cell>
        </row>
        <row r="170">
          <cell r="H170">
            <v>-1850</v>
          </cell>
        </row>
        <row r="171">
          <cell r="H171">
            <v>8186853</v>
          </cell>
        </row>
        <row r="172">
          <cell r="H172">
            <v>-9638</v>
          </cell>
        </row>
        <row r="173">
          <cell r="H173">
            <v>-2824</v>
          </cell>
        </row>
        <row r="174">
          <cell r="H174">
            <v>-1402</v>
          </cell>
        </row>
        <row r="175">
          <cell r="H175">
            <v>-4344</v>
          </cell>
        </row>
        <row r="176">
          <cell r="H176">
            <v>-1858</v>
          </cell>
        </row>
        <row r="177">
          <cell r="H177">
            <v>-16040</v>
          </cell>
        </row>
        <row r="178">
          <cell r="H178">
            <v>-6104</v>
          </cell>
        </row>
        <row r="179">
          <cell r="H179">
            <v>-5510</v>
          </cell>
        </row>
        <row r="180">
          <cell r="H180">
            <v>-1640</v>
          </cell>
        </row>
        <row r="181">
          <cell r="H181">
            <v>-754</v>
          </cell>
        </row>
        <row r="182">
          <cell r="H182">
            <v>-621</v>
          </cell>
        </row>
        <row r="183">
          <cell r="H183">
            <v>-552</v>
          </cell>
        </row>
        <row r="184">
          <cell r="H184">
            <v>-50</v>
          </cell>
        </row>
        <row r="185">
          <cell r="H185">
            <v>-30</v>
          </cell>
        </row>
        <row r="186">
          <cell r="H186">
            <v>-258</v>
          </cell>
        </row>
        <row r="187">
          <cell r="H187">
            <v>-2538</v>
          </cell>
        </row>
        <row r="188">
          <cell r="H188">
            <v>-5104731</v>
          </cell>
        </row>
        <row r="189">
          <cell r="H189">
            <v>-1004</v>
          </cell>
        </row>
        <row r="190">
          <cell r="H190">
            <v>-4914</v>
          </cell>
        </row>
        <row r="191">
          <cell r="H191">
            <v>1288</v>
          </cell>
        </row>
        <row r="192">
          <cell r="H192">
            <v>-41188</v>
          </cell>
        </row>
        <row r="193">
          <cell r="H193">
            <v>-6776</v>
          </cell>
        </row>
        <row r="194">
          <cell r="H194">
            <v>-232</v>
          </cell>
        </row>
        <row r="195">
          <cell r="H195">
            <v>-1266</v>
          </cell>
        </row>
        <row r="196">
          <cell r="H196">
            <v>-7138</v>
          </cell>
        </row>
        <row r="197">
          <cell r="H197">
            <v>-23698</v>
          </cell>
        </row>
        <row r="198">
          <cell r="H198">
            <v>-3222</v>
          </cell>
        </row>
        <row r="199">
          <cell r="H199">
            <v>-262</v>
          </cell>
        </row>
        <row r="200">
          <cell r="H200">
            <v>-2206</v>
          </cell>
        </row>
        <row r="201">
          <cell r="H201">
            <v>-6398</v>
          </cell>
        </row>
        <row r="202">
          <cell r="H202">
            <v>-332</v>
          </cell>
        </row>
        <row r="203">
          <cell r="H203">
            <v>-188</v>
          </cell>
        </row>
        <row r="204">
          <cell r="H204">
            <v>-1166</v>
          </cell>
        </row>
        <row r="205">
          <cell r="H205">
            <v>-990</v>
          </cell>
        </row>
        <row r="206">
          <cell r="H206">
            <v>-58</v>
          </cell>
        </row>
        <row r="207">
          <cell r="H207">
            <v>-12188</v>
          </cell>
        </row>
        <row r="208">
          <cell r="H208">
            <v>-643</v>
          </cell>
        </row>
        <row r="209">
          <cell r="H209">
            <v>-5253643</v>
          </cell>
        </row>
        <row r="210">
          <cell r="H210">
            <v>5820671</v>
          </cell>
        </row>
        <row r="211">
          <cell r="H211">
            <v>-7526</v>
          </cell>
        </row>
        <row r="212">
          <cell r="H212">
            <v>-892</v>
          </cell>
        </row>
        <row r="213">
          <cell r="H213">
            <v>-1428</v>
          </cell>
        </row>
        <row r="214">
          <cell r="H214">
            <v>-662</v>
          </cell>
        </row>
        <row r="215">
          <cell r="H215">
            <v>-976</v>
          </cell>
        </row>
        <row r="216">
          <cell r="H216">
            <v>-564</v>
          </cell>
        </row>
        <row r="217">
          <cell r="H217">
            <v>-754</v>
          </cell>
        </row>
        <row r="218">
          <cell r="H218">
            <v>-282704</v>
          </cell>
        </row>
        <row r="219">
          <cell r="H219">
            <v>-297138</v>
          </cell>
        </row>
        <row r="220">
          <cell r="H220">
            <v>-5686</v>
          </cell>
        </row>
        <row r="221">
          <cell r="H221">
            <v>-8186853</v>
          </cell>
        </row>
        <row r="222">
          <cell r="H222">
            <v>5524191</v>
          </cell>
        </row>
        <row r="223">
          <cell r="H223">
            <v>-980</v>
          </cell>
        </row>
        <row r="224">
          <cell r="H224">
            <v>-4430</v>
          </cell>
        </row>
        <row r="225">
          <cell r="H225">
            <v>-3968</v>
          </cell>
        </row>
        <row r="226">
          <cell r="H226">
            <v>-6274</v>
          </cell>
        </row>
        <row r="227">
          <cell r="H227">
            <v>6274</v>
          </cell>
        </row>
        <row r="228">
          <cell r="H228">
            <v>-16944</v>
          </cell>
        </row>
        <row r="229">
          <cell r="H229">
            <v>-10230</v>
          </cell>
        </row>
        <row r="230">
          <cell r="H230">
            <v>-1966</v>
          </cell>
        </row>
        <row r="231">
          <cell r="H231">
            <v>-2920</v>
          </cell>
        </row>
        <row r="232">
          <cell r="H232">
            <v>5767980</v>
          </cell>
        </row>
        <row r="233">
          <cell r="H233">
            <v>-4612</v>
          </cell>
        </row>
        <row r="234">
          <cell r="H234">
            <v>-5038</v>
          </cell>
        </row>
        <row r="235">
          <cell r="H235">
            <v>-1232</v>
          </cell>
        </row>
        <row r="236">
          <cell r="H236">
            <v>-500</v>
          </cell>
        </row>
        <row r="237">
          <cell r="H237">
            <v>-88</v>
          </cell>
        </row>
        <row r="238">
          <cell r="H238">
            <v>-726</v>
          </cell>
        </row>
        <row r="239">
          <cell r="H239">
            <v>-406</v>
          </cell>
        </row>
        <row r="240">
          <cell r="H240">
            <v>-292</v>
          </cell>
        </row>
        <row r="241">
          <cell r="H241">
            <v>-5438</v>
          </cell>
        </row>
        <row r="242">
          <cell r="H242">
            <v>-5430273</v>
          </cell>
        </row>
        <row r="243">
          <cell r="H243">
            <v>-1420</v>
          </cell>
        </row>
        <row r="244">
          <cell r="H244">
            <v>-6018</v>
          </cell>
        </row>
        <row r="245">
          <cell r="H245">
            <v>-1594</v>
          </cell>
        </row>
        <row r="246">
          <cell r="H246">
            <v>-2088</v>
          </cell>
        </row>
        <row r="247">
          <cell r="H247">
            <v>-3690</v>
          </cell>
        </row>
        <row r="248">
          <cell r="H248">
            <v>-9158</v>
          </cell>
        </row>
        <row r="249">
          <cell r="H249">
            <v>-1010</v>
          </cell>
        </row>
        <row r="250">
          <cell r="H250">
            <v>-5498</v>
          </cell>
        </row>
        <row r="251">
          <cell r="H251">
            <v>-295051</v>
          </cell>
        </row>
        <row r="252">
          <cell r="H252">
            <v>-1352</v>
          </cell>
        </row>
        <row r="253">
          <cell r="H253">
            <v>-204</v>
          </cell>
        </row>
        <row r="254">
          <cell r="H254">
            <v>-36</v>
          </cell>
        </row>
        <row r="255">
          <cell r="H255">
            <v>-574</v>
          </cell>
        </row>
        <row r="256">
          <cell r="H256">
            <v>-32</v>
          </cell>
        </row>
        <row r="257">
          <cell r="H257">
            <v>-2056</v>
          </cell>
        </row>
        <row r="258">
          <cell r="H258">
            <v>-180</v>
          </cell>
        </row>
        <row r="259">
          <cell r="H259">
            <v>-11528</v>
          </cell>
        </row>
        <row r="260">
          <cell r="H260">
            <v>-2784</v>
          </cell>
        </row>
        <row r="261">
          <cell r="H261">
            <v>-962</v>
          </cell>
        </row>
        <row r="262">
          <cell r="H262">
            <v>-1146</v>
          </cell>
        </row>
        <row r="263">
          <cell r="H263">
            <v>-702</v>
          </cell>
        </row>
        <row r="264">
          <cell r="H264">
            <v>-842</v>
          </cell>
        </row>
        <row r="265">
          <cell r="H265">
            <v>-508</v>
          </cell>
        </row>
        <row r="266">
          <cell r="H266">
            <v>-648</v>
          </cell>
        </row>
        <row r="267">
          <cell r="H267">
            <v>-54</v>
          </cell>
        </row>
        <row r="268">
          <cell r="H268">
            <v>-290</v>
          </cell>
        </row>
        <row r="269">
          <cell r="H269">
            <v>-812</v>
          </cell>
        </row>
        <row r="270">
          <cell r="H270">
            <v>-1806</v>
          </cell>
        </row>
        <row r="271">
          <cell r="H271">
            <v>5911909</v>
          </cell>
        </row>
        <row r="272">
          <cell r="H272">
            <v>-65604</v>
          </cell>
        </row>
        <row r="273">
          <cell r="H273">
            <v>15116</v>
          </cell>
        </row>
        <row r="274">
          <cell r="H274">
            <v>-37638</v>
          </cell>
        </row>
        <row r="275">
          <cell r="H275">
            <v>-302492</v>
          </cell>
        </row>
        <row r="276">
          <cell r="H276">
            <v>-1442</v>
          </cell>
        </row>
        <row r="277">
          <cell r="H277">
            <v>-3404</v>
          </cell>
        </row>
        <row r="278">
          <cell r="H278">
            <v>-3406</v>
          </cell>
        </row>
        <row r="279">
          <cell r="H279">
            <v>-1764</v>
          </cell>
        </row>
        <row r="280">
          <cell r="H280">
            <v>-936</v>
          </cell>
        </row>
        <row r="281">
          <cell r="H281">
            <v>-1766</v>
          </cell>
        </row>
        <row r="282">
          <cell r="H282">
            <v>6175944</v>
          </cell>
        </row>
        <row r="283">
          <cell r="H283">
            <v>-1592</v>
          </cell>
        </row>
        <row r="284">
          <cell r="H284">
            <v>-1336</v>
          </cell>
        </row>
        <row r="285">
          <cell r="H285">
            <v>-1208</v>
          </cell>
        </row>
        <row r="286">
          <cell r="H286">
            <v>-7168</v>
          </cell>
        </row>
        <row r="287">
          <cell r="H287">
            <v>-5194</v>
          </cell>
        </row>
        <row r="288">
          <cell r="H288">
            <v>-202</v>
          </cell>
        </row>
        <row r="289">
          <cell r="H289">
            <v>-60</v>
          </cell>
        </row>
        <row r="290">
          <cell r="H290">
            <v>-60</v>
          </cell>
        </row>
        <row r="291">
          <cell r="H291">
            <v>-60</v>
          </cell>
        </row>
        <row r="292">
          <cell r="H292">
            <v>-316007</v>
          </cell>
        </row>
        <row r="293">
          <cell r="H293">
            <v>-3874</v>
          </cell>
        </row>
        <row r="294">
          <cell r="H294">
            <v>-97992</v>
          </cell>
        </row>
        <row r="295">
          <cell r="H295">
            <v>-708</v>
          </cell>
        </row>
        <row r="296">
          <cell r="H296">
            <v>-18</v>
          </cell>
        </row>
        <row r="297">
          <cell r="H297">
            <v>-18</v>
          </cell>
        </row>
        <row r="298">
          <cell r="H298">
            <v>9004914</v>
          </cell>
        </row>
        <row r="299">
          <cell r="H299">
            <v>-5519170</v>
          </cell>
        </row>
        <row r="300">
          <cell r="H300">
            <v>-5752143</v>
          </cell>
        </row>
        <row r="301">
          <cell r="H301">
            <v>-1820</v>
          </cell>
        </row>
        <row r="302">
          <cell r="H302">
            <v>-1632</v>
          </cell>
        </row>
        <row r="303">
          <cell r="H303">
            <v>-7990</v>
          </cell>
        </row>
        <row r="304">
          <cell r="H304">
            <v>-5596</v>
          </cell>
        </row>
        <row r="305">
          <cell r="H305">
            <v>-248</v>
          </cell>
        </row>
        <row r="306">
          <cell r="H306">
            <v>-1396</v>
          </cell>
        </row>
        <row r="307">
          <cell r="H307">
            <v>-5703196</v>
          </cell>
        </row>
        <row r="308">
          <cell r="H308">
            <v>-11640</v>
          </cell>
        </row>
        <row r="309">
          <cell r="H309">
            <v>-308847</v>
          </cell>
        </row>
        <row r="310">
          <cell r="H310">
            <v>6040199</v>
          </cell>
        </row>
        <row r="311">
          <cell r="H311">
            <v>-9004914</v>
          </cell>
        </row>
        <row r="312">
          <cell r="H312">
            <v>-8424</v>
          </cell>
        </row>
        <row r="313">
          <cell r="H313">
            <v>-7628</v>
          </cell>
        </row>
        <row r="314">
          <cell r="H314">
            <v>-6848</v>
          </cell>
        </row>
        <row r="315">
          <cell r="H315">
            <v>-2720</v>
          </cell>
        </row>
        <row r="316">
          <cell r="H316">
            <v>-792</v>
          </cell>
        </row>
        <row r="317">
          <cell r="H317">
            <v>-1964</v>
          </cell>
        </row>
        <row r="318">
          <cell r="H318">
            <v>-962</v>
          </cell>
        </row>
        <row r="319">
          <cell r="H319">
            <v>-4464</v>
          </cell>
        </row>
        <row r="320">
          <cell r="H320">
            <v>-10868</v>
          </cell>
        </row>
        <row r="321">
          <cell r="H321">
            <v>-11312</v>
          </cell>
        </row>
        <row r="322">
          <cell r="H322">
            <v>-202</v>
          </cell>
        </row>
        <row r="323">
          <cell r="H323">
            <v>-11950</v>
          </cell>
        </row>
        <row r="324">
          <cell r="H324">
            <v>-1056</v>
          </cell>
        </row>
        <row r="325">
          <cell r="H325">
            <v>-4920</v>
          </cell>
        </row>
        <row r="326">
          <cell r="H326">
            <v>-1788</v>
          </cell>
        </row>
        <row r="327">
          <cell r="H327">
            <v>-336</v>
          </cell>
        </row>
        <row r="328">
          <cell r="H328">
            <v>-58</v>
          </cell>
        </row>
        <row r="329">
          <cell r="H329">
            <v>-74</v>
          </cell>
        </row>
        <row r="330">
          <cell r="H330">
            <v>6139573</v>
          </cell>
        </row>
        <row r="331">
          <cell r="H331">
            <v>-1626</v>
          </cell>
        </row>
        <row r="332">
          <cell r="H332">
            <v>-3114</v>
          </cell>
        </row>
        <row r="333">
          <cell r="H333">
            <v>-1946</v>
          </cell>
        </row>
        <row r="334">
          <cell r="H334">
            <v>-43080</v>
          </cell>
        </row>
        <row r="335">
          <cell r="H335">
            <v>-5685236</v>
          </cell>
        </row>
        <row r="336">
          <cell r="H336">
            <v>-9698</v>
          </cell>
        </row>
        <row r="337">
          <cell r="H337">
            <v>-8774</v>
          </cell>
        </row>
        <row r="338">
          <cell r="H338">
            <v>-313117</v>
          </cell>
        </row>
        <row r="339">
          <cell r="H339">
            <v>-910</v>
          </cell>
        </row>
        <row r="340">
          <cell r="H340">
            <v>-1616</v>
          </cell>
        </row>
        <row r="341">
          <cell r="H341">
            <v>-972</v>
          </cell>
        </row>
        <row r="342">
          <cell r="H342">
            <v>-404</v>
          </cell>
        </row>
        <row r="343">
          <cell r="H343">
            <v>-348</v>
          </cell>
        </row>
        <row r="344">
          <cell r="H344">
            <v>-68</v>
          </cell>
        </row>
        <row r="345">
          <cell r="H345">
            <v>-15548</v>
          </cell>
        </row>
        <row r="346">
          <cell r="H346">
            <v>-12422</v>
          </cell>
        </row>
        <row r="347">
          <cell r="H347">
            <v>-2822</v>
          </cell>
        </row>
        <row r="348">
          <cell r="H348">
            <v>-12990</v>
          </cell>
        </row>
        <row r="349">
          <cell r="H349">
            <v>-10260</v>
          </cell>
        </row>
        <row r="350">
          <cell r="H350">
            <v>-22040</v>
          </cell>
        </row>
        <row r="351">
          <cell r="H351">
            <v>-4318</v>
          </cell>
        </row>
        <row r="352">
          <cell r="H352">
            <v>-10450</v>
          </cell>
        </row>
        <row r="353">
          <cell r="H353">
            <v>-7556</v>
          </cell>
        </row>
        <row r="354">
          <cell r="H354">
            <v>-13200</v>
          </cell>
        </row>
        <row r="355">
          <cell r="H355">
            <v>-6852</v>
          </cell>
        </row>
        <row r="356">
          <cell r="H356">
            <v>-9086</v>
          </cell>
        </row>
        <row r="357">
          <cell r="H357">
            <v>-12344</v>
          </cell>
        </row>
        <row r="358">
          <cell r="H358">
            <v>-500</v>
          </cell>
        </row>
        <row r="359">
          <cell r="H359">
            <v>-1156</v>
          </cell>
        </row>
        <row r="360">
          <cell r="H360">
            <v>-5432</v>
          </cell>
        </row>
        <row r="361">
          <cell r="H361">
            <v>-10136</v>
          </cell>
        </row>
        <row r="362">
          <cell r="H362">
            <v>-3358</v>
          </cell>
        </row>
        <row r="363">
          <cell r="H363">
            <v>-9858</v>
          </cell>
        </row>
        <row r="364">
          <cell r="H364">
            <v>-12206</v>
          </cell>
        </row>
        <row r="365">
          <cell r="H365">
            <v>-570</v>
          </cell>
        </row>
        <row r="366">
          <cell r="H366">
            <v>-2280</v>
          </cell>
        </row>
        <row r="367">
          <cell r="H367">
            <v>-4782</v>
          </cell>
        </row>
        <row r="368">
          <cell r="H368">
            <v>-7626</v>
          </cell>
        </row>
        <row r="369">
          <cell r="H369">
            <v>-4246</v>
          </cell>
        </row>
        <row r="370">
          <cell r="H370">
            <v>-2458</v>
          </cell>
        </row>
        <row r="371">
          <cell r="H371">
            <v>-3248</v>
          </cell>
        </row>
        <row r="372">
          <cell r="H372">
            <v>-9330</v>
          </cell>
        </row>
        <row r="373">
          <cell r="H373">
            <v>-3914</v>
          </cell>
        </row>
        <row r="374">
          <cell r="H374">
            <v>-3574</v>
          </cell>
        </row>
        <row r="375">
          <cell r="H375">
            <v>-1110</v>
          </cell>
        </row>
        <row r="376">
          <cell r="H376">
            <v>-1612</v>
          </cell>
        </row>
        <row r="377">
          <cell r="H377">
            <v>-1750</v>
          </cell>
        </row>
        <row r="378">
          <cell r="H378">
            <v>-4032</v>
          </cell>
        </row>
        <row r="379">
          <cell r="H379">
            <v>-21368</v>
          </cell>
        </row>
        <row r="380">
          <cell r="H380">
            <v>-1328</v>
          </cell>
        </row>
        <row r="381">
          <cell r="H381">
            <v>-904</v>
          </cell>
        </row>
        <row r="382">
          <cell r="H382">
            <v>-2604</v>
          </cell>
        </row>
        <row r="383">
          <cell r="H383">
            <v>-22766</v>
          </cell>
        </row>
        <row r="384">
          <cell r="H384">
            <v>-2810</v>
          </cell>
        </row>
        <row r="385">
          <cell r="H385">
            <v>-1356</v>
          </cell>
        </row>
        <row r="386">
          <cell r="H386">
            <v>-3192</v>
          </cell>
        </row>
        <row r="387">
          <cell r="H387">
            <v>-5000</v>
          </cell>
        </row>
        <row r="388">
          <cell r="H388">
            <v>-8060</v>
          </cell>
        </row>
        <row r="389">
          <cell r="H389">
            <v>-1320</v>
          </cell>
        </row>
        <row r="390">
          <cell r="H390">
            <v>-7636</v>
          </cell>
        </row>
        <row r="391">
          <cell r="H391">
            <v>-1870</v>
          </cell>
        </row>
        <row r="392">
          <cell r="H392">
            <v>-1150</v>
          </cell>
        </row>
        <row r="393">
          <cell r="H393">
            <v>-15492</v>
          </cell>
        </row>
        <row r="394">
          <cell r="H394">
            <v>-2514</v>
          </cell>
        </row>
        <row r="395">
          <cell r="H395">
            <v>-984</v>
          </cell>
        </row>
        <row r="396">
          <cell r="H396">
            <v>-2488</v>
          </cell>
        </row>
        <row r="397">
          <cell r="H397">
            <v>-4322</v>
          </cell>
        </row>
        <row r="398">
          <cell r="H398">
            <v>-718</v>
          </cell>
        </row>
        <row r="399">
          <cell r="H399">
            <v>-1136</v>
          </cell>
        </row>
        <row r="400">
          <cell r="H400">
            <v>-904</v>
          </cell>
        </row>
        <row r="401">
          <cell r="H401">
            <v>-274</v>
          </cell>
        </row>
        <row r="402">
          <cell r="H402">
            <v>-1406</v>
          </cell>
        </row>
        <row r="403">
          <cell r="H403">
            <v>-3912</v>
          </cell>
        </row>
        <row r="404">
          <cell r="H404">
            <v>-11488</v>
          </cell>
        </row>
        <row r="405">
          <cell r="H405">
            <v>-3058</v>
          </cell>
        </row>
        <row r="406">
          <cell r="H406">
            <v>-2704</v>
          </cell>
        </row>
        <row r="407">
          <cell r="H407">
            <v>-1904</v>
          </cell>
        </row>
        <row r="408">
          <cell r="H408">
            <v>-4362</v>
          </cell>
        </row>
        <row r="409">
          <cell r="H409">
            <v>-778</v>
          </cell>
        </row>
        <row r="410">
          <cell r="H410">
            <v>-3216</v>
          </cell>
        </row>
        <row r="411">
          <cell r="H411">
            <v>-4380</v>
          </cell>
        </row>
        <row r="412">
          <cell r="H412">
            <v>-2270</v>
          </cell>
        </row>
        <row r="413">
          <cell r="H413">
            <v>-3190</v>
          </cell>
        </row>
        <row r="414">
          <cell r="H414">
            <v>-2260</v>
          </cell>
        </row>
        <row r="415">
          <cell r="H415">
            <v>-3994</v>
          </cell>
        </row>
        <row r="416">
          <cell r="H416">
            <v>-3702</v>
          </cell>
        </row>
        <row r="417">
          <cell r="H417">
            <v>-200</v>
          </cell>
        </row>
        <row r="418">
          <cell r="H418">
            <v>-244</v>
          </cell>
        </row>
        <row r="419">
          <cell r="H419">
            <v>-740</v>
          </cell>
        </row>
        <row r="420">
          <cell r="H420">
            <v>-512</v>
          </cell>
        </row>
        <row r="421">
          <cell r="H421">
            <v>-244</v>
          </cell>
        </row>
        <row r="422">
          <cell r="H422">
            <v>-1808</v>
          </cell>
        </row>
        <row r="423">
          <cell r="H423">
            <v>-1404</v>
          </cell>
        </row>
        <row r="424">
          <cell r="H424">
            <v>-21618</v>
          </cell>
        </row>
        <row r="425">
          <cell r="H425">
            <v>-284</v>
          </cell>
        </row>
        <row r="426">
          <cell r="H426">
            <v>-562</v>
          </cell>
        </row>
        <row r="427">
          <cell r="H427">
            <v>-1532</v>
          </cell>
        </row>
        <row r="428">
          <cell r="H428">
            <v>-544</v>
          </cell>
        </row>
        <row r="429">
          <cell r="H429">
            <v>-150</v>
          </cell>
        </row>
        <row r="430">
          <cell r="H430">
            <v>-184</v>
          </cell>
        </row>
        <row r="431">
          <cell r="H431">
            <v>-3282</v>
          </cell>
        </row>
        <row r="432">
          <cell r="H432">
            <v>-1750</v>
          </cell>
        </row>
        <row r="433">
          <cell r="H433">
            <v>-3194</v>
          </cell>
        </row>
        <row r="434">
          <cell r="H434">
            <v>-3096</v>
          </cell>
        </row>
        <row r="435">
          <cell r="H435">
            <v>-1502</v>
          </cell>
        </row>
        <row r="436">
          <cell r="H436">
            <v>-2322</v>
          </cell>
        </row>
        <row r="437">
          <cell r="H437">
            <v>-982</v>
          </cell>
        </row>
        <row r="438">
          <cell r="H438">
            <v>-70</v>
          </cell>
        </row>
        <row r="439">
          <cell r="H439">
            <v>-2390</v>
          </cell>
        </row>
        <row r="440">
          <cell r="H440">
            <v>-102</v>
          </cell>
        </row>
        <row r="441">
          <cell r="H441">
            <v>-1026</v>
          </cell>
        </row>
        <row r="442">
          <cell r="H442">
            <v>-3008</v>
          </cell>
        </row>
        <row r="443">
          <cell r="H443">
            <v>-1152</v>
          </cell>
        </row>
        <row r="444">
          <cell r="H444">
            <v>-604</v>
          </cell>
        </row>
        <row r="445">
          <cell r="H445">
            <v>-90</v>
          </cell>
        </row>
        <row r="446">
          <cell r="H446">
            <v>-2242</v>
          </cell>
        </row>
        <row r="447">
          <cell r="H447">
            <v>-168</v>
          </cell>
        </row>
        <row r="448">
          <cell r="H448">
            <v>-2990</v>
          </cell>
        </row>
        <row r="449">
          <cell r="H449">
            <v>-478</v>
          </cell>
        </row>
        <row r="450">
          <cell r="H450">
            <v>-168</v>
          </cell>
        </row>
        <row r="451">
          <cell r="H451">
            <v>-2850</v>
          </cell>
        </row>
        <row r="452">
          <cell r="H452">
            <v>-1258</v>
          </cell>
        </row>
        <row r="453">
          <cell r="H453">
            <v>-3490</v>
          </cell>
        </row>
        <row r="454">
          <cell r="H454">
            <v>-2302</v>
          </cell>
        </row>
        <row r="455">
          <cell r="H455">
            <v>-1656</v>
          </cell>
        </row>
        <row r="456">
          <cell r="H456">
            <v>-4372</v>
          </cell>
        </row>
        <row r="457">
          <cell r="H457">
            <v>-2322</v>
          </cell>
        </row>
        <row r="458">
          <cell r="H458">
            <v>-5110</v>
          </cell>
        </row>
        <row r="459">
          <cell r="H459">
            <v>-160</v>
          </cell>
        </row>
        <row r="460">
          <cell r="H460">
            <v>-268</v>
          </cell>
        </row>
        <row r="461">
          <cell r="H461">
            <v>-5190</v>
          </cell>
        </row>
        <row r="462">
          <cell r="H462">
            <v>-1842</v>
          </cell>
        </row>
        <row r="463">
          <cell r="H463">
            <v>-102</v>
          </cell>
        </row>
        <row r="464">
          <cell r="H464">
            <v>-266</v>
          </cell>
        </row>
        <row r="465">
          <cell r="H465">
            <v>-11400</v>
          </cell>
        </row>
        <row r="466">
          <cell r="H466">
            <v>-1210</v>
          </cell>
        </row>
        <row r="467">
          <cell r="H467">
            <v>-252</v>
          </cell>
        </row>
        <row r="468">
          <cell r="H468">
            <v>-278</v>
          </cell>
        </row>
        <row r="469">
          <cell r="H469">
            <v>-780</v>
          </cell>
        </row>
        <row r="470">
          <cell r="H470">
            <v>-1458</v>
          </cell>
        </row>
        <row r="471">
          <cell r="H471">
            <v>-868</v>
          </cell>
        </row>
        <row r="472">
          <cell r="H472">
            <v>-1768</v>
          </cell>
        </row>
        <row r="473">
          <cell r="H473">
            <v>-4678</v>
          </cell>
        </row>
        <row r="474">
          <cell r="H474">
            <v>-5720328</v>
          </cell>
        </row>
        <row r="475">
          <cell r="H475">
            <v>-323721</v>
          </cell>
        </row>
        <row r="476">
          <cell r="H476">
            <v>4678</v>
          </cell>
        </row>
        <row r="477">
          <cell r="H477">
            <v>-2339</v>
          </cell>
        </row>
        <row r="478">
          <cell r="H478">
            <v>1968</v>
          </cell>
        </row>
        <row r="479">
          <cell r="H479">
            <v>2064</v>
          </cell>
        </row>
        <row r="480">
          <cell r="H480">
            <v>-2244</v>
          </cell>
        </row>
        <row r="481">
          <cell r="H481">
            <v>9086</v>
          </cell>
        </row>
        <row r="482">
          <cell r="H482">
            <v>-9086</v>
          </cell>
        </row>
        <row r="483">
          <cell r="H483">
            <v>604</v>
          </cell>
        </row>
        <row r="484">
          <cell r="H484">
            <v>-604</v>
          </cell>
        </row>
        <row r="486">
          <cell r="H486">
            <v>-2131894</v>
          </cell>
        </row>
        <row r="491">
          <cell r="H491">
            <v>1520089</v>
          </cell>
        </row>
        <row r="492">
          <cell r="H492">
            <v>-1508</v>
          </cell>
        </row>
        <row r="493">
          <cell r="H493">
            <v>-2490</v>
          </cell>
        </row>
        <row r="494">
          <cell r="H494">
            <v>-6814</v>
          </cell>
        </row>
        <row r="495">
          <cell r="H495">
            <v>-3356</v>
          </cell>
        </row>
        <row r="496">
          <cell r="H496">
            <v>-6992</v>
          </cell>
        </row>
        <row r="497">
          <cell r="H497">
            <v>-1284</v>
          </cell>
        </row>
        <row r="498">
          <cell r="H498">
            <v>-712</v>
          </cell>
        </row>
        <row r="499">
          <cell r="H499">
            <v>-1598</v>
          </cell>
        </row>
        <row r="500">
          <cell r="H500">
            <v>-1462</v>
          </cell>
        </row>
        <row r="501">
          <cell r="H501">
            <v>-3304</v>
          </cell>
        </row>
        <row r="502">
          <cell r="H502">
            <v>-4868</v>
          </cell>
        </row>
        <row r="503">
          <cell r="H503">
            <v>-63713</v>
          </cell>
        </row>
        <row r="504">
          <cell r="H504">
            <v>-699285</v>
          </cell>
        </row>
        <row r="505">
          <cell r="H505">
            <v>-674160</v>
          </cell>
        </row>
        <row r="506">
          <cell r="H506">
            <v>-17227</v>
          </cell>
        </row>
        <row r="507">
          <cell r="H507">
            <v>1488773</v>
          </cell>
        </row>
        <row r="508">
          <cell r="H508">
            <v>-332</v>
          </cell>
        </row>
        <row r="509">
          <cell r="H509">
            <v>1488773</v>
          </cell>
        </row>
        <row r="510">
          <cell r="H510">
            <v>-1488773</v>
          </cell>
        </row>
        <row r="511">
          <cell r="H511">
            <v>-2836</v>
          </cell>
        </row>
        <row r="512">
          <cell r="H512">
            <v>-1372</v>
          </cell>
        </row>
        <row r="513">
          <cell r="H513">
            <v>-7022</v>
          </cell>
        </row>
        <row r="514">
          <cell r="H514">
            <v>-676</v>
          </cell>
        </row>
        <row r="515">
          <cell r="H515">
            <v>-1854</v>
          </cell>
        </row>
        <row r="516">
          <cell r="H516">
            <v>-2020</v>
          </cell>
        </row>
        <row r="517">
          <cell r="H517">
            <v>-1228</v>
          </cell>
        </row>
        <row r="518">
          <cell r="H518">
            <v>-714</v>
          </cell>
        </row>
        <row r="519">
          <cell r="H519">
            <v>-1928</v>
          </cell>
        </row>
        <row r="520">
          <cell r="H520">
            <v>-2524</v>
          </cell>
        </row>
        <row r="521">
          <cell r="H521">
            <v>-2426</v>
          </cell>
        </row>
        <row r="522">
          <cell r="H522">
            <v>-1518</v>
          </cell>
        </row>
        <row r="523">
          <cell r="H523">
            <v>-52</v>
          </cell>
        </row>
        <row r="524">
          <cell r="H524">
            <v>-1590</v>
          </cell>
        </row>
        <row r="525">
          <cell r="H525">
            <v>-484</v>
          </cell>
        </row>
        <row r="526">
          <cell r="H526">
            <v>-1050</v>
          </cell>
        </row>
        <row r="527">
          <cell r="H527">
            <v>-2006</v>
          </cell>
        </row>
        <row r="528">
          <cell r="H528">
            <v>-810</v>
          </cell>
        </row>
        <row r="529">
          <cell r="H529">
            <v>-1142</v>
          </cell>
        </row>
        <row r="530">
          <cell r="H530">
            <v>-1076</v>
          </cell>
        </row>
        <row r="531">
          <cell r="H531">
            <v>-1210</v>
          </cell>
        </row>
        <row r="532">
          <cell r="H532">
            <v>-2820</v>
          </cell>
        </row>
        <row r="533">
          <cell r="H533">
            <v>1819914</v>
          </cell>
        </row>
        <row r="534">
          <cell r="H534">
            <v>-830</v>
          </cell>
        </row>
        <row r="535">
          <cell r="H535">
            <v>-105</v>
          </cell>
        </row>
        <row r="536">
          <cell r="H536">
            <v>-832483</v>
          </cell>
        </row>
        <row r="537">
          <cell r="H537">
            <v>-864464</v>
          </cell>
        </row>
        <row r="538">
          <cell r="H538">
            <v>-882335</v>
          </cell>
        </row>
        <row r="539">
          <cell r="H539">
            <v>-914304.67</v>
          </cell>
        </row>
        <row r="540">
          <cell r="H540">
            <v>1915058</v>
          </cell>
        </row>
        <row r="541">
          <cell r="H541">
            <v>-97930</v>
          </cell>
        </row>
        <row r="542">
          <cell r="H542">
            <v>-103831</v>
          </cell>
        </row>
        <row r="543">
          <cell r="H543">
            <v>-2436</v>
          </cell>
        </row>
        <row r="544">
          <cell r="H544">
            <v>-674</v>
          </cell>
        </row>
        <row r="545">
          <cell r="H545">
            <v>-3964</v>
          </cell>
        </row>
        <row r="546">
          <cell r="H546">
            <v>-594</v>
          </cell>
        </row>
        <row r="547">
          <cell r="H547">
            <v>-304</v>
          </cell>
        </row>
        <row r="548">
          <cell r="H548">
            <v>-262</v>
          </cell>
        </row>
        <row r="549">
          <cell r="H549">
            <v>-6910</v>
          </cell>
        </row>
        <row r="550">
          <cell r="H550">
            <v>-206</v>
          </cell>
        </row>
        <row r="551">
          <cell r="H551">
            <v>-130</v>
          </cell>
        </row>
        <row r="552">
          <cell r="H552">
            <v>-2334</v>
          </cell>
        </row>
        <row r="553">
          <cell r="H553">
            <v>-4960</v>
          </cell>
        </row>
        <row r="554">
          <cell r="H554">
            <v>-262</v>
          </cell>
        </row>
        <row r="555">
          <cell r="H555">
            <v>-2412</v>
          </cell>
        </row>
        <row r="556">
          <cell r="H556">
            <v>-816</v>
          </cell>
        </row>
        <row r="557">
          <cell r="H557">
            <v>-896</v>
          </cell>
        </row>
        <row r="558">
          <cell r="H558">
            <v>-1872</v>
          </cell>
        </row>
        <row r="559">
          <cell r="H559">
            <v>-1772</v>
          </cell>
        </row>
        <row r="560">
          <cell r="H560">
            <v>-756</v>
          </cell>
        </row>
        <row r="561">
          <cell r="H561">
            <v>-7948</v>
          </cell>
        </row>
        <row r="562">
          <cell r="H562">
            <v>-6086</v>
          </cell>
        </row>
        <row r="563">
          <cell r="H563">
            <v>-3874</v>
          </cell>
        </row>
        <row r="564">
          <cell r="H564">
            <v>1931280</v>
          </cell>
        </row>
        <row r="565">
          <cell r="H565">
            <v>-2596</v>
          </cell>
        </row>
        <row r="566">
          <cell r="H566">
            <v>-2472</v>
          </cell>
        </row>
        <row r="567">
          <cell r="H567">
            <v>-394</v>
          </cell>
        </row>
        <row r="568">
          <cell r="H568">
            <v>-1388</v>
          </cell>
        </row>
        <row r="569">
          <cell r="H569">
            <v>-2042</v>
          </cell>
        </row>
        <row r="570">
          <cell r="H570">
            <v>-1714</v>
          </cell>
        </row>
        <row r="571">
          <cell r="H571">
            <v>-2612</v>
          </cell>
        </row>
        <row r="572">
          <cell r="H572">
            <v>-13708</v>
          </cell>
        </row>
        <row r="573">
          <cell r="H573">
            <v>-540</v>
          </cell>
        </row>
        <row r="574">
          <cell r="H574">
            <v>-1810</v>
          </cell>
        </row>
        <row r="575">
          <cell r="H575">
            <v>-7608</v>
          </cell>
        </row>
        <row r="576">
          <cell r="H576">
            <v>-2636</v>
          </cell>
        </row>
        <row r="577">
          <cell r="H577">
            <v>-1384</v>
          </cell>
        </row>
        <row r="578">
          <cell r="H578">
            <v>-2662</v>
          </cell>
        </row>
        <row r="579">
          <cell r="H579">
            <v>-532</v>
          </cell>
        </row>
        <row r="580">
          <cell r="H580">
            <v>-892</v>
          </cell>
        </row>
        <row r="581">
          <cell r="H581">
            <v>-1014</v>
          </cell>
        </row>
        <row r="582">
          <cell r="H582">
            <v>-5184</v>
          </cell>
        </row>
        <row r="583">
          <cell r="H583">
            <v>-16600</v>
          </cell>
        </row>
        <row r="584">
          <cell r="H584">
            <v>-78</v>
          </cell>
        </row>
        <row r="585">
          <cell r="H585">
            <v>-284</v>
          </cell>
        </row>
        <row r="586">
          <cell r="H586">
            <v>-540</v>
          </cell>
        </row>
        <row r="587">
          <cell r="H587">
            <v>-94</v>
          </cell>
        </row>
        <row r="588">
          <cell r="H588">
            <v>-5852</v>
          </cell>
        </row>
        <row r="589">
          <cell r="H589">
            <v>-881811</v>
          </cell>
        </row>
        <row r="590">
          <cell r="H590">
            <v>-913442.53</v>
          </cell>
        </row>
        <row r="591">
          <cell r="H591">
            <v>-105223</v>
          </cell>
        </row>
        <row r="592">
          <cell r="H592">
            <v>-1442</v>
          </cell>
        </row>
        <row r="593">
          <cell r="H593">
            <v>-780</v>
          </cell>
        </row>
        <row r="594">
          <cell r="H594">
            <v>-3326</v>
          </cell>
        </row>
        <row r="595">
          <cell r="H595">
            <v>-5630</v>
          </cell>
        </row>
        <row r="596">
          <cell r="H596">
            <v>-436</v>
          </cell>
        </row>
        <row r="597">
          <cell r="H597">
            <v>-1056</v>
          </cell>
        </row>
        <row r="598">
          <cell r="H598">
            <v>-4046</v>
          </cell>
        </row>
        <row r="599">
          <cell r="H599">
            <v>-16180</v>
          </cell>
        </row>
        <row r="600">
          <cell r="H600">
            <v>-1856</v>
          </cell>
        </row>
        <row r="601">
          <cell r="H601">
            <v>-28</v>
          </cell>
        </row>
        <row r="602">
          <cell r="H602">
            <v>-5672</v>
          </cell>
        </row>
        <row r="603">
          <cell r="H603">
            <v>-1402</v>
          </cell>
        </row>
        <row r="604">
          <cell r="H604">
            <v>-8714</v>
          </cell>
        </row>
        <row r="605">
          <cell r="H605">
            <v>-8924</v>
          </cell>
        </row>
        <row r="606">
          <cell r="H606">
            <v>-526</v>
          </cell>
        </row>
        <row r="607">
          <cell r="H607">
            <v>-1008</v>
          </cell>
        </row>
        <row r="608">
          <cell r="H608">
            <v>-1008</v>
          </cell>
        </row>
        <row r="609">
          <cell r="H609">
            <v>-898</v>
          </cell>
        </row>
        <row r="610">
          <cell r="H610">
            <v>-1008</v>
          </cell>
        </row>
        <row r="611">
          <cell r="H611">
            <v>-978</v>
          </cell>
        </row>
        <row r="612">
          <cell r="H612">
            <v>-5444</v>
          </cell>
        </row>
        <row r="613">
          <cell r="H613">
            <v>-516</v>
          </cell>
        </row>
        <row r="614">
          <cell r="H614">
            <v>-3774</v>
          </cell>
        </row>
        <row r="615">
          <cell r="H615">
            <v>-9782</v>
          </cell>
        </row>
        <row r="616">
          <cell r="H616">
            <v>-728</v>
          </cell>
        </row>
        <row r="617">
          <cell r="H617">
            <v>-176</v>
          </cell>
        </row>
        <row r="618">
          <cell r="H618">
            <v>-136</v>
          </cell>
        </row>
        <row r="619">
          <cell r="H619">
            <v>-82</v>
          </cell>
        </row>
        <row r="620">
          <cell r="H620">
            <v>-910071.62</v>
          </cell>
        </row>
        <row r="621">
          <cell r="H621">
            <v>-876146</v>
          </cell>
        </row>
        <row r="622">
          <cell r="H622">
            <v>-25654</v>
          </cell>
        </row>
        <row r="623">
          <cell r="H623">
            <v>-1746</v>
          </cell>
        </row>
        <row r="624">
          <cell r="H624">
            <v>-7140</v>
          </cell>
        </row>
        <row r="625">
          <cell r="H625">
            <v>-3020</v>
          </cell>
        </row>
        <row r="626">
          <cell r="H626">
            <v>-1932</v>
          </cell>
        </row>
        <row r="627">
          <cell r="H627">
            <v>-226</v>
          </cell>
        </row>
        <row r="628">
          <cell r="H628">
            <v>780</v>
          </cell>
        </row>
        <row r="629">
          <cell r="H629">
            <v>-342</v>
          </cell>
        </row>
        <row r="630">
          <cell r="H630">
            <v>-1008</v>
          </cell>
        </row>
        <row r="631">
          <cell r="H631">
            <v>-3590</v>
          </cell>
        </row>
        <row r="632">
          <cell r="H632">
            <v>-1036</v>
          </cell>
        </row>
        <row r="633">
          <cell r="H633">
            <v>-4652</v>
          </cell>
        </row>
        <row r="634">
          <cell r="H634">
            <v>-7126</v>
          </cell>
        </row>
        <row r="635">
          <cell r="H635">
            <v>2062347</v>
          </cell>
        </row>
        <row r="636">
          <cell r="H636">
            <v>-1914</v>
          </cell>
        </row>
        <row r="637">
          <cell r="H637">
            <v>-364</v>
          </cell>
        </row>
        <row r="638">
          <cell r="H638">
            <v>-7362</v>
          </cell>
        </row>
        <row r="639">
          <cell r="H639">
            <v>-4362</v>
          </cell>
        </row>
        <row r="640">
          <cell r="H640">
            <v>-180</v>
          </cell>
        </row>
        <row r="641">
          <cell r="H641">
            <v>1987844</v>
          </cell>
        </row>
        <row r="642">
          <cell r="H642">
            <v>-928484.85</v>
          </cell>
        </row>
        <row r="643">
          <cell r="H643">
            <v>-897141</v>
          </cell>
        </row>
        <row r="644">
          <cell r="H644">
            <v>-108326</v>
          </cell>
        </row>
        <row r="645">
          <cell r="H645">
            <v>-112227</v>
          </cell>
        </row>
        <row r="646">
          <cell r="H646">
            <v>-364</v>
          </cell>
        </row>
        <row r="647">
          <cell r="H647">
            <v>1955375</v>
          </cell>
        </row>
        <row r="648">
          <cell r="H648">
            <v>-1830</v>
          </cell>
        </row>
        <row r="649">
          <cell r="H649">
            <v>-1820</v>
          </cell>
        </row>
        <row r="650">
          <cell r="H650">
            <v>-1292</v>
          </cell>
        </row>
        <row r="651">
          <cell r="H651">
            <v>-898</v>
          </cell>
        </row>
        <row r="652">
          <cell r="H652">
            <v>-1632</v>
          </cell>
        </row>
        <row r="653">
          <cell r="H653">
            <v>-760</v>
          </cell>
        </row>
        <row r="654">
          <cell r="H654">
            <v>-2520</v>
          </cell>
        </row>
        <row r="655">
          <cell r="H655">
            <v>-5766</v>
          </cell>
        </row>
        <row r="656">
          <cell r="H656">
            <v>-4782</v>
          </cell>
        </row>
        <row r="657">
          <cell r="H657">
            <v>-964</v>
          </cell>
        </row>
        <row r="658">
          <cell r="H658">
            <v>-4932</v>
          </cell>
        </row>
        <row r="659">
          <cell r="H659">
            <v>-6262</v>
          </cell>
        </row>
        <row r="660">
          <cell r="H660">
            <v>-4518</v>
          </cell>
        </row>
        <row r="661">
          <cell r="H661">
            <v>-5528</v>
          </cell>
        </row>
        <row r="662">
          <cell r="H662">
            <v>-696</v>
          </cell>
        </row>
        <row r="663">
          <cell r="H663">
            <v>-923906</v>
          </cell>
        </row>
        <row r="664">
          <cell r="H664">
            <v>-892562</v>
          </cell>
        </row>
        <row r="665">
          <cell r="H665">
            <v>-5488</v>
          </cell>
        </row>
        <row r="666">
          <cell r="H666">
            <v>-4516</v>
          </cell>
        </row>
        <row r="667">
          <cell r="H667">
            <v>-60</v>
          </cell>
        </row>
        <row r="668">
          <cell r="H668">
            <v>-698</v>
          </cell>
        </row>
        <row r="669">
          <cell r="H669">
            <v>-510</v>
          </cell>
        </row>
        <row r="670">
          <cell r="H670">
            <v>-5406</v>
          </cell>
        </row>
        <row r="671">
          <cell r="H671">
            <v>-3580</v>
          </cell>
        </row>
        <row r="672">
          <cell r="H672">
            <v>3580</v>
          </cell>
        </row>
        <row r="673">
          <cell r="H673">
            <v>-18876</v>
          </cell>
        </row>
        <row r="674">
          <cell r="H674">
            <v>-17056</v>
          </cell>
        </row>
        <row r="675">
          <cell r="H675">
            <v>-215045</v>
          </cell>
        </row>
        <row r="676">
          <cell r="H676">
            <v>-1270</v>
          </cell>
        </row>
        <row r="677">
          <cell r="H677">
            <v>-1600</v>
          </cell>
        </row>
        <row r="678">
          <cell r="H678">
            <v>-702</v>
          </cell>
        </row>
        <row r="679">
          <cell r="H679">
            <v>-1034</v>
          </cell>
        </row>
        <row r="680">
          <cell r="H680">
            <v>-4630</v>
          </cell>
        </row>
        <row r="681">
          <cell r="H681">
            <v>-1434</v>
          </cell>
        </row>
        <row r="682">
          <cell r="H682">
            <v>-844</v>
          </cell>
        </row>
        <row r="683">
          <cell r="H683">
            <v>-3754</v>
          </cell>
        </row>
        <row r="684">
          <cell r="H684">
            <v>-1660</v>
          </cell>
        </row>
        <row r="685">
          <cell r="H685">
            <v>-1548</v>
          </cell>
        </row>
        <row r="686">
          <cell r="H686">
            <v>-3580</v>
          </cell>
        </row>
        <row r="687">
          <cell r="H687">
            <v>-412</v>
          </cell>
        </row>
        <row r="688">
          <cell r="H688">
            <v>-4158</v>
          </cell>
        </row>
        <row r="689">
          <cell r="H689">
            <v>-5738</v>
          </cell>
        </row>
        <row r="690">
          <cell r="H690">
            <v>-3374</v>
          </cell>
        </row>
        <row r="691">
          <cell r="H691">
            <v>-3330</v>
          </cell>
        </row>
        <row r="692">
          <cell r="H692">
            <v>1975143</v>
          </cell>
        </row>
        <row r="693">
          <cell r="H693">
            <v>-5120</v>
          </cell>
        </row>
        <row r="694">
          <cell r="H694">
            <v>-1540</v>
          </cell>
        </row>
        <row r="695">
          <cell r="H695">
            <v>-1954</v>
          </cell>
        </row>
        <row r="696">
          <cell r="H696">
            <v>-9012</v>
          </cell>
        </row>
        <row r="697">
          <cell r="H697">
            <v>-2322</v>
          </cell>
        </row>
        <row r="698">
          <cell r="H698">
            <v>-8124</v>
          </cell>
        </row>
        <row r="699">
          <cell r="H699">
            <v>-4348</v>
          </cell>
        </row>
        <row r="700">
          <cell r="H700">
            <v>-544</v>
          </cell>
        </row>
        <row r="701">
          <cell r="H701">
            <v>-3066</v>
          </cell>
        </row>
        <row r="702">
          <cell r="H702">
            <v>-1290</v>
          </cell>
        </row>
        <row r="703">
          <cell r="H703">
            <v>-348</v>
          </cell>
        </row>
        <row r="704">
          <cell r="H704">
            <v>-1224</v>
          </cell>
        </row>
        <row r="705">
          <cell r="H705">
            <v>-1306</v>
          </cell>
        </row>
        <row r="706">
          <cell r="H706">
            <v>-556</v>
          </cell>
        </row>
        <row r="707">
          <cell r="H707">
            <v>-1002</v>
          </cell>
        </row>
        <row r="708">
          <cell r="H708">
            <v>-887242</v>
          </cell>
        </row>
        <row r="709">
          <cell r="H709">
            <v>-918586</v>
          </cell>
        </row>
        <row r="710">
          <cell r="H710">
            <v>-158</v>
          </cell>
        </row>
        <row r="711">
          <cell r="H711">
            <v>-921909</v>
          </cell>
        </row>
        <row r="712">
          <cell r="H712">
            <v>-951410.01</v>
          </cell>
        </row>
        <row r="713">
          <cell r="H713">
            <v>-224</v>
          </cell>
        </row>
        <row r="714">
          <cell r="H714">
            <v>-244</v>
          </cell>
        </row>
        <row r="715">
          <cell r="H715">
            <v>-1680</v>
          </cell>
        </row>
        <row r="716">
          <cell r="H716">
            <v>54</v>
          </cell>
        </row>
        <row r="717">
          <cell r="H717">
            <v>2105648</v>
          </cell>
        </row>
        <row r="718">
          <cell r="H718">
            <v>-466</v>
          </cell>
        </row>
        <row r="719">
          <cell r="H719">
            <v>-1576</v>
          </cell>
        </row>
        <row r="720">
          <cell r="H720">
            <v>-1224</v>
          </cell>
        </row>
        <row r="721">
          <cell r="H721">
            <v>-1082</v>
          </cell>
        </row>
        <row r="722">
          <cell r="H722">
            <v>-4166</v>
          </cell>
        </row>
        <row r="723">
          <cell r="H723">
            <v>-11696</v>
          </cell>
        </row>
        <row r="724">
          <cell r="H724">
            <v>-11214</v>
          </cell>
        </row>
        <row r="725">
          <cell r="H725">
            <v>-10836</v>
          </cell>
        </row>
        <row r="726">
          <cell r="H726">
            <v>-4712</v>
          </cell>
        </row>
        <row r="727">
          <cell r="H727">
            <v>-86</v>
          </cell>
        </row>
        <row r="728">
          <cell r="H728">
            <v>-1684</v>
          </cell>
        </row>
        <row r="729">
          <cell r="H729">
            <v>-11840</v>
          </cell>
        </row>
        <row r="730">
          <cell r="H730">
            <v>-3806</v>
          </cell>
        </row>
        <row r="731">
          <cell r="H731">
            <v>-838</v>
          </cell>
        </row>
        <row r="732">
          <cell r="H732">
            <v>-774</v>
          </cell>
        </row>
        <row r="733">
          <cell r="H733">
            <v>-115569</v>
          </cell>
        </row>
        <row r="734">
          <cell r="H734">
            <v>-48372</v>
          </cell>
        </row>
        <row r="735">
          <cell r="H735">
            <v>-378</v>
          </cell>
        </row>
        <row r="736">
          <cell r="H736">
            <v>-2626</v>
          </cell>
        </row>
        <row r="737">
          <cell r="H737">
            <v>-976</v>
          </cell>
        </row>
        <row r="738">
          <cell r="H738">
            <v>-4990</v>
          </cell>
        </row>
        <row r="739">
          <cell r="H739">
            <v>-2090</v>
          </cell>
        </row>
        <row r="740">
          <cell r="H740">
            <v>-1154</v>
          </cell>
        </row>
        <row r="741">
          <cell r="H741">
            <v>-1114</v>
          </cell>
        </row>
        <row r="742">
          <cell r="H742">
            <v>-3796</v>
          </cell>
        </row>
        <row r="743">
          <cell r="H743">
            <v>-1472</v>
          </cell>
        </row>
        <row r="744">
          <cell r="H744">
            <v>-814</v>
          </cell>
        </row>
        <row r="745">
          <cell r="H745">
            <v>-682</v>
          </cell>
        </row>
        <row r="746">
          <cell r="H746">
            <v>-7226</v>
          </cell>
        </row>
        <row r="747">
          <cell r="H747">
            <v>-4330</v>
          </cell>
        </row>
        <row r="748">
          <cell r="H748">
            <v>-9328</v>
          </cell>
        </row>
        <row r="749">
          <cell r="H749">
            <v>-951194.06</v>
          </cell>
        </row>
        <row r="750">
          <cell r="H750">
            <v>-915583</v>
          </cell>
        </row>
        <row r="751">
          <cell r="H751">
            <v>2047366</v>
          </cell>
        </row>
        <row r="752">
          <cell r="H752">
            <v>-3726</v>
          </cell>
        </row>
        <row r="753">
          <cell r="H753">
            <v>-4606</v>
          </cell>
        </row>
        <row r="754">
          <cell r="H754">
            <v>-30</v>
          </cell>
        </row>
        <row r="755">
          <cell r="H755">
            <v>-278</v>
          </cell>
        </row>
        <row r="756">
          <cell r="H756">
            <v>-434</v>
          </cell>
        </row>
        <row r="757">
          <cell r="H757">
            <v>-4220</v>
          </cell>
        </row>
        <row r="758">
          <cell r="H758">
            <v>-2396</v>
          </cell>
        </row>
        <row r="759">
          <cell r="H759">
            <v>-1418</v>
          </cell>
        </row>
        <row r="760">
          <cell r="H760">
            <v>-1344</v>
          </cell>
        </row>
        <row r="761">
          <cell r="H761">
            <v>-4914</v>
          </cell>
        </row>
        <row r="762">
          <cell r="H762">
            <v>-2502</v>
          </cell>
        </row>
        <row r="763">
          <cell r="H763">
            <v>-5352</v>
          </cell>
        </row>
        <row r="764">
          <cell r="H764">
            <v>-2604</v>
          </cell>
        </row>
        <row r="765">
          <cell r="H765">
            <v>-1570</v>
          </cell>
        </row>
        <row r="766">
          <cell r="H766">
            <v>-3232</v>
          </cell>
        </row>
        <row r="767">
          <cell r="H767">
            <v>-622</v>
          </cell>
        </row>
        <row r="768">
          <cell r="H768">
            <v>-7638</v>
          </cell>
        </row>
        <row r="769">
          <cell r="H769">
            <v>-6456</v>
          </cell>
        </row>
        <row r="770">
          <cell r="H770">
            <v>-376</v>
          </cell>
        </row>
        <row r="771">
          <cell r="H771">
            <v>376</v>
          </cell>
        </row>
        <row r="772">
          <cell r="H772">
            <v>-7474</v>
          </cell>
        </row>
        <row r="773">
          <cell r="H773">
            <v>-4948</v>
          </cell>
        </row>
        <row r="774">
          <cell r="H774">
            <v>-3944</v>
          </cell>
        </row>
        <row r="775">
          <cell r="H775">
            <v>-652</v>
          </cell>
        </row>
        <row r="776">
          <cell r="H776">
            <v>-1500</v>
          </cell>
        </row>
        <row r="777">
          <cell r="H777">
            <v>-109757</v>
          </cell>
        </row>
        <row r="778">
          <cell r="H778">
            <v>-112335</v>
          </cell>
        </row>
        <row r="779">
          <cell r="H779">
            <v>-376</v>
          </cell>
        </row>
        <row r="780">
          <cell r="H780">
            <v>2000108</v>
          </cell>
        </row>
        <row r="781">
          <cell r="H781">
            <v>-919777.06</v>
          </cell>
        </row>
        <row r="782">
          <cell r="H782">
            <v>-881226</v>
          </cell>
        </row>
        <row r="783">
          <cell r="H783">
            <v>2548</v>
          </cell>
        </row>
        <row r="784">
          <cell r="H784">
            <v>-4054</v>
          </cell>
        </row>
        <row r="785">
          <cell r="H785">
            <v>-2196</v>
          </cell>
        </row>
        <row r="786">
          <cell r="H786">
            <v>-2146</v>
          </cell>
        </row>
        <row r="787">
          <cell r="H787">
            <v>-2928</v>
          </cell>
        </row>
        <row r="788">
          <cell r="H788">
            <v>-544</v>
          </cell>
        </row>
        <row r="789">
          <cell r="H789">
            <v>-932</v>
          </cell>
        </row>
        <row r="790">
          <cell r="H790">
            <v>-14322</v>
          </cell>
        </row>
        <row r="791">
          <cell r="H791">
            <v>-5546</v>
          </cell>
        </row>
        <row r="792">
          <cell r="H792">
            <v>-2632</v>
          </cell>
        </row>
        <row r="793">
          <cell r="H793">
            <v>-72</v>
          </cell>
        </row>
        <row r="794">
          <cell r="H794">
            <v>-1518</v>
          </cell>
        </row>
        <row r="795">
          <cell r="H795">
            <v>-866</v>
          </cell>
        </row>
        <row r="796">
          <cell r="H796">
            <v>-1020</v>
          </cell>
        </row>
        <row r="797">
          <cell r="H797">
            <v>-340</v>
          </cell>
        </row>
        <row r="798">
          <cell r="H798">
            <v>-36</v>
          </cell>
        </row>
        <row r="799">
          <cell r="H799">
            <v>-2378</v>
          </cell>
        </row>
        <row r="800">
          <cell r="H800">
            <v>-612</v>
          </cell>
        </row>
        <row r="801">
          <cell r="H801">
            <v>-612</v>
          </cell>
        </row>
        <row r="802">
          <cell r="H802">
            <v>-612</v>
          </cell>
        </row>
        <row r="803">
          <cell r="H803">
            <v>-1276</v>
          </cell>
        </row>
        <row r="804">
          <cell r="H804">
            <v>-512</v>
          </cell>
        </row>
        <row r="805">
          <cell r="H805">
            <v>-5226</v>
          </cell>
        </row>
        <row r="806">
          <cell r="H806">
            <v>-1794</v>
          </cell>
        </row>
        <row r="807">
          <cell r="H807">
            <v>-114</v>
          </cell>
        </row>
        <row r="808">
          <cell r="H808">
            <v>-3484</v>
          </cell>
        </row>
        <row r="809">
          <cell r="H809">
            <v>-324</v>
          </cell>
        </row>
        <row r="810">
          <cell r="H810">
            <v>-906611</v>
          </cell>
        </row>
        <row r="811">
          <cell r="H811">
            <v>-944710.06</v>
          </cell>
        </row>
        <row r="812">
          <cell r="H812">
            <v>-1498</v>
          </cell>
        </row>
        <row r="813">
          <cell r="H813">
            <v>1684</v>
          </cell>
        </row>
        <row r="814">
          <cell r="H814">
            <v>-842</v>
          </cell>
        </row>
        <row r="815">
          <cell r="H815">
            <v>-115318</v>
          </cell>
        </row>
        <row r="816">
          <cell r="H816">
            <v>-864</v>
          </cell>
        </row>
        <row r="817">
          <cell r="H817">
            <v>-58</v>
          </cell>
        </row>
        <row r="818">
          <cell r="H818">
            <v>-7304</v>
          </cell>
        </row>
        <row r="819">
          <cell r="H819">
            <v>-5334</v>
          </cell>
        </row>
        <row r="820">
          <cell r="H820">
            <v>-11078</v>
          </cell>
        </row>
        <row r="821">
          <cell r="H821">
            <v>-1048</v>
          </cell>
        </row>
        <row r="822">
          <cell r="H822">
            <v>-1006</v>
          </cell>
        </row>
        <row r="823">
          <cell r="H823">
            <v>-1050</v>
          </cell>
        </row>
        <row r="824">
          <cell r="H824">
            <v>-3184</v>
          </cell>
        </row>
        <row r="825">
          <cell r="H825">
            <v>-4808</v>
          </cell>
        </row>
        <row r="826">
          <cell r="H826">
            <v>-3686</v>
          </cell>
        </row>
        <row r="827">
          <cell r="H827">
            <v>-4766</v>
          </cell>
        </row>
        <row r="828">
          <cell r="H828">
            <v>-842</v>
          </cell>
        </row>
        <row r="829">
          <cell r="H829">
            <v>-842</v>
          </cell>
        </row>
        <row r="830">
          <cell r="H830">
            <v>-390</v>
          </cell>
        </row>
        <row r="831">
          <cell r="H831">
            <v>-2146</v>
          </cell>
        </row>
        <row r="832">
          <cell r="H832">
            <v>-2516</v>
          </cell>
        </row>
        <row r="833">
          <cell r="H833">
            <v>-8380</v>
          </cell>
        </row>
        <row r="834">
          <cell r="H834">
            <v>-1844</v>
          </cell>
        </row>
        <row r="835">
          <cell r="H835">
            <v>-1722</v>
          </cell>
        </row>
        <row r="836">
          <cell r="H836">
            <v>-1992</v>
          </cell>
        </row>
        <row r="837">
          <cell r="H837">
            <v>-1194</v>
          </cell>
        </row>
        <row r="838">
          <cell r="H838">
            <v>-1230</v>
          </cell>
        </row>
        <row r="839">
          <cell r="H839">
            <v>-3824</v>
          </cell>
        </row>
        <row r="840">
          <cell r="H840">
            <v>-2108</v>
          </cell>
        </row>
        <row r="841">
          <cell r="H841">
            <v>-1500</v>
          </cell>
        </row>
        <row r="842">
          <cell r="H842">
            <v>-842</v>
          </cell>
        </row>
        <row r="843">
          <cell r="H843">
            <v>-2114</v>
          </cell>
        </row>
        <row r="844">
          <cell r="H844">
            <v>-691</v>
          </cell>
        </row>
        <row r="845">
          <cell r="H845">
            <v>-379</v>
          </cell>
        </row>
        <row r="846">
          <cell r="H846">
            <v>1070</v>
          </cell>
        </row>
        <row r="854">
          <cell r="H854">
            <v>651087</v>
          </cell>
        </row>
        <row r="855">
          <cell r="H855">
            <v>-4838</v>
          </cell>
        </row>
        <row r="856">
          <cell r="H856">
            <v>-1040</v>
          </cell>
        </row>
        <row r="857">
          <cell r="H857">
            <v>-1310</v>
          </cell>
        </row>
        <row r="858">
          <cell r="H858">
            <v>-230557</v>
          </cell>
        </row>
        <row r="859">
          <cell r="H859">
            <v>-230557</v>
          </cell>
        </row>
        <row r="860">
          <cell r="H860">
            <v>-26810</v>
          </cell>
        </row>
        <row r="861">
          <cell r="H861">
            <v>-1310</v>
          </cell>
        </row>
        <row r="862">
          <cell r="H862">
            <v>1310</v>
          </cell>
        </row>
        <row r="863">
          <cell r="H863">
            <v>495112</v>
          </cell>
        </row>
        <row r="864">
          <cell r="H864">
            <v>495112</v>
          </cell>
        </row>
        <row r="865">
          <cell r="H865">
            <v>-495112</v>
          </cell>
        </row>
        <row r="866">
          <cell r="H866">
            <v>-9088</v>
          </cell>
        </row>
        <row r="867">
          <cell r="H867">
            <v>-3506</v>
          </cell>
        </row>
        <row r="868">
          <cell r="H868">
            <v>-6452</v>
          </cell>
        </row>
        <row r="869">
          <cell r="H869">
            <v>-2054</v>
          </cell>
        </row>
        <row r="870">
          <cell r="H870">
            <v>-8980</v>
          </cell>
        </row>
        <row r="871">
          <cell r="H871">
            <v>-3118</v>
          </cell>
        </row>
        <row r="872">
          <cell r="H872">
            <v>-2616</v>
          </cell>
        </row>
        <row r="873">
          <cell r="H873">
            <v>2616</v>
          </cell>
        </row>
        <row r="874">
          <cell r="H874">
            <v>-2092</v>
          </cell>
        </row>
        <row r="875">
          <cell r="H875">
            <v>-2726</v>
          </cell>
        </row>
        <row r="876">
          <cell r="H876">
            <v>621320</v>
          </cell>
        </row>
        <row r="877">
          <cell r="H877">
            <v>-5416</v>
          </cell>
        </row>
        <row r="878">
          <cell r="H878">
            <v>-4110</v>
          </cell>
        </row>
        <row r="879">
          <cell r="H879">
            <v>-734</v>
          </cell>
        </row>
        <row r="880">
          <cell r="H880">
            <v>-2372</v>
          </cell>
        </row>
        <row r="881">
          <cell r="H881">
            <v>-1290</v>
          </cell>
        </row>
        <row r="882">
          <cell r="H882">
            <v>-277622</v>
          </cell>
        </row>
        <row r="883">
          <cell r="H883">
            <v>-277622</v>
          </cell>
        </row>
        <row r="884">
          <cell r="H884">
            <v>-32878</v>
          </cell>
        </row>
        <row r="885">
          <cell r="H885">
            <v>619756</v>
          </cell>
        </row>
        <row r="886">
          <cell r="H886">
            <v>-3168</v>
          </cell>
        </row>
        <row r="887">
          <cell r="H887">
            <v>-283983</v>
          </cell>
        </row>
        <row r="888">
          <cell r="H888">
            <v>-283983</v>
          </cell>
        </row>
        <row r="889">
          <cell r="H889">
            <v>-33050</v>
          </cell>
        </row>
        <row r="890">
          <cell r="H890">
            <v>639389</v>
          </cell>
        </row>
        <row r="891">
          <cell r="H891">
            <v>-3750</v>
          </cell>
        </row>
        <row r="892">
          <cell r="H892">
            <v>-499.99</v>
          </cell>
        </row>
        <row r="893">
          <cell r="H893">
            <v>-299126</v>
          </cell>
        </row>
        <row r="894">
          <cell r="H894">
            <v>-299126</v>
          </cell>
        </row>
        <row r="895">
          <cell r="H895">
            <v>-33718</v>
          </cell>
        </row>
        <row r="896">
          <cell r="H896">
            <v>-2846</v>
          </cell>
        </row>
        <row r="897">
          <cell r="H897">
            <v>-1078</v>
          </cell>
        </row>
        <row r="898">
          <cell r="H898">
            <v>-174</v>
          </cell>
        </row>
        <row r="899">
          <cell r="H899">
            <v>-2890</v>
          </cell>
        </row>
        <row r="900">
          <cell r="H900">
            <v>-40</v>
          </cell>
        </row>
        <row r="901">
          <cell r="H901">
            <v>-44</v>
          </cell>
        </row>
        <row r="902">
          <cell r="H902">
            <v>-1068</v>
          </cell>
        </row>
        <row r="903">
          <cell r="H903">
            <v>-3060</v>
          </cell>
        </row>
        <row r="904">
          <cell r="H904">
            <v>-3750</v>
          </cell>
        </row>
        <row r="905">
          <cell r="H905">
            <v>-316236</v>
          </cell>
        </row>
        <row r="906">
          <cell r="H906">
            <v>-316236</v>
          </cell>
        </row>
        <row r="907">
          <cell r="H907">
            <v>-35536</v>
          </cell>
        </row>
        <row r="908">
          <cell r="H908">
            <v>-5472</v>
          </cell>
        </row>
        <row r="909">
          <cell r="H909">
            <v>705129</v>
          </cell>
        </row>
        <row r="910">
          <cell r="H910">
            <v>-4188</v>
          </cell>
        </row>
        <row r="911">
          <cell r="H911">
            <v>-1272</v>
          </cell>
        </row>
        <row r="912">
          <cell r="H912">
            <v>-1392</v>
          </cell>
        </row>
        <row r="913">
          <cell r="H913">
            <v>-3060</v>
          </cell>
        </row>
        <row r="914">
          <cell r="H914">
            <v>-3750</v>
          </cell>
        </row>
        <row r="915">
          <cell r="H915">
            <v>-323638</v>
          </cell>
        </row>
        <row r="916">
          <cell r="H916">
            <v>-323638</v>
          </cell>
        </row>
        <row r="917">
          <cell r="H917">
            <v>674818</v>
          </cell>
        </row>
        <row r="918">
          <cell r="H918">
            <v>-37431</v>
          </cell>
        </row>
        <row r="919">
          <cell r="H919">
            <v>-348187</v>
          </cell>
        </row>
        <row r="920">
          <cell r="H920">
            <v>-348187</v>
          </cell>
        </row>
        <row r="921">
          <cell r="H921">
            <v>-8850</v>
          </cell>
        </row>
        <row r="922">
          <cell r="H922">
            <v>-35536</v>
          </cell>
        </row>
        <row r="923">
          <cell r="H923">
            <v>35536</v>
          </cell>
        </row>
        <row r="924">
          <cell r="H924">
            <v>753860</v>
          </cell>
        </row>
        <row r="925">
          <cell r="H925">
            <v>-11126</v>
          </cell>
        </row>
        <row r="926">
          <cell r="H926">
            <v>-282</v>
          </cell>
        </row>
        <row r="927">
          <cell r="H927">
            <v>-252</v>
          </cell>
        </row>
        <row r="928">
          <cell r="H928">
            <v>-8424</v>
          </cell>
        </row>
        <row r="929">
          <cell r="H929">
            <v>-1122</v>
          </cell>
        </row>
        <row r="930">
          <cell r="H930">
            <v>-1750</v>
          </cell>
        </row>
        <row r="931">
          <cell r="H931">
            <v>-1896</v>
          </cell>
        </row>
        <row r="932">
          <cell r="H932">
            <v>-1750</v>
          </cell>
        </row>
        <row r="933">
          <cell r="H933">
            <v>1750</v>
          </cell>
        </row>
        <row r="934">
          <cell r="H934">
            <v>-2970</v>
          </cell>
        </row>
        <row r="935">
          <cell r="H935">
            <v>-21064</v>
          </cell>
        </row>
        <row r="936">
          <cell r="H936">
            <v>-3686</v>
          </cell>
        </row>
        <row r="937">
          <cell r="H937">
            <v>-12934</v>
          </cell>
        </row>
        <row r="938">
          <cell r="H938">
            <v>-1444</v>
          </cell>
        </row>
        <row r="939">
          <cell r="H939">
            <v>-39888</v>
          </cell>
        </row>
        <row r="940">
          <cell r="H940">
            <v>-2278</v>
          </cell>
        </row>
        <row r="941">
          <cell r="H941">
            <v>-2298</v>
          </cell>
        </row>
        <row r="942">
          <cell r="H942">
            <v>-1944</v>
          </cell>
        </row>
        <row r="943">
          <cell r="H943">
            <v>-1484</v>
          </cell>
        </row>
        <row r="944">
          <cell r="H944">
            <v>-9060</v>
          </cell>
        </row>
        <row r="945">
          <cell r="H945">
            <v>-347649</v>
          </cell>
        </row>
        <row r="946">
          <cell r="H946">
            <v>-347649</v>
          </cell>
        </row>
        <row r="947">
          <cell r="H947">
            <v>-8850</v>
          </cell>
        </row>
        <row r="948">
          <cell r="H948">
            <v>812120</v>
          </cell>
        </row>
        <row r="949">
          <cell r="H949">
            <v>-27852</v>
          </cell>
        </row>
        <row r="950">
          <cell r="H950">
            <v>-2920</v>
          </cell>
        </row>
        <row r="951">
          <cell r="H951">
            <v>-2870</v>
          </cell>
        </row>
        <row r="952">
          <cell r="H952">
            <v>-2582</v>
          </cell>
        </row>
        <row r="953">
          <cell r="H953">
            <v>-42918</v>
          </cell>
        </row>
        <row r="954">
          <cell r="H954">
            <v>-43311</v>
          </cell>
        </row>
        <row r="955">
          <cell r="H955">
            <v>43311</v>
          </cell>
        </row>
        <row r="956">
          <cell r="H956">
            <v>-4430</v>
          </cell>
        </row>
        <row r="957">
          <cell r="H957">
            <v>-1222</v>
          </cell>
        </row>
        <row r="958">
          <cell r="H958">
            <v>954193</v>
          </cell>
        </row>
        <row r="959">
          <cell r="H959">
            <v>-3110</v>
          </cell>
        </row>
        <row r="960">
          <cell r="H960">
            <v>-8044</v>
          </cell>
        </row>
        <row r="961">
          <cell r="H961">
            <v>-387515</v>
          </cell>
        </row>
        <row r="962">
          <cell r="H962">
            <v>-387515</v>
          </cell>
        </row>
        <row r="963">
          <cell r="H963">
            <v>-78749.67</v>
          </cell>
        </row>
        <row r="964">
          <cell r="H964">
            <v>-1974</v>
          </cell>
        </row>
        <row r="965">
          <cell r="H965">
            <v>-1208</v>
          </cell>
        </row>
        <row r="966">
          <cell r="H966">
            <v>-388062</v>
          </cell>
        </row>
        <row r="967">
          <cell r="H967">
            <v>-388062</v>
          </cell>
        </row>
        <row r="968">
          <cell r="H968">
            <v>-78749.67</v>
          </cell>
        </row>
        <row r="969">
          <cell r="H969">
            <v>-47125</v>
          </cell>
        </row>
        <row r="970">
          <cell r="H970">
            <v>-45669</v>
          </cell>
        </row>
        <row r="971">
          <cell r="H971">
            <v>917349</v>
          </cell>
        </row>
        <row r="972">
          <cell r="H972">
            <v>-2818</v>
          </cell>
        </row>
        <row r="973">
          <cell r="H973">
            <v>-7422</v>
          </cell>
        </row>
        <row r="974">
          <cell r="H974">
            <v>-3010</v>
          </cell>
        </row>
        <row r="975">
          <cell r="H975">
            <v>-389218</v>
          </cell>
        </row>
        <row r="976">
          <cell r="H976">
            <v>-389218</v>
          </cell>
        </row>
        <row r="977">
          <cell r="H977">
            <v>-74999.67</v>
          </cell>
        </row>
        <row r="978">
          <cell r="H978">
            <v>901750</v>
          </cell>
        </row>
        <row r="979">
          <cell r="H979">
            <v>-8362</v>
          </cell>
        </row>
        <row r="980">
          <cell r="H980">
            <v>-8858</v>
          </cell>
        </row>
        <row r="981">
          <cell r="H981">
            <v>-5390</v>
          </cell>
        </row>
        <row r="982">
          <cell r="H982">
            <v>-5938</v>
          </cell>
        </row>
        <row r="983">
          <cell r="H983">
            <v>-3328</v>
          </cell>
        </row>
        <row r="984">
          <cell r="H984">
            <v>-3452</v>
          </cell>
        </row>
        <row r="985">
          <cell r="H985">
            <v>-2046</v>
          </cell>
        </row>
        <row r="986">
          <cell r="H986">
            <v>-3386</v>
          </cell>
        </row>
        <row r="987">
          <cell r="H987">
            <v>-482</v>
          </cell>
        </row>
        <row r="988">
          <cell r="H988">
            <v>-92</v>
          </cell>
        </row>
        <row r="989">
          <cell r="H989">
            <v>-2336</v>
          </cell>
        </row>
        <row r="990">
          <cell r="H990">
            <v>-3400</v>
          </cell>
        </row>
        <row r="991">
          <cell r="H991">
            <v>-3198</v>
          </cell>
        </row>
        <row r="992">
          <cell r="H992">
            <v>-8662</v>
          </cell>
        </row>
        <row r="993">
          <cell r="H993">
            <v>-2564</v>
          </cell>
        </row>
        <row r="994">
          <cell r="H994">
            <v>-2636</v>
          </cell>
        </row>
        <row r="995">
          <cell r="H995">
            <v>-3450</v>
          </cell>
        </row>
        <row r="996">
          <cell r="H996">
            <v>-3756</v>
          </cell>
        </row>
        <row r="997">
          <cell r="H997">
            <v>-7450</v>
          </cell>
        </row>
        <row r="998">
          <cell r="H998">
            <v>-2292</v>
          </cell>
        </row>
        <row r="999">
          <cell r="H999">
            <v>-2098</v>
          </cell>
        </row>
        <row r="1000">
          <cell r="H1000">
            <v>-3236</v>
          </cell>
        </row>
        <row r="1001">
          <cell r="H1001">
            <v>-14516</v>
          </cell>
        </row>
        <row r="1002">
          <cell r="H1002">
            <v>-5946</v>
          </cell>
        </row>
        <row r="1003">
          <cell r="H1003">
            <v>-3718</v>
          </cell>
        </row>
        <row r="1004">
          <cell r="H1004">
            <v>-310</v>
          </cell>
        </row>
        <row r="1005">
          <cell r="H1005">
            <v>-3112</v>
          </cell>
        </row>
        <row r="1006">
          <cell r="H1006">
            <v>-455555</v>
          </cell>
        </row>
        <row r="1007">
          <cell r="H1007">
            <v>-455555</v>
          </cell>
        </row>
        <row r="1008">
          <cell r="H1008">
            <v>-81089.67</v>
          </cell>
        </row>
        <row r="1009">
          <cell r="H1009">
            <v>-59638</v>
          </cell>
        </row>
        <row r="1010">
          <cell r="H1010">
            <v>-1.3</v>
          </cell>
        </row>
        <row r="1011">
          <cell r="H1011">
            <v>0.45</v>
          </cell>
        </row>
        <row r="1012">
          <cell r="H1012">
            <v>0.22</v>
          </cell>
        </row>
        <row r="1013">
          <cell r="H1013">
            <v>-45132</v>
          </cell>
        </row>
        <row r="1014">
          <cell r="H1014">
            <v>-3112</v>
          </cell>
        </row>
        <row r="1015">
          <cell r="H1015">
            <v>3112</v>
          </cell>
        </row>
        <row r="1023">
          <cell r="H1023">
            <v>-4678</v>
          </cell>
        </row>
        <row r="1024">
          <cell r="H1024">
            <v>2339</v>
          </cell>
        </row>
        <row r="1025">
          <cell r="H1025">
            <v>-2339</v>
          </cell>
        </row>
      </sheetData>
      <sheetData sheetId="1">
        <row r="3">
          <cell r="A3" t="str">
            <v>KR</v>
          </cell>
        </row>
      </sheetData>
      <sheetData sheetId="2"/>
      <sheetData sheetId="3"/>
      <sheetData sheetId="4"/>
      <sheetData sheetId="5"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Sheet1"/>
      <sheetName val="Intaccrual"/>
      <sheetName val="SBU"/>
      <sheetName val="tdint"/>
      <sheetName val="Assumption"/>
      <sheetName val="Trial Balance"/>
      <sheetName val="Factor_sheet"/>
      <sheetName val="old_serial no."/>
      <sheetName val="tot_ass_9697"/>
      <sheetName val="NSR_E"/>
      <sheetName val="TOT_COST"/>
      <sheetName val="2002 SALARY"/>
      <sheetName val="00182 -Apr-2000"/>
    </sheetNames>
    <sheetDataSet>
      <sheetData sheetId="0" refreshError="1">
        <row r="1">
          <cell r="A1" t="str">
            <v>SUBPROCESS</v>
          </cell>
        </row>
        <row r="2">
          <cell r="B2" t="str">
            <v>OPERATIONS</v>
          </cell>
          <cell r="C2" t="str">
            <v>RAJEEV GROVER</v>
          </cell>
          <cell r="D2" t="str">
            <v>M</v>
          </cell>
        </row>
        <row r="3">
          <cell r="B3" t="str">
            <v>SUPPORT</v>
          </cell>
          <cell r="C3" t="str">
            <v>BINDU KRISHNAN</v>
          </cell>
          <cell r="D3" t="str">
            <v>F</v>
          </cell>
        </row>
        <row r="4">
          <cell r="C4" t="str">
            <v>ASHOK MATHUR</v>
          </cell>
        </row>
        <row r="5">
          <cell r="C5" t="str">
            <v>ROHIT WADHAWAN</v>
          </cell>
        </row>
        <row r="6">
          <cell r="C6" t="str">
            <v>SACHIN KOHLI</v>
          </cell>
        </row>
        <row r="7">
          <cell r="C7" t="str">
            <v>GAUTAM RAMDEV</v>
          </cell>
        </row>
        <row r="8">
          <cell r="C8" t="str">
            <v>ARUN NAGRATH</v>
          </cell>
        </row>
        <row r="9">
          <cell r="C9" t="str">
            <v>ISHA</v>
          </cell>
        </row>
        <row r="10">
          <cell r="C10" t="str">
            <v>RAVISH DHAMIJA</v>
          </cell>
        </row>
        <row r="11">
          <cell r="C11" t="str">
            <v>AMIT BAKSHI</v>
          </cell>
        </row>
        <row r="12">
          <cell r="C12" t="str">
            <v>MADHAVI NAIR</v>
          </cell>
        </row>
        <row r="13">
          <cell r="C13" t="str">
            <v>BHAVANA GUPTA</v>
          </cell>
        </row>
        <row r="14">
          <cell r="C14" t="str">
            <v>POOJA MADNANI</v>
          </cell>
        </row>
        <row r="15">
          <cell r="C15" t="str">
            <v>SACHIN KOHLI</v>
          </cell>
        </row>
        <row r="16">
          <cell r="C16" t="str">
            <v>SUMIT KAPOOR</v>
          </cell>
        </row>
        <row r="17">
          <cell r="C17" t="str">
            <v>Geojo Thykkattle</v>
          </cell>
        </row>
        <row r="18">
          <cell r="C18" t="str">
            <v>PANJAJ K. GAUTAM</v>
          </cell>
        </row>
        <row r="19">
          <cell r="C19" t="str">
            <v>ANUPAM SRIVASTAVA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header"/>
      <sheetName val="defaults"/>
      <sheetName val="P &amp; L"/>
      <sheetName val="Bal Sheet"/>
      <sheetName val="MenuData"/>
      <sheetName val="Sheet1"/>
      <sheetName val="Ketaki"/>
      <sheetName val="PF Payable"/>
      <sheetName val="Other"/>
      <sheetName val="Summary"/>
      <sheetName val="office equipment"/>
      <sheetName val="FORM-16"/>
      <sheetName val="Detals"/>
      <sheetName val="ZREV-Reim"/>
      <sheetName val="Tables"/>
      <sheetName val="cont-june"/>
      <sheetName val="Sheet2"/>
      <sheetName val="HEAD"/>
      <sheetName val="DLC lookups"/>
      <sheetName val="Param"/>
      <sheetName val="Input-Pack Level"/>
      <sheetName val="SR-Dom"/>
      <sheetName val="pack pnl-99"/>
      <sheetName val="P _ L"/>
      <sheetName val="Ireland-SACRdata"/>
      <sheetName val="Emp Reward"/>
      <sheetName val="X"/>
      <sheetName val="Pistons EU"/>
      <sheetName val="Assume"/>
      <sheetName val="TRIAL BALANCE"/>
      <sheetName val="Groupings-final"/>
      <sheetName val="Sched"/>
      <sheetName val="Trial"/>
      <sheetName val="FA_Final"/>
      <sheetName val="BSH-0002"/>
      <sheetName val="JUN-FG-DIR"/>
      <sheetName val="E.1.j_debotrs credit bal dec'11"/>
      <sheetName val="Fcst vs Budgets"/>
      <sheetName val="staff-welfare"/>
      <sheetName val="Annexure VI"/>
      <sheetName val="FX-13"/>
      <sheetName val="Amortization Table"/>
      <sheetName val="COAT&amp;WRAP-QIOT-#3"/>
      <sheetName val="PNT-QUOT-#3"/>
      <sheetName val="Billing data"/>
      <sheetName val="INFO"/>
      <sheetName val="FF-50"/>
      <sheetName val="FF-21(a)"/>
    </sheetNames>
    <sheetDataSet>
      <sheetData sheetId="0" refreshError="1"/>
      <sheetData sheetId="1" refreshError="1">
        <row r="3">
          <cell r="A3" t="str">
            <v>AUSTRIA</v>
          </cell>
          <cell r="B3" t="str">
            <v>OSKFI</v>
          </cell>
          <cell r="C3" t="str">
            <v>OSKFS</v>
          </cell>
          <cell r="D3" t="str">
            <v>OSNHQ</v>
          </cell>
          <cell r="E3" t="str">
            <v>OSCEHQ</v>
          </cell>
          <cell r="F3" t="str">
            <v>OSEMKFI</v>
          </cell>
          <cell r="H3" t="str">
            <v>AUS</v>
          </cell>
          <cell r="I3" t="str">
            <v>Austrian Schillings</v>
          </cell>
          <cell r="J3">
            <v>12.64</v>
          </cell>
          <cell r="K3">
            <v>12.545</v>
          </cell>
          <cell r="L3">
            <v>1019</v>
          </cell>
          <cell r="M3" t="str">
            <v>OS</v>
          </cell>
          <cell r="O3">
            <v>39.729999999999997</v>
          </cell>
        </row>
        <row r="4">
          <cell r="A4" t="str">
            <v>BELGIUM</v>
          </cell>
          <cell r="B4" t="str">
            <v>BEKFI</v>
          </cell>
          <cell r="C4" t="str">
            <v>BEKFS</v>
          </cell>
          <cell r="D4" t="str">
            <v>BEAUD</v>
          </cell>
          <cell r="H4" t="str">
            <v>BEF</v>
          </cell>
          <cell r="I4" t="str">
            <v>Belgian Francs</v>
          </cell>
          <cell r="J4">
            <v>37.064999999999998</v>
          </cell>
          <cell r="K4">
            <v>36.811</v>
          </cell>
          <cell r="L4">
            <v>1002</v>
          </cell>
          <cell r="M4" t="str">
            <v>BE</v>
          </cell>
        </row>
        <row r="5">
          <cell r="A5" t="str">
            <v>CZECH</v>
          </cell>
          <cell r="B5" t="str">
            <v>CZKFI</v>
          </cell>
          <cell r="H5" t="str">
            <v>CZK</v>
          </cell>
          <cell r="I5" t="str">
            <v>Czech Crowns</v>
          </cell>
          <cell r="J5">
            <v>32.994999999999997</v>
          </cell>
          <cell r="K5">
            <v>33.543999999999997</v>
          </cell>
          <cell r="L5">
            <v>1020</v>
          </cell>
          <cell r="M5" t="str">
            <v>CZ</v>
          </cell>
        </row>
        <row r="6">
          <cell r="A6" t="str">
            <v>DENMARK</v>
          </cell>
          <cell r="B6" t="str">
            <v>DKKFI</v>
          </cell>
          <cell r="H6" t="str">
            <v>DKR</v>
          </cell>
          <cell r="I6" t="str">
            <v>Danish Crowns</v>
          </cell>
          <cell r="J6">
            <v>6.8475000000000001</v>
          </cell>
          <cell r="K6">
            <v>6.7919999999999998</v>
          </cell>
          <cell r="L6">
            <v>1268</v>
          </cell>
          <cell r="M6" t="str">
            <v>DK</v>
          </cell>
        </row>
        <row r="7">
          <cell r="A7" t="str">
            <v>FINLAND</v>
          </cell>
          <cell r="B7" t="str">
            <v>FNKFI</v>
          </cell>
          <cell r="H7" t="str">
            <v>FIM</v>
          </cell>
          <cell r="I7" t="str">
            <v>Finnish Marks</v>
          </cell>
          <cell r="J7">
            <v>5.4480000000000004</v>
          </cell>
          <cell r="K7">
            <v>5.375</v>
          </cell>
          <cell r="L7">
            <v>1259</v>
          </cell>
          <cell r="M7" t="str">
            <v>FI</v>
          </cell>
        </row>
        <row r="8">
          <cell r="A8" t="str">
            <v>FRANCE</v>
          </cell>
          <cell r="B8" t="str">
            <v>FRKFI</v>
          </cell>
          <cell r="C8" t="str">
            <v>FRKFS</v>
          </cell>
          <cell r="H8" t="str">
            <v>FRF</v>
          </cell>
          <cell r="I8" t="str">
            <v>French Francs</v>
          </cell>
          <cell r="J8">
            <v>6.02</v>
          </cell>
          <cell r="K8">
            <v>5.9909999999999997</v>
          </cell>
          <cell r="L8">
            <v>1004</v>
          </cell>
          <cell r="M8" t="str">
            <v>FR</v>
          </cell>
        </row>
        <row r="9">
          <cell r="A9" t="str">
            <v>GENEVA INT</v>
          </cell>
          <cell r="B9" t="str">
            <v>GIKFI</v>
          </cell>
          <cell r="C9" t="str">
            <v>GIEUKFI</v>
          </cell>
          <cell r="H9" t="str">
            <v>CHF</v>
          </cell>
          <cell r="I9" t="str">
            <v>Swiss Francs</v>
          </cell>
          <cell r="J9">
            <v>1.5009999999999999</v>
          </cell>
          <cell r="K9">
            <v>1.5009999999999999</v>
          </cell>
          <cell r="M9" t="str">
            <v>IN</v>
          </cell>
        </row>
        <row r="10">
          <cell r="A10" t="str">
            <v>GERMANY</v>
          </cell>
          <cell r="B10" t="str">
            <v>DEKFI</v>
          </cell>
          <cell r="C10" t="str">
            <v>DEKFS</v>
          </cell>
          <cell r="D10" t="str">
            <v>DENHQ</v>
          </cell>
          <cell r="E10" t="str">
            <v>DECEHQ</v>
          </cell>
          <cell r="H10" t="str">
            <v>DEM</v>
          </cell>
          <cell r="I10" t="str">
            <v>Deutsche Marks</v>
          </cell>
          <cell r="J10">
            <v>1.796</v>
          </cell>
          <cell r="K10">
            <v>1.796</v>
          </cell>
          <cell r="L10">
            <v>1005</v>
          </cell>
          <cell r="M10" t="str">
            <v>DE</v>
          </cell>
        </row>
        <row r="11">
          <cell r="A11" t="str">
            <v>GREECE</v>
          </cell>
          <cell r="B11" t="str">
            <v>GRKFI</v>
          </cell>
          <cell r="H11" t="str">
            <v>DRA</v>
          </cell>
          <cell r="I11" t="str">
            <v>Greek Drachmas</v>
          </cell>
          <cell r="J11">
            <v>314</v>
          </cell>
          <cell r="K11">
            <v>314</v>
          </cell>
          <cell r="L11">
            <v>1107</v>
          </cell>
          <cell r="M11" t="str">
            <v>HE</v>
          </cell>
        </row>
        <row r="12">
          <cell r="A12" t="str">
            <v>HEAG</v>
          </cell>
          <cell r="B12" t="str">
            <v>HEAG</v>
          </cell>
          <cell r="H12" t="str">
            <v>CHF</v>
          </cell>
          <cell r="I12" t="str">
            <v>Swiss Francs</v>
          </cell>
          <cell r="J12">
            <v>1.5009999999999999</v>
          </cell>
          <cell r="K12">
            <v>1.5009999999999999</v>
          </cell>
          <cell r="L12">
            <v>1184</v>
          </cell>
          <cell r="M12" t="str">
            <v>RU</v>
          </cell>
        </row>
        <row r="13">
          <cell r="A13" t="str">
            <v>HUNGARY</v>
          </cell>
          <cell r="B13" t="str">
            <v>HUKFI</v>
          </cell>
          <cell r="H13" t="str">
            <v>HUF</v>
          </cell>
          <cell r="I13" t="str">
            <v>Hungarian Forints</v>
          </cell>
          <cell r="J13">
            <v>210.87</v>
          </cell>
          <cell r="K13">
            <v>210.87</v>
          </cell>
          <cell r="L13">
            <v>1021</v>
          </cell>
          <cell r="M13" t="str">
            <v>HU</v>
          </cell>
        </row>
        <row r="14">
          <cell r="A14" t="str">
            <v>INDIA</v>
          </cell>
          <cell r="B14" t="str">
            <v>IAKFI</v>
          </cell>
          <cell r="H14" t="str">
            <v>INR</v>
          </cell>
          <cell r="I14" t="str">
            <v>Indian Rupees</v>
          </cell>
          <cell r="J14">
            <v>39.729999999999997</v>
          </cell>
          <cell r="K14">
            <v>39.729999999999997</v>
          </cell>
          <cell r="L14">
            <v>1180</v>
          </cell>
          <cell r="M14" t="str">
            <v>IA</v>
          </cell>
        </row>
        <row r="15">
          <cell r="A15" t="str">
            <v>INVIND</v>
          </cell>
          <cell r="B15" t="str">
            <v>INVIND</v>
          </cell>
          <cell r="H15" t="str">
            <v>USD</v>
          </cell>
          <cell r="I15" t="str">
            <v>US Dollars</v>
          </cell>
          <cell r="J15">
            <v>1</v>
          </cell>
          <cell r="K15">
            <v>1</v>
          </cell>
          <cell r="L15">
            <v>1181</v>
          </cell>
          <cell r="M15" t="str">
            <v>II</v>
          </cell>
        </row>
        <row r="16">
          <cell r="A16" t="str">
            <v>ITALY</v>
          </cell>
          <cell r="B16" t="str">
            <v>ITKFI</v>
          </cell>
          <cell r="C16" t="str">
            <v>ITKFS</v>
          </cell>
          <cell r="H16" t="str">
            <v>ITL</v>
          </cell>
          <cell r="I16" t="str">
            <v>Italian Lira</v>
          </cell>
          <cell r="J16">
            <v>1.772</v>
          </cell>
          <cell r="K16">
            <v>1.772</v>
          </cell>
          <cell r="L16">
            <v>1006</v>
          </cell>
          <cell r="M16" t="str">
            <v>IT</v>
          </cell>
        </row>
        <row r="17">
          <cell r="A17" t="str">
            <v>LUXEMBOURG</v>
          </cell>
          <cell r="B17" t="str">
            <v>LUKFI</v>
          </cell>
          <cell r="C17" t="str">
            <v>LUKFS</v>
          </cell>
          <cell r="D17" t="str">
            <v>LUAUD</v>
          </cell>
          <cell r="H17" t="str">
            <v>BEF</v>
          </cell>
          <cell r="I17" t="str">
            <v>Belgian Francs</v>
          </cell>
          <cell r="J17">
            <v>37.064999999999998</v>
          </cell>
          <cell r="K17">
            <v>37.064999999999998</v>
          </cell>
          <cell r="L17">
            <v>1003</v>
          </cell>
          <cell r="M17" t="str">
            <v>LU</v>
          </cell>
        </row>
        <row r="18">
          <cell r="A18" t="str">
            <v>NETH BV</v>
          </cell>
          <cell r="B18" t="str">
            <v>NLBVKFI</v>
          </cell>
          <cell r="C18" t="str">
            <v>NLBVKFS</v>
          </cell>
          <cell r="H18" t="str">
            <v>NLG</v>
          </cell>
          <cell r="I18" t="str">
            <v>Dutch Guilders</v>
          </cell>
          <cell r="J18">
            <v>2.0219999999999998</v>
          </cell>
          <cell r="K18">
            <v>2.0219999999999998</v>
          </cell>
          <cell r="L18">
            <v>1128</v>
          </cell>
          <cell r="M18" t="str">
            <v>BV</v>
          </cell>
        </row>
        <row r="19">
          <cell r="A19" t="str">
            <v>NETH SNC</v>
          </cell>
          <cell r="B19" t="str">
            <v>NLSNCKFI</v>
          </cell>
          <cell r="C19" t="str">
            <v>NLSNCKFS</v>
          </cell>
          <cell r="H19" t="str">
            <v>NLG</v>
          </cell>
          <cell r="I19" t="str">
            <v>Dutch Guilders</v>
          </cell>
          <cell r="J19">
            <v>2.0219999999999998</v>
          </cell>
          <cell r="K19">
            <v>2.0219999999999998</v>
          </cell>
          <cell r="L19">
            <v>1128</v>
          </cell>
          <cell r="M19" t="str">
            <v>NL</v>
          </cell>
        </row>
        <row r="20">
          <cell r="A20" t="str">
            <v>NORWAY</v>
          </cell>
          <cell r="B20" t="str">
            <v>NOKFI</v>
          </cell>
          <cell r="H20" t="str">
            <v>NOK</v>
          </cell>
          <cell r="I20" t="str">
            <v>Norwegian Krones</v>
          </cell>
          <cell r="J20">
            <v>7.4630000000000001</v>
          </cell>
          <cell r="K20">
            <v>7.4630000000000001</v>
          </cell>
          <cell r="L20">
            <v>1008</v>
          </cell>
          <cell r="M20" t="str">
            <v>NO</v>
          </cell>
        </row>
        <row r="21">
          <cell r="A21" t="str">
            <v>POLAND</v>
          </cell>
          <cell r="B21" t="str">
            <v>POKFI</v>
          </cell>
          <cell r="H21" t="str">
            <v>POZ</v>
          </cell>
          <cell r="I21" t="str">
            <v>Polish Zloty</v>
          </cell>
          <cell r="J21">
            <v>3.4060000000000001</v>
          </cell>
          <cell r="K21">
            <v>3.4060000000000001</v>
          </cell>
          <cell r="L21">
            <v>1022</v>
          </cell>
          <cell r="M21" t="str">
            <v>PO</v>
          </cell>
        </row>
        <row r="22">
          <cell r="A22" t="str">
            <v>REMCO</v>
          </cell>
          <cell r="B22" t="str">
            <v>REMCO</v>
          </cell>
          <cell r="H22" t="str">
            <v>CHF</v>
          </cell>
          <cell r="I22" t="str">
            <v>Swiss Francs</v>
          </cell>
          <cell r="J22">
            <v>1.5009999999999999</v>
          </cell>
          <cell r="K22">
            <v>1.5009999999999999</v>
          </cell>
          <cell r="L22">
            <v>1183</v>
          </cell>
          <cell r="M22" t="str">
            <v>RE</v>
          </cell>
        </row>
        <row r="23">
          <cell r="A23" t="str">
            <v>ROMANIA</v>
          </cell>
          <cell r="B23" t="str">
            <v>ROKFI</v>
          </cell>
          <cell r="H23" t="str">
            <v>USD</v>
          </cell>
          <cell r="I23" t="str">
            <v>US Dollars</v>
          </cell>
          <cell r="J23">
            <v>1</v>
          </cell>
          <cell r="K23">
            <v>1</v>
          </cell>
          <cell r="L23">
            <v>1023</v>
          </cell>
          <cell r="M23" t="str">
            <v>RO</v>
          </cell>
        </row>
        <row r="24">
          <cell r="A24" t="str">
            <v>SLOVAK</v>
          </cell>
          <cell r="B24" t="str">
            <v>SLKFI</v>
          </cell>
          <cell r="H24" t="str">
            <v>SOK</v>
          </cell>
          <cell r="I24" t="str">
            <v>Slovak Koruna</v>
          </cell>
          <cell r="J24">
            <v>34.545999999999999</v>
          </cell>
          <cell r="K24">
            <v>34.545999999999999</v>
          </cell>
          <cell r="L24">
            <v>1025</v>
          </cell>
          <cell r="M24" t="str">
            <v>SL</v>
          </cell>
        </row>
        <row r="25">
          <cell r="A25" t="str">
            <v>SPAIN</v>
          </cell>
          <cell r="B25" t="str">
            <v>ESKFI</v>
          </cell>
          <cell r="H25" t="str">
            <v>ESP</v>
          </cell>
          <cell r="I25" t="str">
            <v>Spanish Pesetas</v>
          </cell>
          <cell r="J25">
            <v>152.44999999999999</v>
          </cell>
          <cell r="K25">
            <v>152.44999999999999</v>
          </cell>
          <cell r="L25">
            <v>1009</v>
          </cell>
          <cell r="M25" t="str">
            <v>ES</v>
          </cell>
        </row>
        <row r="26">
          <cell r="A26" t="str">
            <v>SWEDEN</v>
          </cell>
          <cell r="B26" t="str">
            <v>SVKFI</v>
          </cell>
          <cell r="H26" t="str">
            <v>SEK</v>
          </cell>
          <cell r="I26" t="str">
            <v>Swedish Krona</v>
          </cell>
          <cell r="J26">
            <v>7.7389999999999999</v>
          </cell>
          <cell r="K26">
            <v>7.7389999999999999</v>
          </cell>
          <cell r="L26">
            <v>1010</v>
          </cell>
          <cell r="M26" t="str">
            <v>SV</v>
          </cell>
        </row>
        <row r="27">
          <cell r="A27" t="str">
            <v>SWITZERLAND</v>
          </cell>
          <cell r="B27" t="str">
            <v>ZUKFI</v>
          </cell>
          <cell r="C27" t="str">
            <v>ZUKFS</v>
          </cell>
          <cell r="H27" t="str">
            <v>CHF</v>
          </cell>
          <cell r="I27" t="str">
            <v>Swiss Francs</v>
          </cell>
          <cell r="J27">
            <v>1.5009999999999999</v>
          </cell>
          <cell r="K27">
            <v>1.5009999999999999</v>
          </cell>
          <cell r="L27">
            <v>1016</v>
          </cell>
          <cell r="M27" t="str">
            <v>ZU</v>
          </cell>
        </row>
        <row r="28">
          <cell r="A28" t="str">
            <v>TURKEY</v>
          </cell>
          <cell r="B28" t="str">
            <v>TUKFI</v>
          </cell>
          <cell r="H28" t="str">
            <v>TKL</v>
          </cell>
          <cell r="I28" t="str">
            <v>Turkish Lira</v>
          </cell>
          <cell r="J28">
            <v>1</v>
          </cell>
          <cell r="K28">
            <v>1</v>
          </cell>
          <cell r="L28">
            <v>1237</v>
          </cell>
          <cell r="M28" t="str">
            <v>TU</v>
          </cell>
        </row>
        <row r="29">
          <cell r="A29" t="str">
            <v>UAE</v>
          </cell>
          <cell r="B29" t="str">
            <v>UAKFI</v>
          </cell>
          <cell r="H29" t="str">
            <v>UAE</v>
          </cell>
          <cell r="I29" t="str">
            <v>United Arab Emir. Dirham</v>
          </cell>
          <cell r="J29">
            <v>3.67</v>
          </cell>
          <cell r="K29">
            <v>3.67</v>
          </cell>
          <cell r="L29">
            <v>6061</v>
          </cell>
          <cell r="M29" t="str">
            <v>UA</v>
          </cell>
        </row>
        <row r="30">
          <cell r="A30" t="str">
            <v>WORLDWIDE</v>
          </cell>
          <cell r="B30" t="str">
            <v>WWKFI</v>
          </cell>
          <cell r="C30" t="str">
            <v>WWEUKFI</v>
          </cell>
          <cell r="H30" t="str">
            <v>USD</v>
          </cell>
          <cell r="I30" t="str">
            <v>US Dollars</v>
          </cell>
          <cell r="J30">
            <v>1</v>
          </cell>
          <cell r="K30">
            <v>1</v>
          </cell>
          <cell r="M30" t="str">
            <v>WW</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segment_topsheet_final final fi"/>
      <sheetName val="Seg result final"/>
      <sheetName val="CONTB"/>
      <sheetName val="SEGMENT LIAB. and assets"/>
      <sheetName val="segment_topsheet_final final"/>
      <sheetName val="segment_topsheet_final"/>
      <sheetName val="FBD"/>
      <sheetName val="OKHLA"/>
      <sheetName val="C35 NOIDA"/>
      <sheetName val="MPU"/>
      <sheetName val="TSP"/>
      <sheetName val="NEPZ"/>
      <sheetName val="CHENNAI"/>
      <sheetName val="F-5"/>
      <sheetName val="FA_Seg"/>
      <sheetName val="Seg result"/>
      <sheetName val="Seg_2002"/>
      <sheetName val="segment_topsheet"/>
      <sheetName val="SEG.DETAIL WORK"/>
      <sheetName val="BALANCE SHEET"/>
      <sheetName val="GROUPINGS"/>
      <sheetName val="cash flow"/>
      <sheetName val="Cashflow Working"/>
      <sheetName val="MANUAL FIGURES"/>
      <sheetName val="GROUPINGS II"/>
      <sheetName val="DEPRECIATION"/>
      <sheetName val="fbd Schedules"/>
      <sheetName val="fbd Bsheet"/>
      <sheetName val="fbd Dep"/>
      <sheetName val="okhla Schedules"/>
      <sheetName val="okhla Dep"/>
      <sheetName val="okhla P&amp;L"/>
      <sheetName val="okhla Bsheet"/>
      <sheetName val="tsp Schedules"/>
      <sheetName val="tsp Dep"/>
      <sheetName val="tsp P&amp;L"/>
      <sheetName val="tsp Bsheet"/>
      <sheetName val="mpu Schedules"/>
      <sheetName val="mpu Dep"/>
      <sheetName val="mpu P&amp;L"/>
      <sheetName val="mpu Bsheet"/>
      <sheetName val="c-35 Schedules"/>
      <sheetName val="c-35 Dep"/>
      <sheetName val="c-35 P&amp;L"/>
      <sheetName val="c-35 Bsheet"/>
      <sheetName val="nepz Schedules"/>
      <sheetName val="nepz Dep"/>
      <sheetName val="nepz P&amp;L"/>
      <sheetName val="nepz Bsheet"/>
      <sheetName val="chennai Schedules"/>
      <sheetName val="chennai Dep"/>
      <sheetName val="chennai P&amp;L"/>
      <sheetName val="chennai Bsheet"/>
      <sheetName val="F-5 Schedules"/>
      <sheetName val="F-5 Dep"/>
      <sheetName val="F-5 P&amp;L"/>
      <sheetName val="F-5 Bsheet"/>
      <sheetName val="variance"/>
      <sheetName val="Bal Sheet"/>
      <sheetName val="defaults"/>
      <sheetName val="hea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segment_topsheet_final final fi"/>
      <sheetName val="Seg result final"/>
      <sheetName val="CONTB"/>
      <sheetName val="SEGMENT LIAB. and assets"/>
      <sheetName val="segment_topsheet_final final"/>
      <sheetName val="segment_topsheet_final"/>
      <sheetName val="FBD"/>
      <sheetName val="OKHLA"/>
      <sheetName val="C35 NOIDA"/>
      <sheetName val="MPU"/>
      <sheetName val="TSP"/>
      <sheetName val="NEPZ"/>
      <sheetName val="CHENNAI"/>
      <sheetName val="F-5"/>
      <sheetName val="FA_Seg"/>
      <sheetName val="Seg result"/>
      <sheetName val="Seg_2002"/>
      <sheetName val="segment_topsheet"/>
      <sheetName val="SEG.DETAIL WORK"/>
      <sheetName val="BALANCE SHEET"/>
      <sheetName val="GROUPINGS"/>
      <sheetName val="cash flow"/>
      <sheetName val="Cashflow Working"/>
      <sheetName val="MANUAL FIGURES"/>
      <sheetName val="GROUPINGS II"/>
      <sheetName val="DEPRECIATION"/>
      <sheetName val="fbd Schedules"/>
      <sheetName val="fbd Bsheet"/>
      <sheetName val="fbd Dep"/>
      <sheetName val="okhla Schedules"/>
      <sheetName val="okhla Dep"/>
      <sheetName val="okhla P&amp;L"/>
      <sheetName val="okhla Bsheet"/>
      <sheetName val="tsp Schedules"/>
      <sheetName val="tsp Dep"/>
      <sheetName val="tsp P&amp;L"/>
      <sheetName val="tsp Bsheet"/>
      <sheetName val="mpu Schedules"/>
      <sheetName val="mpu Dep"/>
      <sheetName val="mpu P&amp;L"/>
      <sheetName val="mpu Bsheet"/>
      <sheetName val="c-35 Schedules"/>
      <sheetName val="c-35 Dep"/>
      <sheetName val="c-35 P&amp;L"/>
      <sheetName val="c-35 Bsheet"/>
      <sheetName val="nepz Schedules"/>
      <sheetName val="nepz Dep"/>
      <sheetName val="nepz P&amp;L"/>
      <sheetName val="nepz Bsheet"/>
      <sheetName val="chennai Schedules"/>
      <sheetName val="chennai Dep"/>
      <sheetName val="chennai P&amp;L"/>
      <sheetName val="chennai Bsheet"/>
      <sheetName val="F-5 Schedules"/>
      <sheetName val="F-5 Dep"/>
      <sheetName val="F-5 P&amp;L"/>
      <sheetName val="F-5 Bsheet"/>
      <sheetName val="variance"/>
      <sheetName val="Bal Sheet"/>
      <sheetName val="defaults"/>
      <sheetName val="hea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UNIT-I"/>
      <sheetName val="IRE "/>
      <sheetName val="UNIT-II"/>
      <sheetName val="PR_I_CONT"/>
      <sheetName val="PR_E_CON"/>
      <sheetName val="UNIT_II"/>
      <sheetName val="RECEIPT"/>
      <sheetName val="Outgoing"/>
      <sheetName val="Incoming"/>
      <sheetName val="INDORAMA Group June 02"/>
      <sheetName val="Q3 - GECF"/>
      <sheetName val="WIPSep01"/>
      <sheetName val="Exp"/>
      <sheetName val="BS"/>
      <sheetName val="Other notes"/>
      <sheetName val="Notes (2)"/>
      <sheetName val="segment_topsheet"/>
      <sheetName val="M B-QtyRecn"/>
      <sheetName val="Conso"/>
      <sheetName val="currency"/>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Fund_trfr_sheet"/>
      <sheetName val="VALIDATION_LIST"/>
      <sheetName val="vlookup_co_name_code"/>
      <sheetName val="Fax_Indemnity_done"/>
      <sheetName val="OTHER_THAN_HDFCBANK"/>
      <sheetName val="Sheet1"/>
      <sheetName val="Sheet4"/>
      <sheetName val="manoj"/>
    </sheetNames>
    <sheetDataSet>
      <sheetData sheetId="0" refreshError="1"/>
      <sheetData sheetId="1" refreshError="1">
        <row r="2">
          <cell r="A2" t="str">
            <v>0030340016502</v>
          </cell>
        </row>
        <row r="3">
          <cell r="A3" t="str">
            <v>0030340017066</v>
          </cell>
        </row>
        <row r="4">
          <cell r="A4" t="str">
            <v>0030340017358</v>
          </cell>
        </row>
        <row r="5">
          <cell r="A5" t="str">
            <v>0030340017368</v>
          </cell>
        </row>
        <row r="6">
          <cell r="A6" t="str">
            <v>0030340018750</v>
          </cell>
        </row>
        <row r="7">
          <cell r="A7" t="str">
            <v>0030340018767</v>
          </cell>
        </row>
        <row r="8">
          <cell r="A8" t="str">
            <v>0030340020239</v>
          </cell>
        </row>
        <row r="9">
          <cell r="A9" t="str">
            <v>0030340020620</v>
          </cell>
        </row>
        <row r="10">
          <cell r="A10" t="str">
            <v>0030340020637</v>
          </cell>
        </row>
        <row r="11">
          <cell r="A11" t="str">
            <v>0030340020784</v>
          </cell>
        </row>
        <row r="12">
          <cell r="A12" t="str">
            <v>0030340021147</v>
          </cell>
        </row>
        <row r="13">
          <cell r="A13" t="str">
            <v>0030340021370</v>
          </cell>
        </row>
        <row r="14">
          <cell r="A14" t="str">
            <v>0030340021380</v>
          </cell>
        </row>
        <row r="15">
          <cell r="A15" t="str">
            <v>0030340021397</v>
          </cell>
        </row>
        <row r="16">
          <cell r="A16" t="str">
            <v>0030340021405</v>
          </cell>
        </row>
        <row r="17">
          <cell r="A17" t="str">
            <v>0030340021415</v>
          </cell>
        </row>
        <row r="18">
          <cell r="A18" t="str">
            <v>0030340021761</v>
          </cell>
        </row>
        <row r="19">
          <cell r="A19" t="str">
            <v>0030340021898</v>
          </cell>
        </row>
        <row r="20">
          <cell r="A20" t="str">
            <v>0030340021906</v>
          </cell>
        </row>
        <row r="21">
          <cell r="A21" t="str">
            <v>0030340021916</v>
          </cell>
        </row>
        <row r="22">
          <cell r="A22" t="str">
            <v>0030340021933</v>
          </cell>
        </row>
        <row r="23">
          <cell r="A23" t="str">
            <v>0030340022200</v>
          </cell>
        </row>
        <row r="24">
          <cell r="A24" t="str">
            <v>0030340022364</v>
          </cell>
        </row>
        <row r="25">
          <cell r="A25" t="str">
            <v>0030340022450</v>
          </cell>
        </row>
        <row r="26">
          <cell r="A26" t="str">
            <v>0030340022632</v>
          </cell>
        </row>
        <row r="27">
          <cell r="A27" t="str">
            <v>0030340022642</v>
          </cell>
        </row>
        <row r="28">
          <cell r="A28" t="str">
            <v>0030340022659</v>
          </cell>
        </row>
        <row r="29">
          <cell r="A29" t="str">
            <v>0030340022762</v>
          </cell>
        </row>
        <row r="30">
          <cell r="A30" t="str">
            <v>0030340022865</v>
          </cell>
        </row>
        <row r="31">
          <cell r="A31" t="str">
            <v>0030340022875</v>
          </cell>
        </row>
        <row r="32">
          <cell r="A32" t="str">
            <v>0030340022951</v>
          </cell>
        </row>
        <row r="33">
          <cell r="A33" t="str">
            <v>0030340022961</v>
          </cell>
        </row>
        <row r="34">
          <cell r="A34" t="str">
            <v>0030340023012</v>
          </cell>
        </row>
        <row r="35">
          <cell r="A35" t="str">
            <v>0030340023029</v>
          </cell>
        </row>
        <row r="36">
          <cell r="A36" t="str">
            <v>0030340023039</v>
          </cell>
        </row>
        <row r="37">
          <cell r="A37" t="str">
            <v>0030340023046</v>
          </cell>
        </row>
        <row r="38">
          <cell r="A38" t="str">
            <v>0030340023056</v>
          </cell>
        </row>
        <row r="39">
          <cell r="A39" t="str">
            <v>0030340023090</v>
          </cell>
        </row>
        <row r="40">
          <cell r="A40" t="str">
            <v>0030340023108</v>
          </cell>
        </row>
        <row r="41">
          <cell r="A41" t="str">
            <v>0030340023125</v>
          </cell>
        </row>
        <row r="42">
          <cell r="A42" t="str">
            <v>0030340023176</v>
          </cell>
        </row>
        <row r="43">
          <cell r="A43" t="str">
            <v>0030340023186</v>
          </cell>
        </row>
        <row r="44">
          <cell r="A44" t="str">
            <v>0030340023193</v>
          </cell>
        </row>
        <row r="45">
          <cell r="A45" t="str">
            <v>0030340023201</v>
          </cell>
        </row>
        <row r="46">
          <cell r="A46" t="str">
            <v>0030340023211</v>
          </cell>
        </row>
        <row r="47">
          <cell r="A47" t="str">
            <v>0030340023228</v>
          </cell>
        </row>
        <row r="48">
          <cell r="A48" t="str">
            <v>0030340023255</v>
          </cell>
        </row>
        <row r="49">
          <cell r="A49" t="str">
            <v>0030340023299</v>
          </cell>
        </row>
        <row r="50">
          <cell r="A50" t="str">
            <v>0030340023307</v>
          </cell>
        </row>
        <row r="51">
          <cell r="A51" t="str">
            <v>0030340023410</v>
          </cell>
        </row>
        <row r="52">
          <cell r="A52" t="str">
            <v>0030340023444</v>
          </cell>
        </row>
        <row r="53">
          <cell r="A53" t="str">
            <v>0030340023454</v>
          </cell>
        </row>
        <row r="54">
          <cell r="A54" t="str">
            <v>0030340023461</v>
          </cell>
        </row>
        <row r="55">
          <cell r="A55" t="str">
            <v>0030340023471</v>
          </cell>
        </row>
        <row r="56">
          <cell r="A56" t="str">
            <v>0030340023488</v>
          </cell>
        </row>
        <row r="57">
          <cell r="A57" t="str">
            <v>0030340023495</v>
          </cell>
        </row>
        <row r="58">
          <cell r="A58" t="str">
            <v>0030340023506</v>
          </cell>
        </row>
        <row r="59">
          <cell r="A59" t="str">
            <v>0030340023513</v>
          </cell>
        </row>
        <row r="60">
          <cell r="A60" t="str">
            <v>0030340023564</v>
          </cell>
        </row>
        <row r="61">
          <cell r="A61" t="str">
            <v>0030340023574</v>
          </cell>
        </row>
        <row r="62">
          <cell r="A62" t="str">
            <v>0030340023650</v>
          </cell>
        </row>
        <row r="63">
          <cell r="A63" t="str">
            <v>0030340023660</v>
          </cell>
        </row>
        <row r="64">
          <cell r="A64" t="str">
            <v>0030340023677</v>
          </cell>
        </row>
        <row r="65">
          <cell r="A65" t="str">
            <v>0030340023687</v>
          </cell>
        </row>
        <row r="66">
          <cell r="A66" t="str">
            <v>0030340023694</v>
          </cell>
        </row>
        <row r="67">
          <cell r="A67" t="str">
            <v>0030340023702</v>
          </cell>
        </row>
        <row r="68">
          <cell r="A68" t="str">
            <v>0030340023712</v>
          </cell>
        </row>
        <row r="69">
          <cell r="A69" t="str">
            <v>0030340023729</v>
          </cell>
        </row>
        <row r="70">
          <cell r="A70" t="str">
            <v>0030340023739</v>
          </cell>
        </row>
        <row r="71">
          <cell r="A71" t="str">
            <v>0030340023746</v>
          </cell>
        </row>
        <row r="72">
          <cell r="A72" t="str">
            <v>0030340023756</v>
          </cell>
        </row>
        <row r="73">
          <cell r="A73" t="str">
            <v>0030340023763</v>
          </cell>
        </row>
        <row r="74">
          <cell r="A74" t="str">
            <v>0030340023773</v>
          </cell>
        </row>
        <row r="75">
          <cell r="A75" t="str">
            <v>0030340023780</v>
          </cell>
        </row>
        <row r="76">
          <cell r="A76" t="str">
            <v>0030340023790</v>
          </cell>
        </row>
        <row r="77">
          <cell r="A77" t="str">
            <v>0030340023808</v>
          </cell>
        </row>
        <row r="78">
          <cell r="A78" t="str">
            <v>0030340023815</v>
          </cell>
        </row>
        <row r="79">
          <cell r="A79" t="str">
            <v>0030340023825</v>
          </cell>
        </row>
        <row r="80">
          <cell r="A80" t="str">
            <v>0030340023832</v>
          </cell>
        </row>
        <row r="81">
          <cell r="A81" t="str">
            <v>0030340023842</v>
          </cell>
        </row>
        <row r="82">
          <cell r="A82" t="str">
            <v>0030340023859</v>
          </cell>
        </row>
        <row r="83">
          <cell r="A83" t="str">
            <v>0030340023869</v>
          </cell>
        </row>
        <row r="84">
          <cell r="A84" t="str">
            <v>0030340023893</v>
          </cell>
        </row>
        <row r="85">
          <cell r="A85" t="str">
            <v>0030340023901</v>
          </cell>
        </row>
        <row r="86">
          <cell r="A86" t="str">
            <v>0030340023911</v>
          </cell>
        </row>
        <row r="87">
          <cell r="A87" t="str">
            <v>0030340023955</v>
          </cell>
        </row>
        <row r="88">
          <cell r="A88" t="str">
            <v>0030340024023</v>
          </cell>
        </row>
        <row r="89">
          <cell r="A89" t="str">
            <v>0030340024030</v>
          </cell>
        </row>
        <row r="90">
          <cell r="A90" t="str">
            <v>0030340024040</v>
          </cell>
        </row>
        <row r="91">
          <cell r="A91" t="str">
            <v>0030340024067</v>
          </cell>
        </row>
        <row r="92">
          <cell r="A92" t="str">
            <v>0030340024074</v>
          </cell>
        </row>
        <row r="93">
          <cell r="A93" t="str">
            <v>0030340024126</v>
          </cell>
        </row>
        <row r="94">
          <cell r="A94" t="str">
            <v>0030340024136</v>
          </cell>
        </row>
        <row r="95">
          <cell r="A95" t="str">
            <v>0030340024143</v>
          </cell>
        </row>
        <row r="96">
          <cell r="A96" t="str">
            <v>0030340024153</v>
          </cell>
        </row>
        <row r="97">
          <cell r="A97" t="str">
            <v>0030340024170</v>
          </cell>
        </row>
        <row r="98">
          <cell r="A98" t="str">
            <v>0030340024187</v>
          </cell>
        </row>
        <row r="99">
          <cell r="A99" t="str">
            <v>0030340024197</v>
          </cell>
        </row>
        <row r="100">
          <cell r="A100" t="str">
            <v>0030340024205</v>
          </cell>
        </row>
        <row r="101">
          <cell r="A101" t="str">
            <v>0030340024212</v>
          </cell>
        </row>
        <row r="102">
          <cell r="A102" t="str">
            <v>0030340024222</v>
          </cell>
        </row>
        <row r="103">
          <cell r="A103" t="str">
            <v>0030340024239</v>
          </cell>
        </row>
        <row r="104">
          <cell r="A104" t="str">
            <v>0030340024249</v>
          </cell>
        </row>
        <row r="105">
          <cell r="A105" t="str">
            <v>0030340024256</v>
          </cell>
        </row>
        <row r="106">
          <cell r="A106" t="str">
            <v>0030340024266</v>
          </cell>
        </row>
        <row r="107">
          <cell r="A107" t="str">
            <v>0030340024273</v>
          </cell>
        </row>
        <row r="108">
          <cell r="A108" t="str">
            <v>0030340024499</v>
          </cell>
        </row>
        <row r="109">
          <cell r="A109" t="str">
            <v>0030340024507</v>
          </cell>
        </row>
        <row r="110">
          <cell r="A110" t="str">
            <v>0030340024514</v>
          </cell>
        </row>
        <row r="111">
          <cell r="A111" t="str">
            <v>0030340024524</v>
          </cell>
        </row>
        <row r="112">
          <cell r="A112" t="str">
            <v>0030340024541</v>
          </cell>
        </row>
        <row r="113">
          <cell r="A113" t="str">
            <v>0030340024610</v>
          </cell>
        </row>
        <row r="114">
          <cell r="A114" t="str">
            <v>0030340024870</v>
          </cell>
        </row>
        <row r="115">
          <cell r="A115" t="str">
            <v>0030340025216</v>
          </cell>
        </row>
        <row r="116">
          <cell r="A116" t="str">
            <v>0030340026062</v>
          </cell>
        </row>
        <row r="117">
          <cell r="A117" t="str">
            <v>0030340026079</v>
          </cell>
        </row>
        <row r="118">
          <cell r="A118" t="str">
            <v>0030340026086</v>
          </cell>
        </row>
        <row r="119">
          <cell r="A119" t="str">
            <v>0030340026096</v>
          </cell>
        </row>
        <row r="120">
          <cell r="A120" t="str">
            <v>0030340026104</v>
          </cell>
        </row>
        <row r="121">
          <cell r="A121" t="str">
            <v>0030340026114</v>
          </cell>
        </row>
        <row r="122">
          <cell r="A122" t="str">
            <v>0030340026165</v>
          </cell>
        </row>
        <row r="123">
          <cell r="A123" t="str">
            <v>0030340026172</v>
          </cell>
        </row>
        <row r="124">
          <cell r="A124" t="str">
            <v>0030340026182</v>
          </cell>
        </row>
        <row r="125">
          <cell r="A125" t="str">
            <v>0030340026199</v>
          </cell>
        </row>
        <row r="126">
          <cell r="A126" t="str">
            <v>0030340026200</v>
          </cell>
        </row>
        <row r="127">
          <cell r="A127" t="str">
            <v>0030340026570</v>
          </cell>
        </row>
        <row r="128">
          <cell r="A128" t="str">
            <v>0030340026735</v>
          </cell>
        </row>
        <row r="129">
          <cell r="A129" t="str">
            <v>0030340026865</v>
          </cell>
        </row>
        <row r="130">
          <cell r="A130" t="str">
            <v>0030340028177</v>
          </cell>
        </row>
        <row r="131">
          <cell r="A131" t="str">
            <v>0102340000043</v>
          </cell>
        </row>
        <row r="132">
          <cell r="A132" t="str">
            <v>0600340019726</v>
          </cell>
        </row>
        <row r="133">
          <cell r="A133" t="str">
            <v>0600340025352</v>
          </cell>
        </row>
        <row r="134">
          <cell r="A134" t="str">
            <v>0600340030766</v>
          </cell>
        </row>
        <row r="135">
          <cell r="A135" t="str">
            <v>0600340031578</v>
          </cell>
        </row>
        <row r="136">
          <cell r="A136" t="str">
            <v>0600340032871</v>
          </cell>
        </row>
        <row r="137">
          <cell r="A137" t="str">
            <v>0600340032881</v>
          </cell>
        </row>
        <row r="138">
          <cell r="A138" t="str">
            <v>0600340032994</v>
          </cell>
        </row>
        <row r="139">
          <cell r="A139" t="str">
            <v>0600340033001</v>
          </cell>
        </row>
        <row r="140">
          <cell r="A140" t="str">
            <v>0600340033018</v>
          </cell>
        </row>
        <row r="141">
          <cell r="A141" t="str">
            <v>0600340033028</v>
          </cell>
        </row>
        <row r="142">
          <cell r="A142" t="str">
            <v>0600340033035</v>
          </cell>
        </row>
        <row r="143">
          <cell r="A143" t="str">
            <v>0600340033045</v>
          </cell>
        </row>
        <row r="144">
          <cell r="A144" t="str">
            <v>0600340033052</v>
          </cell>
        </row>
        <row r="145">
          <cell r="A145" t="str">
            <v>0600340033062</v>
          </cell>
        </row>
        <row r="146">
          <cell r="A146" t="str">
            <v>0600340033079</v>
          </cell>
        </row>
        <row r="147">
          <cell r="A147" t="str">
            <v>0600340033089</v>
          </cell>
        </row>
        <row r="148">
          <cell r="A148" t="str">
            <v>0600340033096</v>
          </cell>
        </row>
        <row r="149">
          <cell r="A149" t="str">
            <v>0600340033104</v>
          </cell>
        </row>
        <row r="150">
          <cell r="A150" t="str">
            <v>0600340033114</v>
          </cell>
        </row>
        <row r="151">
          <cell r="A151" t="str">
            <v>0600340033121</v>
          </cell>
        </row>
        <row r="152">
          <cell r="A152" t="str">
            <v>0600340033131</v>
          </cell>
        </row>
        <row r="153">
          <cell r="A153" t="str">
            <v>0600340033148</v>
          </cell>
        </row>
        <row r="154">
          <cell r="A154" t="str">
            <v>0600340033158</v>
          </cell>
        </row>
        <row r="155">
          <cell r="A155" t="str">
            <v>0600340033165</v>
          </cell>
        </row>
        <row r="156">
          <cell r="A156" t="str">
            <v>0600340033175</v>
          </cell>
        </row>
        <row r="157">
          <cell r="A157" t="str">
            <v>0600340033182</v>
          </cell>
        </row>
        <row r="158">
          <cell r="A158" t="str">
            <v>0600340033580</v>
          </cell>
        </row>
        <row r="159">
          <cell r="A159" t="str">
            <v>0600340033649</v>
          </cell>
        </row>
        <row r="160">
          <cell r="A160" t="str">
            <v>0600340034365</v>
          </cell>
        </row>
        <row r="161">
          <cell r="A161" t="str">
            <v>0600340034375</v>
          </cell>
        </row>
        <row r="162">
          <cell r="A162" t="str">
            <v>0600340034382</v>
          </cell>
        </row>
        <row r="163">
          <cell r="A163" t="str">
            <v>0600340034495</v>
          </cell>
        </row>
        <row r="164">
          <cell r="A164" t="str">
            <v>0600340034503</v>
          </cell>
        </row>
        <row r="165">
          <cell r="A165" t="str">
            <v>0600340034513</v>
          </cell>
        </row>
        <row r="166">
          <cell r="A166" t="str">
            <v>0600340034520</v>
          </cell>
        </row>
        <row r="167">
          <cell r="A167" t="str">
            <v>0600340034530</v>
          </cell>
        </row>
        <row r="168">
          <cell r="A168" t="str">
            <v>0600340034547</v>
          </cell>
        </row>
        <row r="169">
          <cell r="A169" t="str">
            <v>0600340034557</v>
          </cell>
        </row>
        <row r="170">
          <cell r="A170" t="str">
            <v>0600340034564</v>
          </cell>
        </row>
        <row r="171">
          <cell r="A171" t="str">
            <v>0600340034574</v>
          </cell>
        </row>
        <row r="172">
          <cell r="A172" t="str">
            <v>0600340034581</v>
          </cell>
        </row>
        <row r="173">
          <cell r="A173" t="str">
            <v>0600340034893</v>
          </cell>
        </row>
        <row r="174">
          <cell r="A174" t="str">
            <v>0600340034962</v>
          </cell>
        </row>
        <row r="175">
          <cell r="A175" t="str">
            <v>0600340034972</v>
          </cell>
        </row>
        <row r="176">
          <cell r="A176" t="str">
            <v>0600340034989</v>
          </cell>
        </row>
        <row r="177">
          <cell r="A177" t="str">
            <v>0600340034999</v>
          </cell>
        </row>
        <row r="178">
          <cell r="A178" t="str">
            <v>0600340035006</v>
          </cell>
        </row>
        <row r="179">
          <cell r="A179" t="str">
            <v>0600340035013</v>
          </cell>
        </row>
        <row r="180">
          <cell r="A180" t="str">
            <v>0600340035023</v>
          </cell>
        </row>
        <row r="181">
          <cell r="A181" t="str">
            <v>0600340035030</v>
          </cell>
        </row>
        <row r="182">
          <cell r="A182" t="str">
            <v>0600340035040</v>
          </cell>
        </row>
        <row r="183">
          <cell r="A183" t="str">
            <v>0600340035057</v>
          </cell>
        </row>
        <row r="184">
          <cell r="A184" t="str">
            <v>0600340035067</v>
          </cell>
        </row>
        <row r="185">
          <cell r="A185" t="str">
            <v>0600340035074</v>
          </cell>
        </row>
        <row r="186">
          <cell r="A186" t="str">
            <v>0600340035084</v>
          </cell>
        </row>
        <row r="187">
          <cell r="A187" t="str">
            <v>0600340035091</v>
          </cell>
        </row>
        <row r="188">
          <cell r="A188" t="str">
            <v>0600340035212</v>
          </cell>
        </row>
        <row r="189">
          <cell r="A189" t="str">
            <v>0600340035239</v>
          </cell>
        </row>
        <row r="190">
          <cell r="A190" t="str">
            <v>0600340035246</v>
          </cell>
        </row>
        <row r="191">
          <cell r="A191" t="str">
            <v>0600340035256</v>
          </cell>
        </row>
        <row r="192">
          <cell r="A192" t="str">
            <v>0600340035263</v>
          </cell>
        </row>
        <row r="193">
          <cell r="A193" t="str">
            <v>0600340035273</v>
          </cell>
        </row>
        <row r="194">
          <cell r="A194" t="str">
            <v>0600340035280</v>
          </cell>
        </row>
        <row r="195">
          <cell r="A195" t="str">
            <v>0600340035290</v>
          </cell>
        </row>
        <row r="196">
          <cell r="A196" t="str">
            <v>0600340035393</v>
          </cell>
        </row>
        <row r="197">
          <cell r="A197" t="str">
            <v>0600340035401</v>
          </cell>
        </row>
        <row r="198">
          <cell r="A198" t="str">
            <v>0600340035411</v>
          </cell>
        </row>
        <row r="199">
          <cell r="A199" t="str">
            <v>0600340035428</v>
          </cell>
        </row>
        <row r="200">
          <cell r="A200" t="str">
            <v>0600340035438</v>
          </cell>
        </row>
        <row r="201">
          <cell r="A201" t="str">
            <v>0600340035531</v>
          </cell>
        </row>
        <row r="202">
          <cell r="A202" t="str">
            <v>0600340035568</v>
          </cell>
        </row>
        <row r="203">
          <cell r="A203" t="str">
            <v>0600340035575</v>
          </cell>
        </row>
        <row r="204">
          <cell r="A204" t="str">
            <v>0600340035585</v>
          </cell>
        </row>
        <row r="205">
          <cell r="A205" t="str">
            <v>0600340035592</v>
          </cell>
        </row>
        <row r="206">
          <cell r="A206" t="str">
            <v>0600340035627</v>
          </cell>
        </row>
        <row r="207">
          <cell r="A207" t="str">
            <v>0600340035637</v>
          </cell>
        </row>
        <row r="208">
          <cell r="A208" t="str">
            <v>0600340035644</v>
          </cell>
        </row>
        <row r="209">
          <cell r="A209" t="str">
            <v>0600340035654</v>
          </cell>
        </row>
        <row r="210">
          <cell r="A210" t="str">
            <v>0600340035688</v>
          </cell>
        </row>
        <row r="211">
          <cell r="A211" t="str">
            <v>0600340035698</v>
          </cell>
        </row>
        <row r="212">
          <cell r="A212" t="str">
            <v>0600340035706</v>
          </cell>
        </row>
        <row r="213">
          <cell r="A213" t="str">
            <v>0600340035713</v>
          </cell>
        </row>
        <row r="214">
          <cell r="A214" t="str">
            <v>0600340035730</v>
          </cell>
        </row>
        <row r="215">
          <cell r="A215" t="str">
            <v>0600340035740</v>
          </cell>
        </row>
        <row r="216">
          <cell r="A216" t="str">
            <v>0600340035757</v>
          </cell>
        </row>
        <row r="217">
          <cell r="A217" t="str">
            <v>0600340035767</v>
          </cell>
        </row>
        <row r="218">
          <cell r="A218" t="str">
            <v>0600340035774</v>
          </cell>
        </row>
        <row r="219">
          <cell r="A219" t="str">
            <v>0600340035784</v>
          </cell>
        </row>
        <row r="220">
          <cell r="A220" t="str">
            <v>0600340035791</v>
          </cell>
        </row>
        <row r="221">
          <cell r="A221" t="str">
            <v>0600340035809</v>
          </cell>
        </row>
        <row r="222">
          <cell r="A222" t="str">
            <v>0600340035843</v>
          </cell>
        </row>
        <row r="223">
          <cell r="A223" t="str">
            <v>0600340035853</v>
          </cell>
        </row>
        <row r="224">
          <cell r="A224" t="str">
            <v>0600340035860</v>
          </cell>
        </row>
        <row r="225">
          <cell r="A225" t="str">
            <v>0600340035870</v>
          </cell>
        </row>
        <row r="226">
          <cell r="A226" t="str">
            <v>0600340035887</v>
          </cell>
        </row>
        <row r="227">
          <cell r="A227" t="str">
            <v>0600340035897</v>
          </cell>
        </row>
        <row r="228">
          <cell r="A228" t="str">
            <v>0600340035905</v>
          </cell>
        </row>
        <row r="229">
          <cell r="A229" t="str">
            <v>0600340035912</v>
          </cell>
        </row>
        <row r="230">
          <cell r="A230" t="str">
            <v>0600340035949</v>
          </cell>
        </row>
        <row r="231">
          <cell r="A231" t="str">
            <v>0600340035983</v>
          </cell>
        </row>
        <row r="232">
          <cell r="A232" t="str">
            <v>0600340035990</v>
          </cell>
        </row>
        <row r="238">
          <cell r="A238" t="str">
            <v>0600350000885</v>
          </cell>
        </row>
        <row r="239">
          <cell r="A239" t="str">
            <v>0600350001722</v>
          </cell>
        </row>
        <row r="240">
          <cell r="A240" t="str">
            <v>0600350002050</v>
          </cell>
        </row>
        <row r="241">
          <cell r="A241" t="str">
            <v>0600350008477</v>
          </cell>
        </row>
        <row r="242">
          <cell r="A242" t="str">
            <v>0600350013370</v>
          </cell>
        </row>
        <row r="243">
          <cell r="A243" t="str">
            <v>0600350020182</v>
          </cell>
        </row>
        <row r="244">
          <cell r="A244" t="str">
            <v>0600350025564</v>
          </cell>
        </row>
        <row r="245">
          <cell r="A245" t="str">
            <v>0608510000061</v>
          </cell>
        </row>
        <row r="246">
          <cell r="A246" t="str">
            <v>5422000008892</v>
          </cell>
        </row>
        <row r="247">
          <cell r="A247" t="str">
            <v>5982300000050</v>
          </cell>
        </row>
        <row r="248">
          <cell r="A248" t="str">
            <v>5988510000024</v>
          </cell>
        </row>
        <row r="249">
          <cell r="A249" t="str">
            <v>317901011012015</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 val="Shivaji"/>
      <sheetName val="Balance sheet"/>
      <sheetName val="Sch 1,2,3"/>
      <sheetName val="Sch 14,15,16"/>
      <sheetName val="profit &amp; loss account"/>
      <sheetName val="Data sheet"/>
      <sheetName val="Basement Budget"/>
      <sheetName val="Trial Balance"/>
      <sheetName val="LOM_MOD"/>
      <sheetName val="FORM7"/>
      <sheetName val="0-1"/>
      <sheetName val="EXIS-COMBINED"/>
      <sheetName val=""/>
      <sheetName val="balance sheet &amp; p&amp;l"/>
      <sheetName val="ABPData"/>
      <sheetName val="Ratio"/>
      <sheetName val="S &amp; A"/>
      <sheetName val="Sheet3"/>
      <sheetName val="madhu"/>
      <sheetName val="JOB WORK"/>
      <sheetName val="p"/>
      <sheetName val="ToolLife"/>
      <sheetName val="List"/>
      <sheetName val="??J"/>
      <sheetName val="office"/>
      <sheetName val="Lab"/>
      <sheetName val="Material&amp;equipment"/>
      <sheetName val="Balance sheet- info city CHD 31"/>
      <sheetName val="Cover sheet"/>
      <sheetName val="Hot"/>
      <sheetName val="월선수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key"/>
      <sheetName val="Inp"/>
      <sheetName val="sales"/>
      <sheetName val="rm"/>
      <sheetName val="exp"/>
      <sheetName val="tax"/>
      <sheetName val="loans"/>
      <sheetName val="wcap"/>
      <sheetName val="FA"/>
      <sheetName val="P&amp;L"/>
      <sheetName val="cash"/>
      <sheetName val="bal"/>
      <sheetName val="analysis"/>
    </sheetNames>
    <sheetDataSet>
      <sheetData sheetId="0" refreshError="1"/>
      <sheetData sheetId="1" refreshError="1">
        <row r="2">
          <cell r="F2">
            <v>100000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Intaccrual"/>
      <sheetName val="Intcash"/>
      <sheetName val="Payment"/>
      <sheetName val="Allocation"/>
      <sheetName val="Intcash FC)"/>
      <sheetName val="Payment FC"/>
      <sheetName val="UNIT-II"/>
      <sheetName val="SBU"/>
      <sheetName val="tdint"/>
      <sheetName val="STK EXC_june 06"/>
      <sheetName val="Masters"/>
      <sheetName val="コスト"/>
      <sheetName val="SALES-VAL"/>
      <sheetName val="Mont. Ward"/>
      <sheetName val="Trial Balance"/>
      <sheetName val="Cash Flow Working"/>
      <sheetName val="P &amp; L"/>
      <sheetName val="Bal Sheet"/>
      <sheetName val="defaults"/>
      <sheetName val="header"/>
      <sheetName val="Total Budget"/>
      <sheetName val="IMPACT"/>
      <sheetName val="Traffic"/>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XXXXXX"/>
      <sheetName val="SPUN_DTY"/>
      <sheetName val="SUMM_MTH"/>
      <sheetName val="SUMM_YR"/>
      <sheetName val="STV_FG"/>
      <sheetName val="STV_WIP"/>
      <sheetName val="NSR_E"/>
      <sheetName val="NSR_L"/>
      <sheetName val="POY_COST"/>
      <sheetName val="TOT_COST"/>
      <sheetName val="JOB_COST"/>
      <sheetName val="Intaccrual"/>
      <sheetName val="L.L Rates"/>
      <sheetName val="Exp"/>
      <sheetName val="LOM_MOD"/>
      <sheetName val="B.S."/>
      <sheetName val="tables"/>
      <sheetName val="Rates Tabl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Index"/>
      <sheetName val="Monthwise Salary"/>
      <sheetName val="Monthwise Rent"/>
      <sheetName val="Monthwise Electricity"/>
      <sheetName val="Monthwise Professional"/>
      <sheetName val="Monthwise Travelling"/>
      <sheetName val="Monthly Telephone Expn."/>
      <sheetName val="Monthy Internet Bandwidth Cost"/>
      <sheetName val="Monthly Mobile Expn."/>
      <sheetName val="Monthwise Office Maint."/>
      <sheetName val="Monthly Postage &amp; Courier"/>
      <sheetName val="Monthly Advertisement"/>
      <sheetName val="Monthly Pritning Stationary"/>
      <sheetName val="Car Details"/>
      <sheetName val="Monthly Interest"/>
      <sheetName val="Security Deposit detail"/>
      <sheetName val="Share Warrants"/>
      <sheetName val="Share Capital"/>
      <sheetName val="Monthwise Commission"/>
      <sheetName val="Misc Exp."/>
      <sheetName val="Misc Income"/>
      <sheetName val="TAX"/>
      <sheetName val="Dividend"/>
      <sheetName val="Subsidiaries n Associates"/>
      <sheetName val="ESI_PF"/>
      <sheetName val="Foreign Source of Funds"/>
      <sheetName val="Demerger Entries"/>
      <sheetName val="Fund flow"/>
      <sheetName val="Expenditure In Foreign 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70% stake_revised"/>
      <sheetName val="Financials"/>
      <sheetName val="Data"/>
      <sheetName val="Sheet1"/>
      <sheetName val="NSR_E"/>
      <sheetName val="TOT_COST"/>
      <sheetName val="Variables"/>
      <sheetName val="Cash Flow Working"/>
      <sheetName val="Assum"/>
      <sheetName val="Trial Balance"/>
      <sheetName val="CostRcy"/>
      <sheetName val="EIL"/>
      <sheetName val="B"/>
      <sheetName val="C"/>
      <sheetName val="D"/>
      <sheetName val="E"/>
      <sheetName val="F"/>
      <sheetName val="Sheet3"/>
      <sheetName val="H"/>
      <sheetName val="Sl.No.3_SD"/>
      <sheetName val="Sl.No.5_SD"/>
      <sheetName val="2"/>
      <sheetName val="1"/>
      <sheetName val="Sl.No.9_WIP_Jobs"/>
      <sheetName val="Sl.No.10_Billing"/>
      <sheetName val="Sl.No.10_Service Tax"/>
      <sheetName val="SL.NO.10_TDS"/>
      <sheetName val="Sl.No.10_Retention"/>
      <sheetName val="SL.NO.11_HCE"/>
      <sheetName val="XI_23500_3006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Summary"/>
      <sheetName val="Chennai &amp; Hyd Summary"/>
      <sheetName val="CHENNAI-Combined"/>
      <sheetName val="Ph -I "/>
      <sheetName val="CHENNAI-PH II"/>
      <sheetName val="Cash Flow"/>
      <sheetName val="HYD-combine"/>
      <sheetName val="HYDERABAD-PH-I"/>
      <sheetName val="HYD-PH-2"/>
      <sheetName val="WBLOCK DATA"/>
      <sheetName val="Rai"/>
      <sheetName val="Pune"/>
      <sheetName val="Gandhinagar"/>
      <sheetName val="Silokhera"/>
      <sheetName val="Silokrera-1"/>
      <sheetName val="Assumptions"/>
      <sheetName val="Chennai- Master-Rajesh"/>
      <sheetName val="HYDERABAD-DATA-Rajesh"/>
      <sheetName val="Main Sheet"/>
      <sheetName val="Intaccrual"/>
      <sheetName val="A"/>
      <sheetName val="Cash Flow Working"/>
      <sheetName val="Financials"/>
      <sheetName val="Sheet2 (2)"/>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Balance Sheet"/>
      <sheetName val="Ratio"/>
      <sheetName val="Consolidated"/>
      <sheetName val="BPO+SS"/>
      <sheetName val="BPO"/>
      <sheetName val="TBA_011709"/>
      <sheetName val="Comm_013128"/>
      <sheetName val="RFM_013963"/>
      <sheetName val="Payroll -BPO "/>
      <sheetName val="Working - BPO"/>
      <sheetName val="Head Count"/>
      <sheetName val="Capex"/>
      <sheetName val="Working HIS"/>
      <sheetName val="Assumption"/>
      <sheetName val="TDC + SS"/>
      <sheetName val="TDC"/>
      <sheetName val="Working TDC"/>
      <sheetName val="Payroll_TDC"/>
      <sheetName val="TBA_Dev_012344"/>
      <sheetName val="Client Del_012340"/>
      <sheetName val="Cyborg Tech_012805"/>
      <sheetName val="TOC Tech_012362"/>
      <sheetName val="IS_012337"/>
      <sheetName val="SS_Direct"/>
      <sheetName val="HR_TDC"/>
      <sheetName val="HR_BPO"/>
      <sheetName val="Finance_HIS"/>
      <sheetName val="Total SS_Budget"/>
      <sheetName val="Financials"/>
      <sheetName val="NSR_E"/>
      <sheetName val="TOT_COST"/>
      <sheetName val="Admin"/>
      <sheetName val="Assumptions"/>
      <sheetName val="Masters"/>
      <sheetName val="Employee Master"/>
      <sheetName val="BS Rec Control Sheet"/>
      <sheetName val="Gap Analysis "/>
    </sheetNames>
    <sheetDataSet>
      <sheetData sheetId="0">
        <row r="3">
          <cell r="M3">
            <v>1</v>
          </cell>
        </row>
      </sheetData>
      <sheetData sheetId="1">
        <row r="3">
          <cell r="M3">
            <v>1</v>
          </cell>
        </row>
      </sheetData>
      <sheetData sheetId="2">
        <row r="3">
          <cell r="M3">
            <v>1</v>
          </cell>
        </row>
      </sheetData>
      <sheetData sheetId="3">
        <row r="3">
          <cell r="M3">
            <v>1</v>
          </cell>
        </row>
      </sheetData>
      <sheetData sheetId="4">
        <row r="3">
          <cell r="M3">
            <v>1</v>
          </cell>
        </row>
      </sheetData>
      <sheetData sheetId="5">
        <row r="3">
          <cell r="M3">
            <v>1</v>
          </cell>
        </row>
      </sheetData>
      <sheetData sheetId="6">
        <row r="3">
          <cell r="M3">
            <v>1</v>
          </cell>
        </row>
      </sheetData>
      <sheetData sheetId="7">
        <row r="3">
          <cell r="M3">
            <v>1</v>
          </cell>
        </row>
      </sheetData>
      <sheetData sheetId="8">
        <row r="3">
          <cell r="M3">
            <v>1</v>
          </cell>
        </row>
      </sheetData>
      <sheetData sheetId="9">
        <row r="3">
          <cell r="M3">
            <v>1</v>
          </cell>
        </row>
      </sheetData>
      <sheetData sheetId="10">
        <row r="3">
          <cell r="M3">
            <v>1</v>
          </cell>
        </row>
      </sheetData>
      <sheetData sheetId="11">
        <row r="3">
          <cell r="M3">
            <v>1</v>
          </cell>
        </row>
      </sheetData>
      <sheetData sheetId="12">
        <row r="3">
          <cell r="M3">
            <v>1</v>
          </cell>
        </row>
      </sheetData>
      <sheetData sheetId="13" refreshError="1">
        <row r="3">
          <cell r="M3">
            <v>1</v>
          </cell>
        </row>
        <row r="6">
          <cell r="M6">
            <v>3500</v>
          </cell>
        </row>
        <row r="9">
          <cell r="M9">
            <v>6500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Dep Cal"/>
      <sheetName val="F A 2002"/>
      <sheetName val="Assumptions"/>
      <sheetName val="Variables_x"/>
      <sheetName val="August TB"/>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PURCHASE DETAILS"/>
      <sheetName val="Sheet2"/>
    </sheetNames>
    <sheetDataSet>
      <sheetData sheetId="0" refreshError="1"/>
      <sheetData sheetId="1">
        <row r="1">
          <cell r="A1" t="str">
            <v>Andaman and Nicobar Islands</v>
          </cell>
        </row>
        <row r="2">
          <cell r="A2" t="str">
            <v>Andhra Pradesh</v>
          </cell>
        </row>
        <row r="3">
          <cell r="A3" t="str">
            <v>Arunachal Pradesh</v>
          </cell>
        </row>
        <row r="4">
          <cell r="A4" t="str">
            <v>Assam</v>
          </cell>
        </row>
        <row r="5">
          <cell r="A5" t="str">
            <v>Bihar</v>
          </cell>
        </row>
        <row r="6">
          <cell r="A6" t="str">
            <v>Chandigarh</v>
          </cell>
        </row>
        <row r="7">
          <cell r="A7" t="str">
            <v>Chattisgarh</v>
          </cell>
        </row>
        <row r="8">
          <cell r="A8" t="str">
            <v>Daman And  Diu</v>
          </cell>
        </row>
        <row r="9">
          <cell r="A9" t="str">
            <v>Delhi</v>
          </cell>
        </row>
        <row r="10">
          <cell r="A10" t="str">
            <v>Dadra and Nagar Haveli</v>
          </cell>
        </row>
        <row r="11">
          <cell r="A11" t="str">
            <v>Goa</v>
          </cell>
        </row>
        <row r="12">
          <cell r="A12" t="str">
            <v>Gujarat</v>
          </cell>
        </row>
        <row r="13">
          <cell r="A13" t="str">
            <v>Himachal Pradesh</v>
          </cell>
        </row>
        <row r="14">
          <cell r="A14" t="str">
            <v>Haryana</v>
          </cell>
        </row>
        <row r="15">
          <cell r="A15" t="str">
            <v>Jammu And Kashmir</v>
          </cell>
        </row>
        <row r="16">
          <cell r="A16" t="str">
            <v>Jharkand</v>
          </cell>
        </row>
        <row r="17">
          <cell r="A17" t="str">
            <v>Karnataka</v>
          </cell>
        </row>
        <row r="18">
          <cell r="A18" t="str">
            <v>Kerala</v>
          </cell>
        </row>
        <row r="19">
          <cell r="A19" t="str">
            <v>Lakshadweep</v>
          </cell>
        </row>
        <row r="20">
          <cell r="A20" t="str">
            <v>Meghalaya</v>
          </cell>
        </row>
        <row r="21">
          <cell r="A21" t="str">
            <v>Maharastra</v>
          </cell>
        </row>
        <row r="22">
          <cell r="A22" t="str">
            <v>Manipur</v>
          </cell>
        </row>
        <row r="23">
          <cell r="A23" t="str">
            <v>Madhya Pradesh</v>
          </cell>
        </row>
        <row r="24">
          <cell r="A24" t="str">
            <v>Mizoram</v>
          </cell>
        </row>
        <row r="25">
          <cell r="A25" t="str">
            <v>Nagaland</v>
          </cell>
        </row>
        <row r="26">
          <cell r="A26" t="str">
            <v>Orissa</v>
          </cell>
        </row>
        <row r="27">
          <cell r="A27" t="str">
            <v>Punjab</v>
          </cell>
        </row>
        <row r="28">
          <cell r="A28" t="str">
            <v>Pondichery</v>
          </cell>
        </row>
        <row r="29">
          <cell r="A29" t="str">
            <v>Rajasthan</v>
          </cell>
        </row>
        <row r="30">
          <cell r="A30" t="str">
            <v>Sikkim</v>
          </cell>
        </row>
        <row r="31">
          <cell r="A31" t="str">
            <v>Tamil Nadu</v>
          </cell>
        </row>
        <row r="32">
          <cell r="A32" t="str">
            <v>Tripura</v>
          </cell>
        </row>
        <row r="33">
          <cell r="A33" t="str">
            <v>Uttaranchal</v>
          </cell>
        </row>
        <row r="34">
          <cell r="A34" t="str">
            <v>Uttar Pradesh</v>
          </cell>
        </row>
        <row r="35">
          <cell r="A35" t="str">
            <v>West Bengal</v>
          </cell>
        </row>
      </sheetData>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Contribution Target"/>
      <sheetName val="Profit Plan-0809"/>
      <sheetName val="VAP-0809"/>
      <sheetName val="Cost Sheet-0809"/>
      <sheetName val="RM Cost"/>
      <sheetName val="Utiliities"/>
      <sheetName val="Distribution Cost"/>
      <sheetName val="HCFC-NSR"/>
      <sheetName val="VAP-NSR"/>
      <sheetName val="CFC-Cost"/>
      <sheetName val="IMPACT SUMMARY I"/>
      <sheetName val="IMPACT DETAILS"/>
      <sheetName val="CMA"/>
      <sheetName val="Sheet1"/>
    </sheetNames>
    <sheetDataSet>
      <sheetData sheetId="0" refreshError="1"/>
      <sheetData sheetId="1" refreshError="1"/>
      <sheetData sheetId="2" refreshError="1"/>
      <sheetData sheetId="3">
        <row r="11">
          <cell r="G11">
            <v>2.2250000000000001</v>
          </cell>
        </row>
        <row r="15">
          <cell r="G15">
            <v>1.474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p&amp;l"/>
      <sheetName val="BS "/>
      <sheetName val="Fund flow"/>
      <sheetName val="Ratio"/>
      <sheetName val="SBU"/>
      <sheetName val="PROJ-POLY"/>
      <sheetName val="PROJ-SPUN"/>
      <sheetName val="tdp"/>
      <sheetName val="tdint"/>
      <sheetName val="TDP(2)"/>
      <sheetName val="Intaccrual"/>
      <sheetName val="Intcash"/>
      <sheetName val="Payment"/>
      <sheetName val="Allocation"/>
      <sheetName val="Sheet2"/>
      <sheetName val="ASSUPTIONS"/>
      <sheetName val="Dep Cal"/>
      <sheetName val="F A 2002"/>
      <sheetName val="Tax cal"/>
      <sheetName val="YTD"/>
      <sheetName val="List_Information"/>
      <sheetName val="#REF"/>
      <sheetName val="summ"/>
      <sheetName val="Assumptions"/>
      <sheetName val="Proj5Y PSF now"/>
      <sheetName val="Licences"/>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ow r="237">
          <cell r="C237">
            <v>1000000</v>
          </cell>
        </row>
      </sheetData>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Index"/>
      <sheetName val="Monthwise Salary"/>
      <sheetName val="Monthwise Rent"/>
      <sheetName val="Monthwise Electricity"/>
      <sheetName val="Monthwise Professional"/>
      <sheetName val="Monthwise Travelling"/>
      <sheetName val="Monthly Telephone Expn."/>
      <sheetName val="Monthy Internet Bandwidth Cost"/>
      <sheetName val="Monthly Mobile Expn."/>
      <sheetName val="Monthwise Office Maint."/>
      <sheetName val="Monthly Postage &amp; Courier"/>
      <sheetName val="Monthly Advertisement"/>
      <sheetName val="Monthly Pritning Stationary"/>
      <sheetName val="Car Details"/>
      <sheetName val="Monthly Interest"/>
      <sheetName val="Security Deposit detail"/>
      <sheetName val="Share Warrants"/>
      <sheetName val="Share Capital"/>
      <sheetName val="Monthwise Commission"/>
      <sheetName val="Misc Exp."/>
      <sheetName val="Misc Income"/>
      <sheetName val="TAX"/>
      <sheetName val="Dividend"/>
      <sheetName val="Subsidiaries n Associates"/>
      <sheetName val="ESI_PF"/>
      <sheetName val="Foreign Source of Funds"/>
      <sheetName val="Demerger Entries"/>
      <sheetName val="Fund flow"/>
      <sheetName val="Expenditure In Foreign 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Consol T B-Usd 2906"/>
      <sheetName val="Comparison"/>
      <sheetName val="Balance Sht"/>
      <sheetName val="JVS"/>
      <sheetName val="SBU"/>
      <sheetName val="Other assumptions"/>
      <sheetName val="FDR-Jan-99 "/>
      <sheetName val="entitlements"/>
      <sheetName val="Local to Hyperion Walk Sept 200"/>
      <sheetName val="List"/>
      <sheetName val="Sheet2"/>
      <sheetName val="gl"/>
      <sheetName val="US P&amp;L"/>
      <sheetName val="SALES-VAL"/>
      <sheetName val="Intaccrual"/>
      <sheetName val="final"/>
      <sheetName val="Tables"/>
      <sheetName val="pay Registe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A&amp;M _ FBT"/>
      <sheetName val="A&amp;M - Feb.06"/>
      <sheetName val="MainPage"/>
      <sheetName val="DR"/>
      <sheetName val="DR-Anx"/>
      <sheetName val="AR"/>
      <sheetName val="CARO"/>
      <sheetName val="CAROApp"/>
      <sheetName val="BS"/>
      <sheetName val="PL"/>
      <sheetName val="FundFlow"/>
      <sheetName val="Instructions"/>
      <sheetName val="BSSch"/>
      <sheetName val="FASch"/>
      <sheetName val="PLSch"/>
      <sheetName val="Notes"/>
      <sheetName val="PartIV"/>
      <sheetName val="GR-BS"/>
      <sheetName val="GR-PL"/>
      <sheetName val="AS22"/>
      <sheetName val="115JB"/>
      <sheetName val="115JB-Anx"/>
      <sheetName val="3CA"/>
      <sheetName val="3CA-Anx"/>
      <sheetName val="3CD"/>
      <sheetName val="145A-Exclusive"/>
      <sheetName val="145-Incusive"/>
      <sheetName val="3CD-145A-Anx"/>
      <sheetName val="3CD-Dep-Anx"/>
      <sheetName val="3CD-40A(3)-Anx"/>
      <sheetName val="3CD-40A(2)(b)-Anx"/>
      <sheetName val="3CD-269SS-T-Anx"/>
      <sheetName val="3CD-CFLoss-Anx"/>
      <sheetName val="3CD-Ratios-Anx "/>
      <sheetName val="Names"/>
      <sheetName val="Cost Sheet-0809"/>
    </sheetNames>
    <sheetDataSet>
      <sheetData sheetId="0">
        <row r="16">
          <cell r="C16" t="str">
            <v>N-UP-66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racker"/>
      <sheetName val="Entries"/>
      <sheetName val="Provisional entries"/>
      <sheetName val="DCDL Consol June 06"/>
      <sheetName val="Infocity-Chandigarh"/>
      <sheetName val="Infocity-Kolkata"/>
      <sheetName val="DCDL-final"/>
      <sheetName val="Info city-Bangalore"/>
      <sheetName val="Info city-Hyderabad"/>
      <sheetName val="GKS"/>
      <sheetName val="Roadtech"/>
      <sheetName val="Udipti"/>
      <sheetName val="Bhoruka"/>
      <sheetName val="Shivaji"/>
      <sheetName val="Real Estate"/>
      <sheetName val="Info city- Chennai"/>
      <sheetName val="GT_Custom"/>
      <sheetName val="Passion"/>
      <sheetName val="#REF"/>
      <sheetName val="BS, PL, Sch 5 to 9"/>
      <sheetName val="Consol DCDL-June-06"/>
      <sheetName val="MISC"/>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 sheetId="12" refreshError="1"/>
      <sheetData sheetId="13"/>
      <sheetData sheetId="14"/>
      <sheetData sheetId="15"/>
      <sheetData sheetId="16" refreshError="1"/>
      <sheetData sheetId="17"/>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heet1"/>
      <sheetName val="Sheet2"/>
      <sheetName val="Sheet3"/>
      <sheetName val="CAPITAL"/>
      <sheetName val="Consolidated"/>
      <sheetName val="POI_MASTER_1"/>
      <sheetName val="Assumption"/>
      <sheetName val="CAPITAL.XLS"/>
      <sheetName val="Trial-Sub"/>
      <sheetName val="Balance Sht"/>
    </sheetNames>
    <definedNames>
      <definedName name="Peintinv"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Index"/>
      <sheetName val="comm"/>
      <sheetName val="CLM"/>
      <sheetName val="AZA"/>
      <sheetName val="Pregabalin"/>
      <sheetName val="hydry"/>
      <sheetName val="RCMH"/>
      <sheetName val="Venila"/>
      <sheetName val="Packing"/>
      <sheetName val="ACP"/>
      <sheetName val="Comm-II"/>
      <sheetName val="SRT-"/>
      <sheetName val="SVT"/>
      <sheetName val="TBre (2)"/>
      <sheetName val="Cld"/>
      <sheetName val="Losartan"/>
      <sheetName val="PAE"/>
      <sheetName val="Venila-2"/>
      <sheetName val="Famcy"/>
      <sheetName val="Fluva"/>
      <sheetName val="Ezetamibe (2)"/>
      <sheetName val="Monty-2"/>
      <sheetName val="Irb (S)"/>
      <sheetName val="Irb (T)"/>
      <sheetName val="Valsar"/>
      <sheetName val="Qutap-2"/>
      <sheetName val="Olanza-2"/>
      <sheetName val="CLM API"/>
      <sheetName val="Pioglita"/>
      <sheetName val="SRTHCL"/>
      <sheetName val="CLP8"/>
      <sheetName val="P Water"/>
      <sheetName val="Packing2"/>
      <sheetName val="Monty"/>
      <sheetName val="Qutap"/>
      <sheetName val="Trityl Val"/>
      <sheetName val="Valsa"/>
      <sheetName val="DBFE"/>
      <sheetName val="Sdipamp"/>
      <sheetName val="Olmesa"/>
      <sheetName val="Cinancal"/>
      <sheetName val="TBre"/>
      <sheetName val="Ezetamibe"/>
      <sheetName val="Tityl Los"/>
      <sheetName val="Olanza"/>
      <sheetName val="COMMON"/>
      <sheetName val="OLMESARTAN"/>
      <sheetName val="STG-58"/>
      <sheetName val="PIOG"/>
      <sheetName val="TALME"/>
      <sheetName val="S-dipam"/>
      <sheetName val="PAE GWA"/>
      <sheetName val="PACK"/>
      <sheetName val="po-i"/>
      <sheetName val="Stcok-I"/>
      <sheetName val="po-ii"/>
      <sheetName val="Stock-II"/>
      <sheetName val="Stock-M"/>
      <sheetName val="po-m"/>
      <sheetName val="clp"/>
      <sheetName val="RM"/>
      <sheetName val="PM"/>
      <sheetName val="A&amp;M _ F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
          <cell r="B1" t="str">
            <v>Order</v>
          </cell>
          <cell r="I1" t="str">
            <v>Quantity</v>
          </cell>
          <cell r="J1" t="str">
            <v>Balance</v>
          </cell>
          <cell r="L1" t="str">
            <v>Unit Price</v>
          </cell>
          <cell r="N1" t="str">
            <v>Vendor Name</v>
          </cell>
          <cell r="O1" t="str">
            <v>Manufacturer Name</v>
          </cell>
          <cell r="Q1" t="str">
            <v>MM</v>
          </cell>
        </row>
        <row r="2">
          <cell r="B2" t="str">
            <v>YO900125</v>
          </cell>
          <cell r="I2">
            <v>148</v>
          </cell>
          <cell r="J2">
            <v>148</v>
          </cell>
          <cell r="L2">
            <v>285</v>
          </cell>
          <cell r="N2" t="str">
            <v>LUNA CHEMICALS CO LIMITED</v>
          </cell>
          <cell r="O2" t="str">
            <v>LUNA CHEMICALS CO LIMITED</v>
          </cell>
          <cell r="Q2">
            <v>5</v>
          </cell>
        </row>
        <row r="3">
          <cell r="B3" t="str">
            <v>YO900123</v>
          </cell>
          <cell r="I3">
            <v>134</v>
          </cell>
          <cell r="J3">
            <v>134</v>
          </cell>
          <cell r="L3">
            <v>24.8</v>
          </cell>
          <cell r="N3" t="str">
            <v>NANTONG HAIERS PHARMACEUTICAL CO.LTD.</v>
          </cell>
          <cell r="O3" t="str">
            <v>NANTONG HAIERS PHARMACEUTICAL CO.LTD.</v>
          </cell>
          <cell r="Q3">
            <v>5</v>
          </cell>
        </row>
        <row r="4">
          <cell r="B4" t="str">
            <v>YO900124</v>
          </cell>
          <cell r="I4">
            <v>34</v>
          </cell>
          <cell r="J4">
            <v>34</v>
          </cell>
          <cell r="L4">
            <v>62.42</v>
          </cell>
          <cell r="N4" t="str">
            <v>SUZHOU INTER CHINA CHEMICALS</v>
          </cell>
          <cell r="O4" t="str">
            <v>SUZHOU INTER CHINA CHEMICALS</v>
          </cell>
          <cell r="Q4">
            <v>5</v>
          </cell>
        </row>
        <row r="5">
          <cell r="B5" t="str">
            <v>YO900158</v>
          </cell>
          <cell r="I5">
            <v>100</v>
          </cell>
          <cell r="J5">
            <v>100</v>
          </cell>
          <cell r="L5">
            <v>45</v>
          </cell>
          <cell r="N5" t="str">
            <v>SUJATA CHEMICALS</v>
          </cell>
          <cell r="O5" t="str">
            <v>SUJATA CHEMICALS</v>
          </cell>
          <cell r="Q5">
            <v>3</v>
          </cell>
        </row>
        <row r="6">
          <cell r="B6" t="str">
            <v>YO900179</v>
          </cell>
          <cell r="I6">
            <v>500</v>
          </cell>
          <cell r="J6">
            <v>500</v>
          </cell>
          <cell r="L6">
            <v>130</v>
          </cell>
          <cell r="N6" t="str">
            <v>INDUSTRIAL PLASTIC PACKERS</v>
          </cell>
          <cell r="O6" t="str">
            <v>INDUSTRIAL PLASTIC PACKERS</v>
          </cell>
          <cell r="Q6">
            <v>4</v>
          </cell>
        </row>
        <row r="7">
          <cell r="B7" t="str">
            <v>YO900222</v>
          </cell>
          <cell r="I7">
            <v>50</v>
          </cell>
          <cell r="J7">
            <v>50</v>
          </cell>
          <cell r="L7">
            <v>200</v>
          </cell>
          <cell r="N7" t="str">
            <v>VIRENDERA TEXTILES</v>
          </cell>
          <cell r="O7" t="str">
            <v>JAI PRABHA TEXTILES</v>
          </cell>
          <cell r="Q7">
            <v>4</v>
          </cell>
        </row>
        <row r="8">
          <cell r="B8" t="str">
            <v>YO900180</v>
          </cell>
          <cell r="I8">
            <v>250</v>
          </cell>
          <cell r="J8">
            <v>250</v>
          </cell>
          <cell r="L8">
            <v>90</v>
          </cell>
          <cell r="N8" t="str">
            <v>INDUSTRIAL PLASTIC PACKERS</v>
          </cell>
          <cell r="O8" t="str">
            <v>INDUSTRIAL PLASTIC PACKERS</v>
          </cell>
          <cell r="Q8">
            <v>3</v>
          </cell>
        </row>
        <row r="9">
          <cell r="B9" t="str">
            <v>YO900180</v>
          </cell>
          <cell r="I9">
            <v>250</v>
          </cell>
          <cell r="J9">
            <v>250</v>
          </cell>
          <cell r="L9">
            <v>95</v>
          </cell>
          <cell r="N9" t="str">
            <v>INDUSTRIAL PLASTIC PACKERS</v>
          </cell>
          <cell r="O9" t="str">
            <v>INDUSTRIAL PLASTIC PACKERS</v>
          </cell>
          <cell r="Q9">
            <v>3</v>
          </cell>
        </row>
        <row r="10">
          <cell r="B10" t="str">
            <v>YO900180</v>
          </cell>
          <cell r="I10">
            <v>250</v>
          </cell>
          <cell r="J10">
            <v>250</v>
          </cell>
          <cell r="L10">
            <v>90</v>
          </cell>
          <cell r="N10" t="str">
            <v>INDUSTRIAL PLASTIC PACKERS</v>
          </cell>
          <cell r="O10" t="str">
            <v>INDUSTRIAL PLASTIC PACKERS</v>
          </cell>
          <cell r="Q10">
            <v>3</v>
          </cell>
        </row>
        <row r="11">
          <cell r="B11" t="str">
            <v>YO900180</v>
          </cell>
          <cell r="I11">
            <v>250</v>
          </cell>
          <cell r="J11">
            <v>250</v>
          </cell>
          <cell r="L11">
            <v>95</v>
          </cell>
          <cell r="N11" t="str">
            <v>INDUSTRIAL PLASTIC PACKERS</v>
          </cell>
          <cell r="O11" t="str">
            <v>INDUSTRIAL PLASTIC PACKERS</v>
          </cell>
          <cell r="Q11">
            <v>3</v>
          </cell>
        </row>
        <row r="12">
          <cell r="B12" t="str">
            <v>YO900177</v>
          </cell>
          <cell r="I12">
            <v>6000</v>
          </cell>
          <cell r="J12">
            <v>6000</v>
          </cell>
          <cell r="L12">
            <v>67</v>
          </cell>
          <cell r="N12" t="str">
            <v>PARAS POLYMERS PVT LTD</v>
          </cell>
          <cell r="O12" t="str">
            <v>SCHENECTADY HERDILLIA LTD</v>
          </cell>
          <cell r="Q12">
            <v>3</v>
          </cell>
        </row>
        <row r="13">
          <cell r="B13" t="str">
            <v>YO900196</v>
          </cell>
          <cell r="I13">
            <v>5000</v>
          </cell>
          <cell r="J13">
            <v>5000</v>
          </cell>
          <cell r="L13">
            <v>1</v>
          </cell>
          <cell r="N13" t="str">
            <v>OM INDUSTRIAL STORE</v>
          </cell>
          <cell r="O13" t="str">
            <v>OM INDUSTRIAL STORE</v>
          </cell>
          <cell r="Q13">
            <v>3</v>
          </cell>
        </row>
        <row r="14">
          <cell r="B14" t="str">
            <v>YO900196</v>
          </cell>
          <cell r="I14">
            <v>5000</v>
          </cell>
          <cell r="J14">
            <v>5000</v>
          </cell>
          <cell r="L14">
            <v>0.9</v>
          </cell>
          <cell r="N14" t="str">
            <v>OM INDUSTRIAL STORE</v>
          </cell>
          <cell r="O14" t="str">
            <v>OM INDUSTRIAL STORE</v>
          </cell>
          <cell r="Q14">
            <v>3</v>
          </cell>
        </row>
        <row r="15">
          <cell r="B15" t="str">
            <v>YO900087</v>
          </cell>
          <cell r="I15">
            <v>81</v>
          </cell>
          <cell r="J15">
            <v>81</v>
          </cell>
          <cell r="L15">
            <v>13.23</v>
          </cell>
          <cell r="N15" t="str">
            <v>DARBOX LTD</v>
          </cell>
          <cell r="O15" t="str">
            <v>DARBOX LTD.</v>
          </cell>
          <cell r="Q15">
            <v>3</v>
          </cell>
        </row>
        <row r="16">
          <cell r="B16" t="str">
            <v>YO900249</v>
          </cell>
          <cell r="I16">
            <v>120</v>
          </cell>
          <cell r="J16">
            <v>120</v>
          </cell>
          <cell r="L16">
            <v>600</v>
          </cell>
          <cell r="N16" t="str">
            <v>RAJDEEP PLASTIC CONT. PVT LTD</v>
          </cell>
          <cell r="O16" t="str">
            <v>RAJDEEP PLASTIC CONT. PVT LTD</v>
          </cell>
          <cell r="Q16">
            <v>3</v>
          </cell>
        </row>
        <row r="17">
          <cell r="B17" t="str">
            <v>YO900195</v>
          </cell>
          <cell r="I17">
            <v>100</v>
          </cell>
          <cell r="J17">
            <v>100</v>
          </cell>
          <cell r="L17">
            <v>815</v>
          </cell>
          <cell r="N17" t="str">
            <v>JYOTI POLYCONTAINERS PVT LTD</v>
          </cell>
          <cell r="O17" t="str">
            <v>JYOTI POLYCONTAINERS PVT LTD</v>
          </cell>
          <cell r="Q17">
            <v>3</v>
          </cell>
        </row>
        <row r="18">
          <cell r="B18" t="str">
            <v>YO900192</v>
          </cell>
          <cell r="I18">
            <v>200</v>
          </cell>
          <cell r="J18">
            <v>200</v>
          </cell>
          <cell r="L18">
            <v>290</v>
          </cell>
          <cell r="N18" t="str">
            <v>SHARDA CONTAINERS PVT. LTD.</v>
          </cell>
          <cell r="O18" t="str">
            <v>SHARDA CONTAINERS PVT LTD.</v>
          </cell>
          <cell r="Q18">
            <v>3</v>
          </cell>
        </row>
        <row r="19">
          <cell r="B19" t="str">
            <v>YO900087</v>
          </cell>
          <cell r="I19">
            <v>100</v>
          </cell>
          <cell r="J19">
            <v>100</v>
          </cell>
          <cell r="L19">
            <v>5.25</v>
          </cell>
          <cell r="N19" t="str">
            <v>DARBOX LTD</v>
          </cell>
          <cell r="O19" t="str">
            <v>DARBOX LTD.</v>
          </cell>
          <cell r="Q19">
            <v>3</v>
          </cell>
        </row>
        <row r="20">
          <cell r="B20" t="str">
            <v>YO900193</v>
          </cell>
          <cell r="I20">
            <v>100</v>
          </cell>
          <cell r="J20">
            <v>100</v>
          </cell>
          <cell r="L20">
            <v>350</v>
          </cell>
          <cell r="N20" t="str">
            <v>SHARDA CONTAINERS PVT. LTD.</v>
          </cell>
          <cell r="O20" t="str">
            <v>SHARDA CONTAINERS PVT LTD.</v>
          </cell>
          <cell r="Q20">
            <v>3</v>
          </cell>
        </row>
      </sheetData>
      <sheetData sheetId="59"/>
      <sheetData sheetId="60"/>
      <sheetData sheetId="61"/>
      <sheetData sheetId="62"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Balance Sheet"/>
      <sheetName val="Schedule of Balance Sheet"/>
      <sheetName val="Annexure of balance sheet"/>
      <sheetName val="Cash Flow"/>
      <sheetName val=" TRIAL BALANCE"/>
      <sheetName val="Related Party"/>
      <sheetName val="GT_Custom"/>
    </sheetNames>
    <sheetDataSet>
      <sheetData sheetId="0"/>
      <sheetData sheetId="1"/>
      <sheetData sheetId="2"/>
      <sheetData sheetId="3"/>
      <sheetData sheetId="4"/>
      <sheetData sheetId="5"/>
      <sheetData sheetId="6"/>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dec00"/>
      <sheetName val="2001"/>
      <sheetName val="CHTACTS"/>
      <sheetName val="PLGroupings"/>
      <sheetName val="Results"/>
      <sheetName val="Europe Consolidated"/>
      <sheetName val="MFG FORE"/>
      <sheetName val="pack pnl-99"/>
      <sheetName val="Sheet1"/>
      <sheetName val="CHTACTS.XLS"/>
      <sheetName val="Trial Balance"/>
      <sheetName val="To be Discuss"/>
    </sheetNames>
    <definedNames>
      <definedName name="PrintAll" sheetId="0"/>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EOU I"/>
      <sheetName val="EOU II"/>
      <sheetName val="PM"/>
      <sheetName val="RM"/>
      <sheetName val="Product"/>
    </sheetNames>
    <sheetDataSet>
      <sheetData sheetId="0"/>
      <sheetData sheetId="1"/>
      <sheetData sheetId="2"/>
      <sheetData sheetId="3"/>
      <sheetData sheetId="4">
        <row r="1">
          <cell r="A1" t="str">
            <v>Catalogue</v>
          </cell>
          <cell r="D1" t="str">
            <v>Part Description</v>
          </cell>
        </row>
        <row r="2">
          <cell r="A2" t="str">
            <v>40100001</v>
          </cell>
          <cell r="D2" t="str">
            <v>QUETIAPINE FUMARATE CRYST WET</v>
          </cell>
        </row>
        <row r="3">
          <cell r="A3" t="str">
            <v>40100003</v>
          </cell>
          <cell r="D3" t="str">
            <v>HYDROXY NMPP</v>
          </cell>
        </row>
        <row r="4">
          <cell r="A4" t="str">
            <v>40100004</v>
          </cell>
          <cell r="D4" t="str">
            <v>CLM-I (CLARITHROMYCIN-I)</v>
          </cell>
        </row>
        <row r="5">
          <cell r="A5" t="str">
            <v>40100004</v>
          </cell>
          <cell r="D5" t="str">
            <v>Silyl Ester - TIOC ROUTE DRY</v>
          </cell>
        </row>
        <row r="6">
          <cell r="A6" t="str">
            <v>40100017</v>
          </cell>
          <cell r="D6" t="str">
            <v>OLANZAPINE</v>
          </cell>
        </row>
        <row r="7">
          <cell r="A7" t="str">
            <v>40100018</v>
          </cell>
          <cell r="D7" t="str">
            <v>VENLAFAXINE BASE</v>
          </cell>
        </row>
        <row r="8">
          <cell r="A8" t="str">
            <v>40100019</v>
          </cell>
          <cell r="D8" t="str">
            <v>TRITYL LOSARTAN</v>
          </cell>
        </row>
        <row r="9">
          <cell r="A9" t="str">
            <v>401A0001</v>
          </cell>
          <cell r="D9" t="str">
            <v>CLM-I (CLARITHROMYCIN-I)</v>
          </cell>
        </row>
        <row r="10">
          <cell r="A10" t="str">
            <v>401A0001</v>
          </cell>
          <cell r="D10" t="str">
            <v>QUETIAPINE FUMARATE CRYST WET</v>
          </cell>
        </row>
        <row r="11">
          <cell r="A11" t="str">
            <v>401A0001</v>
          </cell>
          <cell r="D11" t="str">
            <v>EZETIMIBE</v>
          </cell>
        </row>
        <row r="12">
          <cell r="A12" t="str">
            <v>401A0001</v>
          </cell>
          <cell r="D12" t="str">
            <v>DIPROTECTED ATORVASTATIN (PAE) D</v>
          </cell>
        </row>
        <row r="13">
          <cell r="A13" t="str">
            <v>401A0001</v>
          </cell>
          <cell r="D13" t="str">
            <v>SERTRALINE MANDELATE CRYST</v>
          </cell>
        </row>
        <row r="14">
          <cell r="A14" t="str">
            <v>401A0001</v>
          </cell>
          <cell r="D14" t="str">
            <v>QUETIAPINE FUMARATE</v>
          </cell>
        </row>
        <row r="15">
          <cell r="A15" t="str">
            <v>401A0001</v>
          </cell>
          <cell r="D15" t="str">
            <v>QUETIAPINE FUMARATE</v>
          </cell>
        </row>
        <row r="16">
          <cell r="A16" t="str">
            <v>401A0001</v>
          </cell>
          <cell r="D16" t="str">
            <v>T B R E</v>
          </cell>
        </row>
        <row r="17">
          <cell r="A17" t="str">
            <v>401A0001</v>
          </cell>
          <cell r="D17" t="str">
            <v>EZE-7 2ND CROP</v>
          </cell>
        </row>
        <row r="18">
          <cell r="A18" t="str">
            <v>401A0001</v>
          </cell>
          <cell r="D18" t="str">
            <v>DIPROTECTED ATORVASTATIN (PAE)</v>
          </cell>
        </row>
        <row r="19">
          <cell r="A19" t="str">
            <v>401A0001</v>
          </cell>
          <cell r="D19" t="str">
            <v>SERTRALINE MANDELATE</v>
          </cell>
        </row>
        <row r="20">
          <cell r="A20" t="str">
            <v>401A0001</v>
          </cell>
          <cell r="D20" t="str">
            <v>EZETIMIBE</v>
          </cell>
        </row>
        <row r="21">
          <cell r="A21" t="str">
            <v>401A0001</v>
          </cell>
          <cell r="D21" t="str">
            <v>ROSUVASTATIN - (TBRE)</v>
          </cell>
        </row>
        <row r="22">
          <cell r="A22" t="str">
            <v>401A0001</v>
          </cell>
          <cell r="D22" t="str">
            <v>ROSUVASTATIN TB-20 (N)</v>
          </cell>
        </row>
        <row r="23">
          <cell r="A23" t="str">
            <v>401A0001</v>
          </cell>
          <cell r="D23" t="str">
            <v>SPENT ABSOLUTE ALCOHOL CLM 1</v>
          </cell>
        </row>
        <row r="24">
          <cell r="A24" t="str">
            <v>401A0001</v>
          </cell>
          <cell r="D24" t="str">
            <v>SPENT METHANOL CLM 1</v>
          </cell>
        </row>
        <row r="25">
          <cell r="A25" t="str">
            <v>401A0002</v>
          </cell>
          <cell r="D25" t="str">
            <v>T B R E</v>
          </cell>
        </row>
        <row r="26">
          <cell r="A26" t="str">
            <v>401A0002</v>
          </cell>
          <cell r="D26" t="str">
            <v>2-[(8S)-1,6,7,8-TETRAHYDRO-2H-IN</v>
          </cell>
        </row>
        <row r="27">
          <cell r="A27" t="str">
            <v>401A0002</v>
          </cell>
          <cell r="D27" t="str">
            <v>EPSIP CRYST II DRY</v>
          </cell>
        </row>
        <row r="28">
          <cell r="A28" t="str">
            <v>401A0002</v>
          </cell>
          <cell r="D28" t="str">
            <v>EZETIMIBE</v>
          </cell>
        </row>
        <row r="29">
          <cell r="A29" t="str">
            <v>401A0002</v>
          </cell>
          <cell r="D29" t="str">
            <v>ROSUVASTATIN - (TBRE)</v>
          </cell>
        </row>
        <row r="30">
          <cell r="A30" t="str">
            <v>401A0002</v>
          </cell>
          <cell r="D30" t="str">
            <v>DBFEtCL</v>
          </cell>
        </row>
        <row r="31">
          <cell r="A31" t="str">
            <v>401A0002</v>
          </cell>
          <cell r="D31" t="str">
            <v>VENLAFAXINE FREE BASE</v>
          </cell>
        </row>
        <row r="32">
          <cell r="A32" t="str">
            <v>401A0002</v>
          </cell>
          <cell r="D32" t="str">
            <v>VENLAFAXINE FREE BASE WET</v>
          </cell>
        </row>
        <row r="33">
          <cell r="A33" t="str">
            <v>401A0002</v>
          </cell>
          <cell r="D33" t="str">
            <v>VEN-1 WET</v>
          </cell>
        </row>
        <row r="34">
          <cell r="A34" t="str">
            <v>401A0002</v>
          </cell>
          <cell r="D34" t="str">
            <v>AZA ERYTHROMYCIN</v>
          </cell>
        </row>
        <row r="35">
          <cell r="A35" t="str">
            <v>401A0002</v>
          </cell>
          <cell r="D35" t="str">
            <v>SPENT METHANOL OLAZAPINE DRY</v>
          </cell>
        </row>
        <row r="36">
          <cell r="A36" t="str">
            <v>401A0002</v>
          </cell>
          <cell r="D36" t="str">
            <v>M T B E - TRETED</v>
          </cell>
        </row>
        <row r="37">
          <cell r="A37" t="str">
            <v>401A0004</v>
          </cell>
          <cell r="D37" t="str">
            <v>PREGABALIN DRY</v>
          </cell>
        </row>
        <row r="38">
          <cell r="A38" t="str">
            <v>401A0004</v>
          </cell>
          <cell r="D38" t="str">
            <v>R-CMH</v>
          </cell>
        </row>
        <row r="39">
          <cell r="A39" t="str">
            <v>401A0004</v>
          </cell>
          <cell r="D39" t="str">
            <v>EPSIP MSA DRY</v>
          </cell>
        </row>
        <row r="40">
          <cell r="A40" t="str">
            <v>401A0005</v>
          </cell>
          <cell r="D40" t="str">
            <v>CLM-I (CLARITHROMYCIN-I)</v>
          </cell>
        </row>
        <row r="41">
          <cell r="A41" t="str">
            <v>401A0005</v>
          </cell>
          <cell r="D41" t="str">
            <v>RML 23 PURE DRY</v>
          </cell>
        </row>
        <row r="42">
          <cell r="A42" t="str">
            <v>401A0005</v>
          </cell>
          <cell r="D42" t="str">
            <v>FDE-t-Bu CRYST IInd CROP DRY</v>
          </cell>
        </row>
        <row r="43">
          <cell r="A43" t="str">
            <v>401A0005</v>
          </cell>
          <cell r="D43" t="str">
            <v>FLUVASTATIN SODIUM</v>
          </cell>
        </row>
        <row r="44">
          <cell r="A44" t="str">
            <v>401A0005</v>
          </cell>
          <cell r="D44" t="str">
            <v>FLUVASTATIN SODIUM</v>
          </cell>
        </row>
        <row r="45">
          <cell r="A45" t="str">
            <v>401A0005</v>
          </cell>
          <cell r="D45" t="str">
            <v>CLOPIDOGEL  CAMPHOR SULFONATE PU</v>
          </cell>
        </row>
        <row r="46">
          <cell r="A46" t="str">
            <v>401A0005</v>
          </cell>
          <cell r="D46" t="str">
            <v>R-CMH</v>
          </cell>
        </row>
        <row r="47">
          <cell r="A47" t="str">
            <v>401A0005</v>
          </cell>
          <cell r="D47" t="str">
            <v>EPSIP MSA DRY</v>
          </cell>
        </row>
        <row r="48">
          <cell r="A48" t="str">
            <v>401A0005</v>
          </cell>
          <cell r="D48" t="str">
            <v>(+) CLD (-) CSA SALT PURE</v>
          </cell>
        </row>
        <row r="49">
          <cell r="A49" t="str">
            <v>401A0005</v>
          </cell>
          <cell r="D49" t="str">
            <v>IRBESARTAN</v>
          </cell>
        </row>
        <row r="50">
          <cell r="A50" t="str">
            <v>401A0005</v>
          </cell>
          <cell r="D50" t="str">
            <v>IRBESARTAN</v>
          </cell>
        </row>
        <row r="51">
          <cell r="A51" t="str">
            <v>401A0005</v>
          </cell>
          <cell r="D51" t="str">
            <v>(+) CLD (-) CSA SALT PURE (S)</v>
          </cell>
        </row>
        <row r="52">
          <cell r="A52" t="str">
            <v>401A0005</v>
          </cell>
          <cell r="D52" t="str">
            <v>AZA ERYTHROMYCIN</v>
          </cell>
        </row>
        <row r="53">
          <cell r="A53" t="str">
            <v>401A0005</v>
          </cell>
          <cell r="D53" t="str">
            <v>HYDROXY NMPP</v>
          </cell>
        </row>
        <row r="54">
          <cell r="A54" t="str">
            <v>401A0006</v>
          </cell>
          <cell r="D54" t="str">
            <v>FLUVASTATIN SODIUM</v>
          </cell>
        </row>
        <row r="55">
          <cell r="A55" t="str">
            <v>401A0006</v>
          </cell>
          <cell r="D55" t="str">
            <v>FLUVASTATIN SODIUM</v>
          </cell>
        </row>
        <row r="56">
          <cell r="A56" t="str">
            <v>401A0006</v>
          </cell>
          <cell r="D56" t="str">
            <v>OLANZAPINE</v>
          </cell>
        </row>
        <row r="57">
          <cell r="A57" t="str">
            <v>401A0006</v>
          </cell>
          <cell r="D57" t="str">
            <v>EPSIP CRYST II DRY</v>
          </cell>
        </row>
        <row r="58">
          <cell r="A58" t="str">
            <v>401A0006</v>
          </cell>
          <cell r="D58" t="str">
            <v>EPSIP MSA DRY</v>
          </cell>
        </row>
        <row r="59">
          <cell r="A59" t="str">
            <v>401A0007</v>
          </cell>
          <cell r="D59" t="str">
            <v>EPSIP MSA DRY</v>
          </cell>
        </row>
        <row r="60">
          <cell r="A60" t="str">
            <v>401A0007</v>
          </cell>
          <cell r="D60" t="str">
            <v>QUETIAPINE FUMARATE</v>
          </cell>
        </row>
        <row r="61">
          <cell r="A61" t="str">
            <v>401A0007</v>
          </cell>
          <cell r="D61" t="str">
            <v>QUETIAPINE FUMARATE</v>
          </cell>
        </row>
        <row r="62">
          <cell r="A62" t="str">
            <v>401A0007</v>
          </cell>
          <cell r="D62" t="str">
            <v>(+) CLD (-) CSA SALT PURE (S)</v>
          </cell>
        </row>
        <row r="63">
          <cell r="A63" t="str">
            <v>401A0007</v>
          </cell>
          <cell r="D63" t="str">
            <v>ROSUVASTATIN TB-20 (N)</v>
          </cell>
        </row>
        <row r="64">
          <cell r="A64" t="str">
            <v>401A0007</v>
          </cell>
          <cell r="D64" t="str">
            <v>(+) CLD (-) CSA SALT PURE</v>
          </cell>
        </row>
        <row r="65">
          <cell r="A65" t="str">
            <v>401A0013</v>
          </cell>
          <cell r="D65" t="str">
            <v>AZA ERYTHROMYCIN</v>
          </cell>
        </row>
        <row r="66">
          <cell r="A66" t="str">
            <v>401A0013</v>
          </cell>
          <cell r="D66" t="str">
            <v>CLM-I (CLARITHROMYCIN-I)</v>
          </cell>
        </row>
        <row r="67">
          <cell r="A67" t="str">
            <v>401A0013</v>
          </cell>
          <cell r="D67" t="str">
            <v>Silyl Ester - TIOC ROUTE DRY</v>
          </cell>
        </row>
        <row r="68">
          <cell r="A68" t="str">
            <v>401A0013</v>
          </cell>
          <cell r="D68" t="str">
            <v>EPSIP CRYST II DRY</v>
          </cell>
        </row>
        <row r="69">
          <cell r="A69" t="str">
            <v>401A0013</v>
          </cell>
          <cell r="D69" t="str">
            <v>EPSIP MSA DRY</v>
          </cell>
        </row>
        <row r="70">
          <cell r="A70" t="str">
            <v>401A0016</v>
          </cell>
          <cell r="D70" t="str">
            <v>2-[(8S)-1,6,7,8-TETRAHYDRO-2H-IN</v>
          </cell>
        </row>
        <row r="71">
          <cell r="A71" t="str">
            <v>401A0016</v>
          </cell>
          <cell r="D71" t="str">
            <v>R-CMH</v>
          </cell>
        </row>
        <row r="72">
          <cell r="A72" t="str">
            <v>401A0016</v>
          </cell>
          <cell r="D72" t="str">
            <v>AZA ERYTHROMYCIN</v>
          </cell>
        </row>
        <row r="73">
          <cell r="A73" t="str">
            <v>401A0016</v>
          </cell>
          <cell r="D73" t="str">
            <v>CLM-I (CLARITHROMYCIN-I)</v>
          </cell>
        </row>
        <row r="74">
          <cell r="A74" t="str">
            <v>401A0016</v>
          </cell>
          <cell r="D74" t="str">
            <v>Silyl Ester - TIOC ROUTE DRY</v>
          </cell>
        </row>
        <row r="75">
          <cell r="A75" t="str">
            <v>401A0016</v>
          </cell>
          <cell r="D75" t="str">
            <v>EPSIP CRYST II DRY</v>
          </cell>
        </row>
        <row r="76">
          <cell r="A76" t="str">
            <v>401A0016</v>
          </cell>
          <cell r="D76" t="str">
            <v>EPSIP MSA DRY</v>
          </cell>
        </row>
        <row r="77">
          <cell r="A77" t="str">
            <v>401A0016</v>
          </cell>
          <cell r="D77" t="str">
            <v>DIPROTECTED ATORVASTATIN (PAE)</v>
          </cell>
        </row>
        <row r="78">
          <cell r="A78" t="str">
            <v>401A0016</v>
          </cell>
          <cell r="D78" t="str">
            <v>SIMVASTATIN AMMONIUM SALT</v>
          </cell>
        </row>
        <row r="79">
          <cell r="A79" t="str">
            <v>401A0018</v>
          </cell>
          <cell r="D79" t="str">
            <v>T B R E</v>
          </cell>
        </row>
        <row r="80">
          <cell r="A80" t="str">
            <v>401A0018</v>
          </cell>
          <cell r="D80" t="str">
            <v>ROSUVASTATIN - (TBRE)</v>
          </cell>
        </row>
        <row r="81">
          <cell r="A81" t="str">
            <v>401A0018</v>
          </cell>
          <cell r="D81" t="str">
            <v>ROSUVASTATIN TB-20 (N)</v>
          </cell>
        </row>
        <row r="82">
          <cell r="A82" t="str">
            <v>401A0019</v>
          </cell>
          <cell r="D82" t="str">
            <v>FAMCICLOVIR</v>
          </cell>
        </row>
        <row r="83">
          <cell r="A83" t="str">
            <v>401A0019</v>
          </cell>
          <cell r="D83" t="str">
            <v>EZETIMIBE</v>
          </cell>
        </row>
        <row r="84">
          <cell r="A84" t="str">
            <v>401A0023</v>
          </cell>
          <cell r="D84" t="str">
            <v>VENLAFAXINE BASE</v>
          </cell>
        </row>
        <row r="85">
          <cell r="A85" t="str">
            <v>401A0025</v>
          </cell>
          <cell r="D85" t="str">
            <v>EZETIMIBE</v>
          </cell>
        </row>
        <row r="86">
          <cell r="A86" t="str">
            <v>401A0029</v>
          </cell>
          <cell r="D86" t="str">
            <v>EPSIP CRYST II DRY</v>
          </cell>
        </row>
        <row r="87">
          <cell r="A87" t="str">
            <v>401B0001</v>
          </cell>
          <cell r="D87" t="str">
            <v>2-[(8S)-1,6,7,8-TETRAHYDRO-2H-IN</v>
          </cell>
        </row>
        <row r="88">
          <cell r="A88" t="str">
            <v>401B0001</v>
          </cell>
          <cell r="D88" t="str">
            <v>DBFEtCL</v>
          </cell>
        </row>
        <row r="89">
          <cell r="A89" t="str">
            <v>401B0001</v>
          </cell>
          <cell r="D89" t="str">
            <v>VENLAFAXINE FREE BASE</v>
          </cell>
        </row>
        <row r="90">
          <cell r="A90" t="str">
            <v>401B0001</v>
          </cell>
          <cell r="D90" t="str">
            <v>VENLAFAXINE FREE BASE WET</v>
          </cell>
        </row>
        <row r="91">
          <cell r="A91" t="str">
            <v>401B0003</v>
          </cell>
          <cell r="D91" t="str">
            <v>T H F - RECOVERED</v>
          </cell>
        </row>
        <row r="92">
          <cell r="A92" t="str">
            <v>401B0006</v>
          </cell>
          <cell r="D92" t="str">
            <v>Schiff’s Base Recover (Imine)</v>
          </cell>
        </row>
        <row r="93">
          <cell r="A93" t="str">
            <v>401B0007</v>
          </cell>
          <cell r="D93" t="str">
            <v>SIMVASTATIN AMMONIUM SALT</v>
          </cell>
        </row>
        <row r="94">
          <cell r="A94" t="str">
            <v>401B0008</v>
          </cell>
          <cell r="D94" t="str">
            <v>EZETIMIBE</v>
          </cell>
        </row>
        <row r="95">
          <cell r="A95" t="str">
            <v>401C0001</v>
          </cell>
          <cell r="D95" t="str">
            <v>CLOPIDOGEL  CAMPHOR SULFONATE PU</v>
          </cell>
        </row>
        <row r="96">
          <cell r="A96" t="str">
            <v>401C0001</v>
          </cell>
          <cell r="D96" t="str">
            <v>(+) CLD (-) CSA SALT PURE (S)</v>
          </cell>
        </row>
        <row r="97">
          <cell r="A97" t="str">
            <v>401C0001</v>
          </cell>
          <cell r="D97" t="str">
            <v>(+) CLD (-) CSA SALT PURE</v>
          </cell>
        </row>
        <row r="98">
          <cell r="A98" t="str">
            <v>401C0002</v>
          </cell>
          <cell r="D98" t="str">
            <v>M T B E - TREATMENT (HCL)</v>
          </cell>
        </row>
        <row r="99">
          <cell r="A99" t="str">
            <v>401C0002</v>
          </cell>
          <cell r="D99" t="str">
            <v>M T B E - TRETED</v>
          </cell>
        </row>
        <row r="100">
          <cell r="A100" t="str">
            <v>401C0006</v>
          </cell>
          <cell r="D100" t="str">
            <v>PREGABALIN DRY</v>
          </cell>
        </row>
        <row r="101">
          <cell r="A101" t="str">
            <v>401C0006</v>
          </cell>
          <cell r="D101" t="str">
            <v>S-DIPAMP TARTRATE DRY</v>
          </cell>
        </row>
        <row r="102">
          <cell r="A102" t="str">
            <v>401C0006</v>
          </cell>
          <cell r="D102" t="str">
            <v>HYDROXY NMPP</v>
          </cell>
        </row>
        <row r="103">
          <cell r="A103" t="str">
            <v>401C0006</v>
          </cell>
          <cell r="D103" t="str">
            <v>Schiff’s Base Recover (Imine)</v>
          </cell>
        </row>
        <row r="104">
          <cell r="A104" t="str">
            <v>401C0006</v>
          </cell>
          <cell r="D104" t="str">
            <v>AZA ERYTHROMYCIN</v>
          </cell>
        </row>
        <row r="105">
          <cell r="A105" t="str">
            <v>401C0006</v>
          </cell>
          <cell r="D105" t="str">
            <v>ROSUVASTATIN TB-20 (N)</v>
          </cell>
        </row>
        <row r="106">
          <cell r="A106" t="str">
            <v>401C0006</v>
          </cell>
          <cell r="D106" t="str">
            <v>FLUVASTATIN SODIUM</v>
          </cell>
        </row>
        <row r="107">
          <cell r="A107" t="str">
            <v>401C0006</v>
          </cell>
          <cell r="D107" t="str">
            <v>FLUVASTATIN SODIUM</v>
          </cell>
        </row>
        <row r="108">
          <cell r="A108" t="str">
            <v>401C0006</v>
          </cell>
          <cell r="D108" t="str">
            <v>T B R E</v>
          </cell>
        </row>
        <row r="109">
          <cell r="A109" t="str">
            <v>401C0006</v>
          </cell>
          <cell r="D109" t="str">
            <v>D M S O - TREATED - SMOP MIX</v>
          </cell>
        </row>
        <row r="110">
          <cell r="A110" t="str">
            <v>401C0006</v>
          </cell>
          <cell r="D110" t="str">
            <v>T H F - RECOVERED</v>
          </cell>
        </row>
        <row r="111">
          <cell r="A111" t="str">
            <v>401C0006</v>
          </cell>
          <cell r="D111" t="str">
            <v>ROSUVASTATIN - (TBRE)</v>
          </cell>
        </row>
        <row r="112">
          <cell r="A112" t="str">
            <v>401C0007</v>
          </cell>
          <cell r="D112" t="str">
            <v>D(-)MANDELIC ACID RECOVERED D</v>
          </cell>
        </row>
        <row r="113">
          <cell r="A113" t="str">
            <v>401C0007</v>
          </cell>
          <cell r="D113" t="str">
            <v>HYDROXY NMPP</v>
          </cell>
        </row>
        <row r="114">
          <cell r="A114" t="str">
            <v>401C0007</v>
          </cell>
          <cell r="D114" t="str">
            <v>R-CMH</v>
          </cell>
        </row>
        <row r="115">
          <cell r="A115" t="str">
            <v>401C0007</v>
          </cell>
          <cell r="D115" t="str">
            <v>EPHEDRINE - RECOVERED</v>
          </cell>
        </row>
        <row r="116">
          <cell r="A116" t="str">
            <v>401C0007</v>
          </cell>
          <cell r="D116" t="str">
            <v>VENLAFAXINE FREE BASE WET</v>
          </cell>
        </row>
        <row r="117">
          <cell r="A117" t="str">
            <v>401C0007</v>
          </cell>
          <cell r="D117" t="str">
            <v>VENLAFAXINE FREE BASE</v>
          </cell>
        </row>
        <row r="118">
          <cell r="A118" t="str">
            <v>401C0007</v>
          </cell>
          <cell r="D118" t="str">
            <v>RECOVERD D(-)MANDELIC ACID DRY</v>
          </cell>
        </row>
        <row r="119">
          <cell r="A119" t="str">
            <v>401C0007</v>
          </cell>
          <cell r="D119" t="str">
            <v>VENLAFAXINE BASE</v>
          </cell>
        </row>
        <row r="120">
          <cell r="A120" t="str">
            <v>401C0007</v>
          </cell>
          <cell r="D120" t="str">
            <v>CLM-I (CLARITHROMYCIN-I)</v>
          </cell>
        </row>
        <row r="121">
          <cell r="A121" t="str">
            <v>401C0007</v>
          </cell>
          <cell r="D121" t="str">
            <v>MONTELUKAST SODIUM</v>
          </cell>
        </row>
        <row r="122">
          <cell r="A122" t="str">
            <v>401C0007</v>
          </cell>
          <cell r="D122" t="str">
            <v>SERTRALINE MANDELATE</v>
          </cell>
        </row>
        <row r="123">
          <cell r="A123" t="str">
            <v>401C0007</v>
          </cell>
          <cell r="D123" t="str">
            <v>MONTELUKAST SODIUM</v>
          </cell>
        </row>
        <row r="124">
          <cell r="A124" t="str">
            <v>401C0007</v>
          </cell>
          <cell r="D124" t="str">
            <v>(+) CLD (-) CSA SALT PURE (S)</v>
          </cell>
        </row>
        <row r="125">
          <cell r="A125" t="str">
            <v>401C0007</v>
          </cell>
          <cell r="D125" t="str">
            <v>(+) CLD (-) CSA SALT PURE</v>
          </cell>
        </row>
        <row r="126">
          <cell r="A126" t="str">
            <v>401C0007</v>
          </cell>
          <cell r="D126" t="str">
            <v>SIMVASTATIN AMMONIUM SALT</v>
          </cell>
        </row>
        <row r="127">
          <cell r="A127" t="str">
            <v>401C0007</v>
          </cell>
          <cell r="D127" t="str">
            <v>SPENT METHANOL CARBOXY NMPP</v>
          </cell>
        </row>
        <row r="128">
          <cell r="A128" t="str">
            <v>401C0007</v>
          </cell>
          <cell r="D128" t="str">
            <v>SPENT METHANOL S-DIPACP HBR</v>
          </cell>
        </row>
        <row r="129">
          <cell r="A129" t="str">
            <v>401C0007</v>
          </cell>
          <cell r="D129" t="str">
            <v>SPENT METHANOL S-DIPAMP TARTRA</v>
          </cell>
        </row>
        <row r="130">
          <cell r="A130" t="str">
            <v>401C0007</v>
          </cell>
          <cell r="D130" t="str">
            <v>SPENT METHANOL SDIPACP N TOSYL</v>
          </cell>
        </row>
        <row r="131">
          <cell r="A131" t="str">
            <v>401C0007</v>
          </cell>
          <cell r="D131" t="str">
            <v>SPENT METHANOL S-DIPAMP TAR WET</v>
          </cell>
        </row>
        <row r="132">
          <cell r="A132" t="str">
            <v>401C0007</v>
          </cell>
          <cell r="D132" t="str">
            <v>SPENT METHANOL SDIPACP HBR</v>
          </cell>
        </row>
        <row r="133">
          <cell r="A133" t="str">
            <v>401C0008</v>
          </cell>
          <cell r="D133" t="str">
            <v>HYDROXY NMPP</v>
          </cell>
        </row>
        <row r="134">
          <cell r="A134" t="str">
            <v>401C0008</v>
          </cell>
          <cell r="D134" t="str">
            <v>SIMVASTATIN AMMONIUM SALT</v>
          </cell>
        </row>
        <row r="135">
          <cell r="A135" t="str">
            <v>401C0008</v>
          </cell>
          <cell r="D135" t="str">
            <v>IRBESARTAN</v>
          </cell>
        </row>
        <row r="136">
          <cell r="A136" t="str">
            <v>401C0008</v>
          </cell>
          <cell r="D136" t="str">
            <v>IRBESARTAN</v>
          </cell>
        </row>
        <row r="137">
          <cell r="A137" t="str">
            <v>401C0008</v>
          </cell>
          <cell r="D137" t="str">
            <v>OLANZAPINE</v>
          </cell>
        </row>
        <row r="138">
          <cell r="A138" t="str">
            <v>401C0008</v>
          </cell>
          <cell r="D138" t="str">
            <v>EZETIMIBE</v>
          </cell>
        </row>
        <row r="139">
          <cell r="A139" t="str">
            <v>401C0008</v>
          </cell>
          <cell r="D139" t="str">
            <v>FLUVASTATIN SODIUM</v>
          </cell>
        </row>
        <row r="140">
          <cell r="A140" t="str">
            <v>401C0008</v>
          </cell>
          <cell r="D140" t="str">
            <v>FLUVASTATIN SODIUM</v>
          </cell>
        </row>
        <row r="141">
          <cell r="A141" t="str">
            <v>401C0008</v>
          </cell>
          <cell r="D141" t="str">
            <v>MONTELUKAST SODIUM</v>
          </cell>
        </row>
        <row r="142">
          <cell r="A142" t="str">
            <v>401C0008</v>
          </cell>
          <cell r="D142" t="str">
            <v>MONTELUKAST SODIUM</v>
          </cell>
        </row>
        <row r="143">
          <cell r="A143" t="str">
            <v>401C0008</v>
          </cell>
          <cell r="D143" t="str">
            <v>SPENT METHANOL OLANZAPINE MILLED</v>
          </cell>
        </row>
        <row r="144">
          <cell r="A144" t="str">
            <v>401C0008</v>
          </cell>
          <cell r="D144" t="str">
            <v>FAMCICLOVIR</v>
          </cell>
        </row>
        <row r="145">
          <cell r="A145" t="str">
            <v>401C0008</v>
          </cell>
          <cell r="D145" t="str">
            <v>SPENT METHANOL OLANZAPINE</v>
          </cell>
        </row>
        <row r="146">
          <cell r="A146" t="str">
            <v>401C0008</v>
          </cell>
          <cell r="D146" t="str">
            <v>FAMCICLOVIR 2nd CROP CRYST DRY</v>
          </cell>
        </row>
        <row r="147">
          <cell r="A147" t="str">
            <v>401C0009</v>
          </cell>
          <cell r="D147" t="str">
            <v>FAMCICLOVIR</v>
          </cell>
        </row>
        <row r="148">
          <cell r="A148" t="str">
            <v>401C0012</v>
          </cell>
          <cell r="D148" t="str">
            <v>CLOPIDOGEL  CAMPHOR SULFONATE PU</v>
          </cell>
        </row>
        <row r="149">
          <cell r="A149" t="str">
            <v>401C0012</v>
          </cell>
          <cell r="D149" t="str">
            <v>(+) CLD (-) CSA SALT PURE (S)</v>
          </cell>
        </row>
        <row r="150">
          <cell r="A150" t="str">
            <v>401C0012</v>
          </cell>
          <cell r="D150" t="str">
            <v>(+) CLD (-) CSA SALT PURE</v>
          </cell>
        </row>
        <row r="151">
          <cell r="A151" t="str">
            <v>401C0013</v>
          </cell>
          <cell r="D151" t="str">
            <v>EZETIMIBE</v>
          </cell>
        </row>
        <row r="152">
          <cell r="A152" t="str">
            <v>401C0013</v>
          </cell>
          <cell r="D152" t="str">
            <v>DIPROTECTED ATORVASTATIN (PAE)</v>
          </cell>
        </row>
        <row r="153">
          <cell r="A153" t="str">
            <v>401C0013</v>
          </cell>
          <cell r="D153" t="str">
            <v>Schiff’s Base Recover (Imine)</v>
          </cell>
        </row>
        <row r="154">
          <cell r="A154" t="str">
            <v>401C0013</v>
          </cell>
          <cell r="D154" t="str">
            <v>SERTRALINE MANDELATE CRYST</v>
          </cell>
        </row>
        <row r="155">
          <cell r="A155" t="str">
            <v>401C0013</v>
          </cell>
          <cell r="D155" t="str">
            <v>R-CMH</v>
          </cell>
        </row>
        <row r="156">
          <cell r="A156" t="str">
            <v>401C0013</v>
          </cell>
          <cell r="D156" t="str">
            <v>SERTRALINE RECEMATE HCL DRY</v>
          </cell>
        </row>
        <row r="157">
          <cell r="A157" t="str">
            <v>401C0014</v>
          </cell>
          <cell r="D157" t="str">
            <v>CYCLOHEXANE DIACETIC ACID MONOAM</v>
          </cell>
        </row>
        <row r="158">
          <cell r="A158" t="str">
            <v>401C0015</v>
          </cell>
          <cell r="D158" t="str">
            <v>VENLAFAXINE FREE BASE</v>
          </cell>
        </row>
        <row r="159">
          <cell r="A159" t="str">
            <v>401C0015</v>
          </cell>
          <cell r="D159" t="str">
            <v>VENLAFAXINE FREE BASE WET</v>
          </cell>
        </row>
        <row r="160">
          <cell r="A160" t="str">
            <v>401C0015</v>
          </cell>
          <cell r="D160" t="str">
            <v>VEN-1 WET</v>
          </cell>
        </row>
        <row r="161">
          <cell r="A161" t="str">
            <v>401C0018</v>
          </cell>
          <cell r="D161" t="str">
            <v>MONTELUKAST SODIUM</v>
          </cell>
        </row>
        <row r="162">
          <cell r="A162" t="str">
            <v>401C0018</v>
          </cell>
          <cell r="D162" t="str">
            <v>MONTELUKAST SODIUM</v>
          </cell>
        </row>
        <row r="163">
          <cell r="A163" t="str">
            <v>401D0001</v>
          </cell>
          <cell r="D163" t="str">
            <v>QUETIAPINE FUMARATE</v>
          </cell>
        </row>
        <row r="164">
          <cell r="A164" t="str">
            <v>401D0001</v>
          </cell>
          <cell r="D164" t="str">
            <v>QUETIAPINE FUMARATE</v>
          </cell>
        </row>
        <row r="165">
          <cell r="A165" t="str">
            <v>401D0002</v>
          </cell>
          <cell r="D165" t="str">
            <v>R-CMH</v>
          </cell>
        </row>
        <row r="166">
          <cell r="A166" t="str">
            <v>401D0003</v>
          </cell>
          <cell r="D166" t="str">
            <v>SERTRALINE MANDELATE CRYST</v>
          </cell>
        </row>
        <row r="167">
          <cell r="A167" t="str">
            <v>401D0003</v>
          </cell>
          <cell r="D167" t="str">
            <v>SERTRALINE MANDELATE</v>
          </cell>
        </row>
        <row r="168">
          <cell r="A168" t="str">
            <v>401D0004</v>
          </cell>
          <cell r="D168" t="str">
            <v>SERTRALINE MANDELATE CRYST</v>
          </cell>
        </row>
        <row r="169">
          <cell r="A169" t="str">
            <v>401D0004</v>
          </cell>
          <cell r="D169" t="str">
            <v>SERTRALINE RECEMATE HCL DRY</v>
          </cell>
        </row>
        <row r="170">
          <cell r="A170" t="str">
            <v>401D0006</v>
          </cell>
          <cell r="D170" t="str">
            <v>T B R E</v>
          </cell>
        </row>
        <row r="171">
          <cell r="A171" t="str">
            <v>401D0006</v>
          </cell>
          <cell r="D171" t="str">
            <v>ROSUVASTATIN - (TBRE)</v>
          </cell>
        </row>
        <row r="172">
          <cell r="A172" t="str">
            <v>401D0006</v>
          </cell>
          <cell r="D172" t="str">
            <v>ROSUVASTATIN TB-20 (N)</v>
          </cell>
        </row>
        <row r="173">
          <cell r="A173" t="str">
            <v>401D0008</v>
          </cell>
          <cell r="D173" t="str">
            <v>CLM-I (CLARITHROMYCIN-I)</v>
          </cell>
        </row>
        <row r="174">
          <cell r="A174" t="str">
            <v>401D0009</v>
          </cell>
          <cell r="D174" t="str">
            <v>HYDROXY NMPP</v>
          </cell>
        </row>
        <row r="175">
          <cell r="A175" t="str">
            <v>401D0009</v>
          </cell>
          <cell r="D175" t="str">
            <v>TRITYL LOSARTAN</v>
          </cell>
        </row>
        <row r="176">
          <cell r="A176" t="str">
            <v>401D0009</v>
          </cell>
          <cell r="D176" t="str">
            <v>EPSIP CRYST II DRY</v>
          </cell>
        </row>
        <row r="177">
          <cell r="A177" t="str">
            <v>401D0009</v>
          </cell>
          <cell r="D177" t="str">
            <v>S-DIPAMP TARTRATE DRY</v>
          </cell>
        </row>
        <row r="178">
          <cell r="A178" t="str">
            <v>401D0009</v>
          </cell>
          <cell r="D178" t="str">
            <v>EPSIP MSA DRY</v>
          </cell>
        </row>
        <row r="179">
          <cell r="A179" t="str">
            <v>401D0009</v>
          </cell>
          <cell r="D179" t="str">
            <v>CLOPIDOGEL  CAMPHOR SULFONATE PU</v>
          </cell>
        </row>
        <row r="180">
          <cell r="A180" t="str">
            <v>401D0009</v>
          </cell>
          <cell r="D180" t="str">
            <v>EZETIMIBE</v>
          </cell>
        </row>
        <row r="181">
          <cell r="A181" t="str">
            <v>401D0009</v>
          </cell>
          <cell r="D181" t="str">
            <v>(+) CLD (-) CSA SALT PURE (S)</v>
          </cell>
        </row>
        <row r="182">
          <cell r="A182" t="str">
            <v>401D0009</v>
          </cell>
          <cell r="D182" t="str">
            <v>(+) CLD (-) CSA SALT PURE</v>
          </cell>
        </row>
        <row r="183">
          <cell r="A183" t="str">
            <v>401D0010</v>
          </cell>
          <cell r="D183" t="str">
            <v>CLM-I (CLARITHROMYCIN-I)</v>
          </cell>
        </row>
        <row r="184">
          <cell r="A184" t="str">
            <v>401D0010</v>
          </cell>
          <cell r="D184" t="str">
            <v>HYDROXY NMPP</v>
          </cell>
        </row>
        <row r="185">
          <cell r="A185" t="str">
            <v>401D0010</v>
          </cell>
          <cell r="D185" t="str">
            <v>Schiff’s Base Recover (Imine)</v>
          </cell>
        </row>
        <row r="186">
          <cell r="A186" t="str">
            <v>401D0011</v>
          </cell>
          <cell r="D186" t="str">
            <v>R-CMH</v>
          </cell>
        </row>
        <row r="187">
          <cell r="A187" t="str">
            <v>401D0012</v>
          </cell>
          <cell r="D187" t="str">
            <v>CLM-I (CLARITHROMYCIN-I)</v>
          </cell>
        </row>
        <row r="188">
          <cell r="A188" t="str">
            <v>401D0016</v>
          </cell>
          <cell r="D188" t="str">
            <v>QUETIAPINE FUMARATE CRYST WET</v>
          </cell>
        </row>
        <row r="189">
          <cell r="A189" t="str">
            <v>401D0017</v>
          </cell>
          <cell r="D189" t="str">
            <v>S-DIPAMP TARTRATE DRY</v>
          </cell>
        </row>
        <row r="190">
          <cell r="A190" t="str">
            <v>401D0019</v>
          </cell>
          <cell r="D190" t="str">
            <v>MONTELUKAST SODIUM</v>
          </cell>
        </row>
        <row r="191">
          <cell r="A191" t="str">
            <v>401D0019</v>
          </cell>
          <cell r="D191" t="str">
            <v>MONTELUKAST SODIUM</v>
          </cell>
        </row>
        <row r="192">
          <cell r="A192" t="str">
            <v>401D0020</v>
          </cell>
          <cell r="D192" t="str">
            <v>DIPROTECTED ATORVASTATIN (PAE)</v>
          </cell>
        </row>
        <row r="193">
          <cell r="A193" t="str">
            <v>401D0021</v>
          </cell>
          <cell r="D193" t="str">
            <v>SIMVASTATIN AMMONIUM SALT</v>
          </cell>
        </row>
        <row r="194">
          <cell r="A194" t="str">
            <v>401D0022</v>
          </cell>
          <cell r="D194" t="str">
            <v>EZETIMIBE</v>
          </cell>
        </row>
        <row r="195">
          <cell r="A195" t="str">
            <v>401D0022</v>
          </cell>
          <cell r="D195" t="str">
            <v>PREGABALIN DRY</v>
          </cell>
        </row>
        <row r="196">
          <cell r="A196" t="str">
            <v>401D0022</v>
          </cell>
          <cell r="D196" t="str">
            <v>EPSIP MSA DRY</v>
          </cell>
        </row>
        <row r="197">
          <cell r="A197" t="str">
            <v>401D0023</v>
          </cell>
          <cell r="D197" t="str">
            <v>DBFEtCL</v>
          </cell>
        </row>
        <row r="198">
          <cell r="A198" t="str">
            <v>401E0002</v>
          </cell>
          <cell r="D198" t="str">
            <v>VENLAFAXINE FREE BASE</v>
          </cell>
        </row>
        <row r="199">
          <cell r="A199" t="str">
            <v>401E0002</v>
          </cell>
          <cell r="D199" t="str">
            <v>EPSIP MSA DRY</v>
          </cell>
        </row>
        <row r="200">
          <cell r="A200" t="str">
            <v>401E0002</v>
          </cell>
          <cell r="D200" t="str">
            <v>VENLAFAXINE FREE BASE 2ND CROP</v>
          </cell>
        </row>
        <row r="201">
          <cell r="A201" t="str">
            <v>401E0002</v>
          </cell>
          <cell r="D201" t="str">
            <v>FAMCICLOVIR</v>
          </cell>
        </row>
        <row r="202">
          <cell r="A202" t="str">
            <v>401E0002</v>
          </cell>
          <cell r="D202" t="str">
            <v>DIPROTECTED ATORVASTATIN (PAE)</v>
          </cell>
        </row>
        <row r="203">
          <cell r="A203" t="str">
            <v>401E0002</v>
          </cell>
          <cell r="D203" t="str">
            <v>VENLAFAXINE FREE BASE</v>
          </cell>
        </row>
        <row r="204">
          <cell r="A204" t="str">
            <v>401E0002</v>
          </cell>
          <cell r="D204" t="str">
            <v>VENLAFAXINE FREE BASE WET</v>
          </cell>
        </row>
        <row r="205">
          <cell r="A205" t="str">
            <v>401E0002</v>
          </cell>
          <cell r="D205" t="str">
            <v>(+) CLD (-) CSA SALT PURE (S)</v>
          </cell>
        </row>
        <row r="206">
          <cell r="A206" t="str">
            <v>401E0002</v>
          </cell>
          <cell r="D206" t="str">
            <v>(+) CLD (-) CSA SALT PURE</v>
          </cell>
        </row>
        <row r="207">
          <cell r="A207" t="str">
            <v>401E0002</v>
          </cell>
          <cell r="D207" t="str">
            <v>AZA ERYTHROMYCIN</v>
          </cell>
        </row>
        <row r="208">
          <cell r="A208" t="str">
            <v>401E0002</v>
          </cell>
          <cell r="D208" t="str">
            <v>FAMCICLOVIR 2nd CROP CRYST DRY</v>
          </cell>
        </row>
        <row r="209">
          <cell r="A209" t="str">
            <v>401E0003</v>
          </cell>
          <cell r="D209" t="str">
            <v>R-CMH</v>
          </cell>
        </row>
        <row r="210">
          <cell r="A210" t="str">
            <v>401E0004</v>
          </cell>
          <cell r="D210" t="str">
            <v>IRBESARTAN</v>
          </cell>
        </row>
        <row r="211">
          <cell r="A211" t="str">
            <v>401E0004</v>
          </cell>
          <cell r="D211" t="str">
            <v>IRBESARTAN</v>
          </cell>
        </row>
        <row r="212">
          <cell r="A212" t="str">
            <v>401E0007</v>
          </cell>
          <cell r="D212" t="str">
            <v>CLM-I (CLARITHROMYCIN-I)</v>
          </cell>
        </row>
        <row r="213">
          <cell r="A213" t="str">
            <v>401E0008</v>
          </cell>
          <cell r="D213" t="str">
            <v>AZA ERYTHROMYCIN</v>
          </cell>
        </row>
        <row r="214">
          <cell r="A214" t="str">
            <v>401E0008</v>
          </cell>
          <cell r="D214" t="str">
            <v>Silyl Ester - TIOC ROUTE DRY</v>
          </cell>
        </row>
        <row r="215">
          <cell r="A215" t="str">
            <v>401E0009</v>
          </cell>
          <cell r="D215" t="str">
            <v>CLP-8 PURE</v>
          </cell>
        </row>
        <row r="216">
          <cell r="A216" t="str">
            <v>401E0009</v>
          </cell>
          <cell r="D216" t="str">
            <v>FAMCICLOVIR 2nd CROP CRYST DRY</v>
          </cell>
        </row>
        <row r="217">
          <cell r="A217" t="str">
            <v>401E0009</v>
          </cell>
          <cell r="D217" t="str">
            <v>CLP-8</v>
          </cell>
        </row>
        <row r="218">
          <cell r="A218" t="str">
            <v>401E0009</v>
          </cell>
          <cell r="D218" t="str">
            <v>EPSIP CRYST II DRY</v>
          </cell>
        </row>
        <row r="219">
          <cell r="A219" t="str">
            <v>401E0009</v>
          </cell>
          <cell r="D219" t="str">
            <v>TRITYL LOSARTAN</v>
          </cell>
        </row>
        <row r="220">
          <cell r="A220" t="str">
            <v>401E0009</v>
          </cell>
          <cell r="D220" t="str">
            <v>FAMCICLOVIR</v>
          </cell>
        </row>
        <row r="221">
          <cell r="A221" t="str">
            <v>401E0009</v>
          </cell>
          <cell r="D221" t="str">
            <v>SIMVASTATIN AMMONIUM SALT</v>
          </cell>
        </row>
        <row r="222">
          <cell r="A222" t="str">
            <v>401E0009</v>
          </cell>
          <cell r="D222" t="str">
            <v>R-CMH</v>
          </cell>
        </row>
        <row r="223">
          <cell r="A223" t="str">
            <v>401E0009</v>
          </cell>
          <cell r="D223" t="str">
            <v>IRBESARTAN</v>
          </cell>
        </row>
        <row r="224">
          <cell r="A224" t="str">
            <v>401E0009</v>
          </cell>
          <cell r="D224" t="str">
            <v>IRBESARTAN</v>
          </cell>
        </row>
        <row r="225">
          <cell r="A225" t="str">
            <v>401E0009</v>
          </cell>
          <cell r="D225" t="str">
            <v>S-DIPAMP TARTRATE DRY</v>
          </cell>
        </row>
        <row r="226">
          <cell r="A226" t="str">
            <v>401E0009</v>
          </cell>
          <cell r="D226" t="str">
            <v>EZETIMIBE</v>
          </cell>
        </row>
        <row r="227">
          <cell r="A227" t="str">
            <v>401E0009</v>
          </cell>
          <cell r="D227" t="str">
            <v>EZETIMIBE</v>
          </cell>
        </row>
        <row r="228">
          <cell r="A228" t="str">
            <v>401E0009</v>
          </cell>
          <cell r="D228" t="str">
            <v>TRITYL LOSARTAN CRYST IIND CROP</v>
          </cell>
        </row>
        <row r="229">
          <cell r="A229" t="str">
            <v>401E0009</v>
          </cell>
          <cell r="D229" t="str">
            <v>ETHYL ACETATE - RECOVERED</v>
          </cell>
        </row>
        <row r="230">
          <cell r="A230" t="str">
            <v>401E0010</v>
          </cell>
          <cell r="D230" t="str">
            <v>R-CMH</v>
          </cell>
        </row>
        <row r="231">
          <cell r="A231" t="str">
            <v>401E0013</v>
          </cell>
          <cell r="D231" t="str">
            <v>EZETIMIBE</v>
          </cell>
        </row>
        <row r="232">
          <cell r="A232" t="str">
            <v>401E0014</v>
          </cell>
          <cell r="D232" t="str">
            <v>EZETIMIBE</v>
          </cell>
        </row>
        <row r="233">
          <cell r="A233" t="str">
            <v>401E0015</v>
          </cell>
          <cell r="D233" t="str">
            <v>PREGABALIN DRY</v>
          </cell>
        </row>
        <row r="234">
          <cell r="A234" t="str">
            <v>401E0015</v>
          </cell>
          <cell r="D234" t="str">
            <v>2-[(8S)-1,6,7,8-TETRAHYDRO-2H-IN</v>
          </cell>
        </row>
        <row r="235">
          <cell r="A235" t="str">
            <v>401F0002</v>
          </cell>
          <cell r="D235" t="str">
            <v>FLUVASTATIN SODIUM</v>
          </cell>
        </row>
        <row r="236">
          <cell r="A236" t="str">
            <v>401F0002</v>
          </cell>
          <cell r="D236" t="str">
            <v>FLUVASTATIN SODIUM</v>
          </cell>
        </row>
        <row r="237">
          <cell r="A237" t="str">
            <v>401F0005</v>
          </cell>
          <cell r="D237" t="str">
            <v>VENLAFAXINE BASE</v>
          </cell>
        </row>
        <row r="238">
          <cell r="A238" t="str">
            <v>401F0005</v>
          </cell>
          <cell r="D238" t="str">
            <v>VENLAFAXINE FREE BASE</v>
          </cell>
        </row>
        <row r="239">
          <cell r="A239" t="str">
            <v>401F0005</v>
          </cell>
          <cell r="D239" t="str">
            <v>VENLAFAXINE FREE BASE WET</v>
          </cell>
        </row>
        <row r="240">
          <cell r="A240" t="str">
            <v>401F0007</v>
          </cell>
          <cell r="D240" t="str">
            <v>EZETIMIBE</v>
          </cell>
        </row>
        <row r="241">
          <cell r="A241" t="str">
            <v>401F0007</v>
          </cell>
          <cell r="D241" t="str">
            <v>VENLAFAXINE FREE BASE</v>
          </cell>
        </row>
        <row r="242">
          <cell r="A242" t="str">
            <v>401F0007</v>
          </cell>
          <cell r="D242" t="str">
            <v>VENLAFAXINE FREE BASE WET</v>
          </cell>
        </row>
        <row r="243">
          <cell r="A243" t="str">
            <v>401F0007</v>
          </cell>
          <cell r="D243" t="str">
            <v>VENLAFAXINE BASE</v>
          </cell>
        </row>
        <row r="244">
          <cell r="A244" t="str">
            <v>401F0007</v>
          </cell>
          <cell r="D244" t="str">
            <v>CLM-I (CLARITHROMYCIN-I)</v>
          </cell>
        </row>
        <row r="245">
          <cell r="A245" t="str">
            <v>401F0008</v>
          </cell>
          <cell r="D245" t="str">
            <v>QUETIAPINE FUMARATE</v>
          </cell>
        </row>
        <row r="246">
          <cell r="A246" t="str">
            <v>401F0008</v>
          </cell>
          <cell r="D246" t="str">
            <v>QUETIAPINE FUMARATE</v>
          </cell>
        </row>
        <row r="247">
          <cell r="A247" t="str">
            <v>401F0008</v>
          </cell>
          <cell r="D247" t="str">
            <v>QUETIAPINE FUMARATE CRYST WET</v>
          </cell>
        </row>
        <row r="248">
          <cell r="A248" t="str">
            <v>401F0010</v>
          </cell>
          <cell r="D248" t="str">
            <v>T B R E</v>
          </cell>
        </row>
        <row r="249">
          <cell r="A249" t="str">
            <v>401F0010</v>
          </cell>
          <cell r="D249" t="str">
            <v>ROSUVASTATIN - (TBRE)</v>
          </cell>
        </row>
        <row r="250">
          <cell r="A250" t="str">
            <v>401F0010</v>
          </cell>
          <cell r="D250" t="str">
            <v>ROSUVASTATIN TB-20 (N)</v>
          </cell>
        </row>
        <row r="251">
          <cell r="A251" t="str">
            <v>401H0003</v>
          </cell>
          <cell r="D251" t="str">
            <v>SIMVASTATIN AMMONIUM SALT</v>
          </cell>
        </row>
        <row r="252">
          <cell r="A252" t="str">
            <v>401H0003</v>
          </cell>
          <cell r="D252" t="str">
            <v>CLM-I (CLARITHROMYCIN-I)</v>
          </cell>
        </row>
        <row r="253">
          <cell r="A253" t="str">
            <v>401H0003</v>
          </cell>
          <cell r="D253" t="str">
            <v>Silyl Ester - TIOC ROUTE DRY</v>
          </cell>
        </row>
        <row r="254">
          <cell r="A254" t="str">
            <v>401H0004</v>
          </cell>
          <cell r="D254" t="str">
            <v>QUETIAPINE FUMARATE</v>
          </cell>
        </row>
        <row r="255">
          <cell r="A255" t="str">
            <v>401H0004</v>
          </cell>
          <cell r="D255" t="str">
            <v>QUETIAPINE FUMARATE</v>
          </cell>
        </row>
        <row r="256">
          <cell r="A256" t="str">
            <v>401H0005</v>
          </cell>
          <cell r="D256" t="str">
            <v>T B R E</v>
          </cell>
        </row>
        <row r="257">
          <cell r="A257" t="str">
            <v>401H0005</v>
          </cell>
          <cell r="D257" t="str">
            <v>HYDROXY NMPP</v>
          </cell>
        </row>
        <row r="258">
          <cell r="A258" t="str">
            <v>401H0005</v>
          </cell>
          <cell r="D258" t="str">
            <v>ROSUVASTATIN - (TBRE)</v>
          </cell>
        </row>
        <row r="259">
          <cell r="A259" t="str">
            <v>401H0005</v>
          </cell>
          <cell r="D259" t="str">
            <v>EZETIMIBE</v>
          </cell>
        </row>
        <row r="260">
          <cell r="A260" t="str">
            <v>401H0005</v>
          </cell>
          <cell r="D260" t="str">
            <v>ROSUVASTATIN TB-20 (N)</v>
          </cell>
        </row>
        <row r="261">
          <cell r="A261" t="str">
            <v>401H0007</v>
          </cell>
          <cell r="D261" t="str">
            <v>PREGABALIN DRY</v>
          </cell>
        </row>
        <row r="262">
          <cell r="A262" t="str">
            <v>401H0007</v>
          </cell>
          <cell r="D262" t="str">
            <v>R-CMH</v>
          </cell>
        </row>
        <row r="263">
          <cell r="A263" t="str">
            <v>401H0007</v>
          </cell>
          <cell r="D263" t="str">
            <v>D(-)MANDELIC ACID RECOVERED D</v>
          </cell>
        </row>
        <row r="264">
          <cell r="A264" t="str">
            <v>401H0007</v>
          </cell>
          <cell r="D264" t="str">
            <v>EPSIP MSA DRY</v>
          </cell>
        </row>
        <row r="265">
          <cell r="A265" t="str">
            <v>401H0007</v>
          </cell>
          <cell r="D265" t="str">
            <v>2-[(8S)-1,6,7,8-TETRAHYDRO-2H-IN</v>
          </cell>
        </row>
        <row r="266">
          <cell r="A266" t="str">
            <v>401H0007</v>
          </cell>
          <cell r="D266" t="str">
            <v>HYDROXY NMPP</v>
          </cell>
        </row>
        <row r="267">
          <cell r="A267" t="str">
            <v>401H0007</v>
          </cell>
          <cell r="D267" t="str">
            <v>RECOVERD D(-)MANDELIC ACID DRY</v>
          </cell>
        </row>
        <row r="268">
          <cell r="A268" t="str">
            <v>401H0007</v>
          </cell>
          <cell r="D268" t="str">
            <v>QUETIAPINE FUMARATE</v>
          </cell>
        </row>
        <row r="269">
          <cell r="A269" t="str">
            <v>401H0007</v>
          </cell>
          <cell r="D269" t="str">
            <v>QUETIAPINE FUMARATE</v>
          </cell>
        </row>
        <row r="270">
          <cell r="A270" t="str">
            <v>401H0007</v>
          </cell>
          <cell r="D270" t="str">
            <v>SERTRALINE RECEMATE HCL DRY</v>
          </cell>
        </row>
        <row r="271">
          <cell r="A271" t="str">
            <v>401H0007</v>
          </cell>
          <cell r="D271" t="str">
            <v>SCMH - Recovered</v>
          </cell>
        </row>
        <row r="272">
          <cell r="A272" t="str">
            <v>401H0007</v>
          </cell>
          <cell r="D272" t="str">
            <v>ROSUVASTATIN TB-20 (N)</v>
          </cell>
        </row>
        <row r="273">
          <cell r="A273" t="str">
            <v>401H0007</v>
          </cell>
          <cell r="D273" t="str">
            <v>VENLAFAXINE FREE BASE</v>
          </cell>
        </row>
        <row r="274">
          <cell r="A274" t="str">
            <v>401H0007</v>
          </cell>
          <cell r="D274" t="str">
            <v>VENLAFAXINE FREE BASE WET</v>
          </cell>
        </row>
        <row r="275">
          <cell r="A275" t="str">
            <v>401H0007</v>
          </cell>
          <cell r="D275" t="str">
            <v>T B R E</v>
          </cell>
        </row>
        <row r="276">
          <cell r="A276" t="str">
            <v>401H0007</v>
          </cell>
          <cell r="D276" t="str">
            <v>SPENT METHANOL DICHLORO</v>
          </cell>
        </row>
        <row r="277">
          <cell r="A277" t="str">
            <v>401H0007</v>
          </cell>
          <cell r="D277" t="str">
            <v>SPENT METHANOL DIOL</v>
          </cell>
        </row>
        <row r="278">
          <cell r="A278" t="str">
            <v>401H0007</v>
          </cell>
          <cell r="D278" t="str">
            <v>EZETIMIBE</v>
          </cell>
        </row>
        <row r="279">
          <cell r="A279" t="str">
            <v>401H0007</v>
          </cell>
          <cell r="D279" t="str">
            <v>SPENT METHANOL HYDROXY WET</v>
          </cell>
        </row>
        <row r="280">
          <cell r="A280" t="str">
            <v>401H0007</v>
          </cell>
          <cell r="D280" t="str">
            <v>ROSUVASTATIN - (TBRE)</v>
          </cell>
        </row>
        <row r="281">
          <cell r="A281" t="str">
            <v>401H0007</v>
          </cell>
          <cell r="D281" t="str">
            <v>MDC - RECOVERED TIOC</v>
          </cell>
        </row>
        <row r="282">
          <cell r="A282" t="str">
            <v>401H0007</v>
          </cell>
          <cell r="D282" t="str">
            <v>MDC - DISTILLED - CLP</v>
          </cell>
        </row>
        <row r="283">
          <cell r="A283" t="str">
            <v>401H0007</v>
          </cell>
          <cell r="D283" t="str">
            <v>FLUVASTATIN SODIUM</v>
          </cell>
        </row>
        <row r="284">
          <cell r="A284" t="str">
            <v>401H0007</v>
          </cell>
          <cell r="D284" t="str">
            <v>FLUVASTATIN SODIUM</v>
          </cell>
        </row>
        <row r="285">
          <cell r="A285" t="str">
            <v>401H0007</v>
          </cell>
          <cell r="D285" t="str">
            <v>M T B E - TREATMENT (HCL)</v>
          </cell>
        </row>
        <row r="286">
          <cell r="A286" t="str">
            <v>401H0009</v>
          </cell>
          <cell r="D286" t="str">
            <v>DIPROTECTED ATORVASTATIN (PAE)</v>
          </cell>
        </row>
        <row r="287">
          <cell r="A287" t="str">
            <v>401H0009</v>
          </cell>
          <cell r="D287" t="str">
            <v>SERTRALINE MANDELATE CRYST</v>
          </cell>
        </row>
        <row r="288">
          <cell r="A288" t="str">
            <v>401H0009</v>
          </cell>
          <cell r="D288" t="str">
            <v>SERTRALINE RECEMATE HCL DRY</v>
          </cell>
        </row>
        <row r="289">
          <cell r="A289" t="str">
            <v>401H0010</v>
          </cell>
          <cell r="D289" t="str">
            <v>EZETIMIBE</v>
          </cell>
        </row>
        <row r="290">
          <cell r="A290" t="str">
            <v>401H0011</v>
          </cell>
          <cell r="D290" t="str">
            <v>CLM-I (CLARITHROMYCIN-I)</v>
          </cell>
        </row>
        <row r="291">
          <cell r="A291" t="str">
            <v>401H0011</v>
          </cell>
          <cell r="D291" t="str">
            <v>AZA ERYTHROMYCIN</v>
          </cell>
        </row>
        <row r="292">
          <cell r="A292" t="str">
            <v>401H0011</v>
          </cell>
          <cell r="D292" t="str">
            <v>Silyl Ester - TIOC ROUTE DRY</v>
          </cell>
        </row>
        <row r="293">
          <cell r="A293" t="str">
            <v>401H0012</v>
          </cell>
          <cell r="D293" t="str">
            <v>CLP-8 PURE</v>
          </cell>
        </row>
        <row r="294">
          <cell r="A294" t="str">
            <v>401H0012</v>
          </cell>
          <cell r="D294" t="str">
            <v>CLP-8</v>
          </cell>
        </row>
        <row r="295">
          <cell r="A295" t="str">
            <v>401H0012</v>
          </cell>
          <cell r="D295" t="str">
            <v>EPSIP MSA DRY</v>
          </cell>
        </row>
        <row r="296">
          <cell r="A296" t="str">
            <v>401H0012</v>
          </cell>
          <cell r="D296" t="str">
            <v>EPSIP CRYST II DRY</v>
          </cell>
        </row>
        <row r="297">
          <cell r="A297" t="str">
            <v>401H0012</v>
          </cell>
          <cell r="D297" t="str">
            <v>QUETIAPINE FUMARATE</v>
          </cell>
        </row>
        <row r="298">
          <cell r="A298" t="str">
            <v>401H0012</v>
          </cell>
          <cell r="D298" t="str">
            <v>QUETIAPINE FUMARATE</v>
          </cell>
        </row>
        <row r="299">
          <cell r="A299" t="str">
            <v>401H0012</v>
          </cell>
          <cell r="D299" t="str">
            <v>VENLAFAXINE FREE BASE 2ND CROP</v>
          </cell>
        </row>
        <row r="300">
          <cell r="A300" t="str">
            <v>401H0012</v>
          </cell>
          <cell r="D300" t="str">
            <v>ROSUVASTATIN TB-20 (N)</v>
          </cell>
        </row>
        <row r="301">
          <cell r="A301" t="str">
            <v>401H0012</v>
          </cell>
          <cell r="D301" t="str">
            <v>DIPROTECTED ATORVASTATIN (PAE)</v>
          </cell>
        </row>
        <row r="302">
          <cell r="A302" t="str">
            <v>401H0012</v>
          </cell>
          <cell r="D302" t="str">
            <v>SERTRALINE MANDELATE CRYST</v>
          </cell>
        </row>
        <row r="303">
          <cell r="A303" t="str">
            <v>401H0012</v>
          </cell>
          <cell r="D303" t="str">
            <v>FAMCICLOVIR</v>
          </cell>
        </row>
        <row r="304">
          <cell r="A304" t="str">
            <v>401H0012</v>
          </cell>
          <cell r="D304" t="str">
            <v>SERTRALINE RECEMATE HCL DRY</v>
          </cell>
        </row>
        <row r="305">
          <cell r="A305" t="str">
            <v>401H0012</v>
          </cell>
          <cell r="D305" t="str">
            <v>VENLAFAXINE FREE BASE WET</v>
          </cell>
        </row>
        <row r="306">
          <cell r="A306" t="str">
            <v>401H0012</v>
          </cell>
          <cell r="D306" t="str">
            <v>VENLAFAXINE BASE</v>
          </cell>
        </row>
        <row r="307">
          <cell r="A307" t="str">
            <v>401H0012</v>
          </cell>
          <cell r="D307" t="str">
            <v>VENLAFAXINE FREE BASE</v>
          </cell>
        </row>
        <row r="308">
          <cell r="A308" t="str">
            <v>401H0012</v>
          </cell>
          <cell r="D308" t="str">
            <v>VENLAFAXINE FREE BASE</v>
          </cell>
        </row>
        <row r="309">
          <cell r="A309" t="str">
            <v>401H0012</v>
          </cell>
          <cell r="D309" t="str">
            <v>CLM-I (CLARITHROMYCIN-I)</v>
          </cell>
        </row>
        <row r="310">
          <cell r="A310" t="str">
            <v>401H0013</v>
          </cell>
          <cell r="D310" t="str">
            <v>OLANZAPINE</v>
          </cell>
        </row>
        <row r="311">
          <cell r="A311" t="str">
            <v>401H0013</v>
          </cell>
          <cell r="D311" t="str">
            <v>(+) CLD (-) CSA SALT PURE (S)</v>
          </cell>
        </row>
        <row r="312">
          <cell r="A312" t="str">
            <v>401H0013</v>
          </cell>
          <cell r="D312" t="str">
            <v>(+) CLD (-) CSA SALT PURE</v>
          </cell>
        </row>
        <row r="313">
          <cell r="A313" t="str">
            <v>401H0013</v>
          </cell>
          <cell r="D313" t="str">
            <v>SERTRALINE MANDELATE</v>
          </cell>
        </row>
        <row r="314">
          <cell r="A314" t="str">
            <v>401H0014</v>
          </cell>
          <cell r="D314" t="str">
            <v>SIMVASTATIN AMMONIUM SALT</v>
          </cell>
        </row>
        <row r="315">
          <cell r="A315" t="str">
            <v>401H0014</v>
          </cell>
          <cell r="D315" t="str">
            <v>IRBESARTAN</v>
          </cell>
        </row>
        <row r="316">
          <cell r="A316" t="str">
            <v>401H0014</v>
          </cell>
          <cell r="D316" t="str">
            <v>IRBESARTAN</v>
          </cell>
        </row>
        <row r="317">
          <cell r="A317" t="str">
            <v>401H0017</v>
          </cell>
          <cell r="D317" t="str">
            <v>S-DIPAMP TARTRATE DRY</v>
          </cell>
        </row>
        <row r="318">
          <cell r="A318" t="str">
            <v>401H0018</v>
          </cell>
          <cell r="D318" t="str">
            <v>SIMVASTATIN AMMONIUM SALT</v>
          </cell>
        </row>
        <row r="319">
          <cell r="A319" t="str">
            <v>401I0001</v>
          </cell>
          <cell r="D319" t="str">
            <v>EZETIMIBE</v>
          </cell>
        </row>
        <row r="320">
          <cell r="A320" t="str">
            <v>401I0001</v>
          </cell>
          <cell r="D320" t="str">
            <v>AZA ERYTHROMYCIN</v>
          </cell>
        </row>
        <row r="321">
          <cell r="A321" t="str">
            <v>401I0001</v>
          </cell>
          <cell r="D321" t="str">
            <v>CLM-I (CLARITHROMYCIN-I)</v>
          </cell>
        </row>
        <row r="322">
          <cell r="A322" t="str">
            <v>401I0004</v>
          </cell>
          <cell r="D322" t="str">
            <v>R-CMH</v>
          </cell>
        </row>
        <row r="323">
          <cell r="A323" t="str">
            <v>401I0005</v>
          </cell>
          <cell r="D323" t="str">
            <v>MONTELUKAST SODIUM</v>
          </cell>
        </row>
        <row r="324">
          <cell r="A324" t="str">
            <v>401I0005</v>
          </cell>
          <cell r="D324" t="str">
            <v>MONTELUKAST SODIUM</v>
          </cell>
        </row>
        <row r="325">
          <cell r="A325" t="str">
            <v>401I0006</v>
          </cell>
          <cell r="D325" t="str">
            <v>SIMVASTATIN AMMONIUM SALT</v>
          </cell>
        </row>
        <row r="326">
          <cell r="A326" t="str">
            <v>401I0007</v>
          </cell>
          <cell r="D326" t="str">
            <v>EZETIMIBE</v>
          </cell>
        </row>
        <row r="327">
          <cell r="A327" t="str">
            <v>401I0008</v>
          </cell>
          <cell r="D327" t="str">
            <v>PREGABALIN DRY</v>
          </cell>
        </row>
        <row r="328">
          <cell r="A328" t="str">
            <v>401L0001</v>
          </cell>
          <cell r="D328" t="str">
            <v>S-DIPAMP TARTRATE DRY</v>
          </cell>
        </row>
        <row r="329">
          <cell r="A329" t="str">
            <v>401L0003</v>
          </cell>
          <cell r="D329" t="str">
            <v>T B R E</v>
          </cell>
        </row>
        <row r="330">
          <cell r="A330" t="str">
            <v>401L0003</v>
          </cell>
          <cell r="D330" t="str">
            <v>ROSUVASTATIN - (TBRE)</v>
          </cell>
        </row>
        <row r="331">
          <cell r="A331" t="str">
            <v>401L0004</v>
          </cell>
          <cell r="D331" t="str">
            <v>HYDROXY NMPP</v>
          </cell>
        </row>
        <row r="332">
          <cell r="A332" t="str">
            <v>401L0006</v>
          </cell>
          <cell r="D332" t="str">
            <v>SIMVASTATIN AMMONIUM SALT</v>
          </cell>
        </row>
        <row r="333">
          <cell r="A333" t="str">
            <v>401M0002</v>
          </cell>
          <cell r="D333" t="str">
            <v>CLM-I (CLARITHROMYCIN-I)</v>
          </cell>
        </row>
        <row r="334">
          <cell r="A334" t="str">
            <v>401M0002</v>
          </cell>
          <cell r="D334" t="str">
            <v>PREGABALIN DRY</v>
          </cell>
        </row>
        <row r="335">
          <cell r="A335" t="str">
            <v>401M0002</v>
          </cell>
          <cell r="D335" t="str">
            <v>R-CMH</v>
          </cell>
        </row>
        <row r="336">
          <cell r="A336" t="str">
            <v>401M0002</v>
          </cell>
          <cell r="D336" t="str">
            <v>S-PEA -CARBAMATE(2nd CROP) DRY</v>
          </cell>
        </row>
        <row r="337">
          <cell r="A337" t="str">
            <v>401M0002</v>
          </cell>
          <cell r="D337" t="str">
            <v>M T B E - RECOVERED</v>
          </cell>
        </row>
        <row r="338">
          <cell r="A338" t="str">
            <v>401M0003</v>
          </cell>
          <cell r="D338" t="str">
            <v>T B R E</v>
          </cell>
        </row>
        <row r="339">
          <cell r="A339" t="str">
            <v>401M0003</v>
          </cell>
          <cell r="D339" t="str">
            <v>ROSUVASTATIN - (TBRE)</v>
          </cell>
        </row>
        <row r="340">
          <cell r="A340" t="str">
            <v>401M0003</v>
          </cell>
          <cell r="D340" t="str">
            <v>EPSIP MSA DRY</v>
          </cell>
        </row>
        <row r="341">
          <cell r="A341" t="str">
            <v>401M0003</v>
          </cell>
          <cell r="D341" t="str">
            <v>MONTELUKAST SODIUM</v>
          </cell>
        </row>
        <row r="342">
          <cell r="A342" t="str">
            <v>401M0003</v>
          </cell>
          <cell r="D342" t="str">
            <v>EZETIMIBE</v>
          </cell>
        </row>
        <row r="343">
          <cell r="A343" t="str">
            <v>401M0003</v>
          </cell>
          <cell r="D343" t="str">
            <v>SIMVASTATIN AMMONIUM SALT</v>
          </cell>
        </row>
        <row r="344">
          <cell r="A344" t="str">
            <v>401M0003</v>
          </cell>
          <cell r="D344" t="str">
            <v>AZA ERYTHROMYCIN</v>
          </cell>
        </row>
        <row r="345">
          <cell r="A345" t="str">
            <v>401M0003</v>
          </cell>
          <cell r="D345" t="str">
            <v>MONTELUKAST SODIUM</v>
          </cell>
        </row>
        <row r="346">
          <cell r="A346" t="str">
            <v>401M0003</v>
          </cell>
          <cell r="D346" t="str">
            <v>HYDROXY NMPP</v>
          </cell>
        </row>
        <row r="347">
          <cell r="A347" t="str">
            <v>401M0003</v>
          </cell>
          <cell r="D347" t="str">
            <v>PREGABALIN DRY</v>
          </cell>
        </row>
        <row r="348">
          <cell r="A348" t="str">
            <v>401M0003</v>
          </cell>
          <cell r="D348" t="str">
            <v>SERTRALINE RECEMATE HCL DRY</v>
          </cell>
        </row>
        <row r="349">
          <cell r="A349" t="str">
            <v>401M0003</v>
          </cell>
          <cell r="D349" t="str">
            <v>SERTRALINE MANDELATE CRYST</v>
          </cell>
        </row>
        <row r="350">
          <cell r="A350" t="str">
            <v>401M0003</v>
          </cell>
          <cell r="D350" t="str">
            <v>DBFEtCL</v>
          </cell>
        </row>
        <row r="351">
          <cell r="A351" t="str">
            <v>401M0003</v>
          </cell>
          <cell r="D351" t="str">
            <v>DIPROTECTED ATORVASTATIN (PAE)</v>
          </cell>
        </row>
        <row r="352">
          <cell r="A352" t="str">
            <v>401M0003</v>
          </cell>
          <cell r="D352" t="str">
            <v>Schiff’s Base Recover (Imine)</v>
          </cell>
        </row>
        <row r="353">
          <cell r="A353" t="str">
            <v>401M0003</v>
          </cell>
          <cell r="D353" t="str">
            <v>VENLAFAXINE FREE BASE</v>
          </cell>
        </row>
        <row r="354">
          <cell r="A354" t="str">
            <v>401M0003</v>
          </cell>
          <cell r="D354" t="str">
            <v>VENLAFAXINE FREE BASE WET</v>
          </cell>
        </row>
        <row r="355">
          <cell r="A355" t="str">
            <v>401M0003</v>
          </cell>
          <cell r="D355" t="str">
            <v>ROSUVASTATIN TB-20 (N)</v>
          </cell>
        </row>
        <row r="356">
          <cell r="A356" t="str">
            <v>401M0003</v>
          </cell>
          <cell r="D356" t="str">
            <v>CLM-I (CLARITHROMYCIN-I)</v>
          </cell>
        </row>
        <row r="357">
          <cell r="A357" t="str">
            <v>401M0003</v>
          </cell>
          <cell r="D357" t="str">
            <v>SPENT METHANOL AZA</v>
          </cell>
        </row>
        <row r="358">
          <cell r="A358" t="str">
            <v>401M0003</v>
          </cell>
          <cell r="D358" t="str">
            <v>Silyl Ester - TIOC ROUTE DRY</v>
          </cell>
        </row>
        <row r="359">
          <cell r="A359" t="str">
            <v>401M0003</v>
          </cell>
          <cell r="D359" t="str">
            <v>VEN-1 WET</v>
          </cell>
        </row>
        <row r="360">
          <cell r="A360" t="str">
            <v>401M0003</v>
          </cell>
          <cell r="D360" t="str">
            <v>TRITYL LOSARTAN</v>
          </cell>
        </row>
        <row r="361">
          <cell r="A361" t="str">
            <v>401M0003</v>
          </cell>
          <cell r="D361" t="str">
            <v>SPENT METHANOL S-DIPAMP TAR WET</v>
          </cell>
        </row>
        <row r="362">
          <cell r="A362" t="str">
            <v>401M0003</v>
          </cell>
          <cell r="D362" t="str">
            <v>SPENT METHANOL OLANZAPINE</v>
          </cell>
        </row>
        <row r="363">
          <cell r="A363" t="str">
            <v>401M0003</v>
          </cell>
          <cell r="D363" t="str">
            <v>SPENT METHANOL SDIPACP N TOSYL</v>
          </cell>
        </row>
        <row r="364">
          <cell r="A364" t="str">
            <v>401M0003</v>
          </cell>
          <cell r="D364" t="str">
            <v>SPENT METHANOL SDIPACP HBR</v>
          </cell>
        </row>
        <row r="365">
          <cell r="A365" t="str">
            <v>401M0003</v>
          </cell>
          <cell r="D365" t="str">
            <v>SPENT METHANOL SMOP</v>
          </cell>
        </row>
        <row r="366">
          <cell r="A366" t="str">
            <v>401M0003</v>
          </cell>
          <cell r="D366" t="str">
            <v>SPENT METHANOL NMPP</v>
          </cell>
        </row>
        <row r="367">
          <cell r="A367" t="str">
            <v>401M0003</v>
          </cell>
          <cell r="D367" t="str">
            <v>SPENT METHANOL OLAZAPINE DRY</v>
          </cell>
        </row>
        <row r="368">
          <cell r="A368" t="str">
            <v>401M0003</v>
          </cell>
          <cell r="D368" t="str">
            <v>SPENT METHANOL NMPP TOSY CRYST</v>
          </cell>
        </row>
        <row r="369">
          <cell r="A369" t="str">
            <v>401M0003</v>
          </cell>
          <cell r="D369" t="str">
            <v>SPENT METHANOL HYDROXY SALT</v>
          </cell>
        </row>
        <row r="370">
          <cell r="A370" t="str">
            <v>401M0003</v>
          </cell>
          <cell r="D370" t="str">
            <v>SPENT METHANOL HYDROXY WET</v>
          </cell>
        </row>
        <row r="371">
          <cell r="A371" t="str">
            <v>401M0003</v>
          </cell>
          <cell r="D371" t="str">
            <v>SPENT METHANOL NMPP TOSY CRUDE</v>
          </cell>
        </row>
        <row r="372">
          <cell r="A372" t="str">
            <v>401M0003</v>
          </cell>
          <cell r="D372" t="str">
            <v>SPENT METHANOL ERY OXIME HCL</v>
          </cell>
        </row>
        <row r="373">
          <cell r="A373" t="str">
            <v>401M0003</v>
          </cell>
          <cell r="D373" t="str">
            <v>SPENT METHANOL HYDROXY SOLUTION</v>
          </cell>
        </row>
        <row r="374">
          <cell r="A374" t="str">
            <v>401M0003</v>
          </cell>
          <cell r="D374" t="str">
            <v>EZETIMIBE</v>
          </cell>
        </row>
        <row r="375">
          <cell r="A375" t="str">
            <v>401M0003</v>
          </cell>
          <cell r="D375" t="str">
            <v>SPENT METHANOL S-DIPACP HBR</v>
          </cell>
        </row>
        <row r="376">
          <cell r="A376" t="str">
            <v>401M0003</v>
          </cell>
          <cell r="D376" t="str">
            <v>SPENT METHANOL CARBOXY NMPP</v>
          </cell>
        </row>
        <row r="377">
          <cell r="A377" t="str">
            <v>401M0003</v>
          </cell>
          <cell r="D377" t="str">
            <v>SPENT METHANOL FAMCICLOVIR DRY</v>
          </cell>
        </row>
        <row r="378">
          <cell r="A378" t="str">
            <v>401M0003</v>
          </cell>
          <cell r="D378" t="str">
            <v>SPENT METHANOL FAMCICLOVIR 2 DRY</v>
          </cell>
        </row>
        <row r="379">
          <cell r="A379" t="str">
            <v>401M0003</v>
          </cell>
          <cell r="D379" t="str">
            <v>SPENT METHANOL FAMCICLOVIR WET</v>
          </cell>
        </row>
        <row r="380">
          <cell r="A380" t="str">
            <v>401M0003</v>
          </cell>
          <cell r="D380" t="str">
            <v>SPENT METHANOL OLANZAPINE MILLED</v>
          </cell>
        </row>
        <row r="381">
          <cell r="A381" t="str">
            <v>401M0003</v>
          </cell>
          <cell r="D381" t="str">
            <v>SPENT METHANOL S-DIPAMP TARTRA</v>
          </cell>
        </row>
        <row r="382">
          <cell r="A382" t="str">
            <v>401M0003</v>
          </cell>
          <cell r="D382" t="str">
            <v>SPENT METHANOL FAMCICLOVIR FINAL</v>
          </cell>
        </row>
        <row r="383">
          <cell r="A383" t="str">
            <v>401M0003</v>
          </cell>
          <cell r="D383" t="str">
            <v>SPENT METHANOL FAMCICLOVIR 2 CRY</v>
          </cell>
        </row>
        <row r="384">
          <cell r="A384" t="str">
            <v>401M0003</v>
          </cell>
          <cell r="D384" t="str">
            <v>SPENT METHANOL DICHLORO</v>
          </cell>
        </row>
        <row r="385">
          <cell r="A385" t="str">
            <v>401M0003</v>
          </cell>
          <cell r="D385" t="str">
            <v>SPENT METHANOL CLM 1</v>
          </cell>
        </row>
        <row r="386">
          <cell r="A386" t="str">
            <v>401M0003</v>
          </cell>
          <cell r="D386" t="str">
            <v>SPENT METHANOL DIOL</v>
          </cell>
        </row>
        <row r="387">
          <cell r="A387" t="str">
            <v>401M0004</v>
          </cell>
          <cell r="D387" t="str">
            <v>CLM-I (CLARITHROMYCIN-I)</v>
          </cell>
        </row>
        <row r="388">
          <cell r="A388" t="str">
            <v>401M0006</v>
          </cell>
          <cell r="D388" t="str">
            <v>EZETIMIBE</v>
          </cell>
        </row>
        <row r="389">
          <cell r="A389" t="str">
            <v>401M0006</v>
          </cell>
          <cell r="D389" t="str">
            <v>2-[(8S)-1,6,7,8-TETRAHYDRO-2H-IN</v>
          </cell>
        </row>
        <row r="390">
          <cell r="A390" t="str">
            <v>401M0006</v>
          </cell>
          <cell r="D390" t="str">
            <v>AZA ERYTHROMYCIN</v>
          </cell>
        </row>
        <row r="391">
          <cell r="A391" t="str">
            <v>401M0006</v>
          </cell>
          <cell r="D391" t="str">
            <v>CLM-I (CLARITHROMYCIN-I)</v>
          </cell>
        </row>
        <row r="392">
          <cell r="A392" t="str">
            <v>401M0006</v>
          </cell>
          <cell r="D392" t="str">
            <v>QUETIAPINE FUMARATE</v>
          </cell>
        </row>
        <row r="393">
          <cell r="A393" t="str">
            <v>401M0006</v>
          </cell>
          <cell r="D393" t="str">
            <v>QUETIAPINE FUMARATE</v>
          </cell>
        </row>
        <row r="394">
          <cell r="A394" t="str">
            <v>401M0006</v>
          </cell>
          <cell r="D394" t="str">
            <v>EPHEDRINE - RECOVERED</v>
          </cell>
        </row>
        <row r="395">
          <cell r="A395" t="str">
            <v>401M0006</v>
          </cell>
          <cell r="D395" t="str">
            <v>ROSUVASTATIN TB-20 (N)</v>
          </cell>
        </row>
        <row r="396">
          <cell r="A396" t="str">
            <v>401M0006</v>
          </cell>
          <cell r="D396" t="str">
            <v>Silyl Ester - TIOC ROUTE DRY</v>
          </cell>
        </row>
        <row r="397">
          <cell r="A397" t="str">
            <v>401M0006</v>
          </cell>
          <cell r="D397" t="str">
            <v>S-DIPAMP TARTRATE DRY</v>
          </cell>
        </row>
        <row r="398">
          <cell r="A398" t="str">
            <v>401M0007</v>
          </cell>
          <cell r="D398" t="str">
            <v>SERTRALINE MANDELATE CRYST</v>
          </cell>
        </row>
        <row r="399">
          <cell r="A399" t="str">
            <v>401M0007</v>
          </cell>
          <cell r="D399" t="str">
            <v>SERTRALINE RECEMATE HCL DRY</v>
          </cell>
        </row>
        <row r="400">
          <cell r="A400" t="str">
            <v>401M0008</v>
          </cell>
          <cell r="D400" t="str">
            <v>MONTELUKAST SODIUM</v>
          </cell>
        </row>
        <row r="401">
          <cell r="A401" t="str">
            <v>401M0008</v>
          </cell>
          <cell r="D401" t="str">
            <v>MONTELUKAST SODIUM</v>
          </cell>
        </row>
        <row r="402">
          <cell r="A402" t="str">
            <v>401M0009</v>
          </cell>
          <cell r="D402" t="str">
            <v>MONTELUKAST SODIUM</v>
          </cell>
        </row>
        <row r="403">
          <cell r="A403" t="str">
            <v>401M0009</v>
          </cell>
          <cell r="D403" t="str">
            <v>MONTELUKAST SODIUM</v>
          </cell>
        </row>
        <row r="404">
          <cell r="A404" t="str">
            <v>401M0010</v>
          </cell>
          <cell r="D404" t="str">
            <v>MONTELUKAST SODIUM</v>
          </cell>
        </row>
        <row r="405">
          <cell r="A405" t="str">
            <v>401M0010</v>
          </cell>
          <cell r="D405" t="str">
            <v>MONTELUKAST SODIUM</v>
          </cell>
        </row>
        <row r="406">
          <cell r="A406" t="str">
            <v>401M0010</v>
          </cell>
          <cell r="D406" t="str">
            <v>MEK DISTILLED</v>
          </cell>
        </row>
        <row r="407">
          <cell r="A407" t="str">
            <v>401M0011</v>
          </cell>
          <cell r="D407" t="str">
            <v>SIMVASTATIN AMMONIUM SALT</v>
          </cell>
        </row>
        <row r="408">
          <cell r="A408" t="str">
            <v>401M0012</v>
          </cell>
          <cell r="D408" t="str">
            <v>EZETIMIBE</v>
          </cell>
        </row>
        <row r="409">
          <cell r="A409" t="str">
            <v>401M0013</v>
          </cell>
          <cell r="D409" t="str">
            <v>T B R E</v>
          </cell>
        </row>
        <row r="410">
          <cell r="A410" t="str">
            <v>401M0013</v>
          </cell>
          <cell r="D410" t="str">
            <v>EPSIP MSA DRY</v>
          </cell>
        </row>
        <row r="411">
          <cell r="A411" t="str">
            <v>401M0013</v>
          </cell>
          <cell r="D411" t="str">
            <v>ROSUVASTATIN - (TBRE)</v>
          </cell>
        </row>
        <row r="412">
          <cell r="A412" t="str">
            <v>401M0013</v>
          </cell>
          <cell r="D412" t="str">
            <v>EZETIMIBE</v>
          </cell>
        </row>
        <row r="413">
          <cell r="A413" t="str">
            <v>401M0014</v>
          </cell>
          <cell r="D413" t="str">
            <v>T B R E</v>
          </cell>
        </row>
        <row r="414">
          <cell r="A414" t="str">
            <v>401M0014</v>
          </cell>
          <cell r="D414" t="str">
            <v>ROSUVASTATIN - (TBRE)</v>
          </cell>
        </row>
        <row r="415">
          <cell r="A415" t="str">
            <v>401M0014</v>
          </cell>
          <cell r="D415" t="str">
            <v>TREATED MBSG</v>
          </cell>
        </row>
        <row r="416">
          <cell r="A416" t="str">
            <v>401M0014</v>
          </cell>
          <cell r="D416" t="str">
            <v>ROSUVASTATIN TB-20 (N)</v>
          </cell>
        </row>
        <row r="417">
          <cell r="A417" t="str">
            <v>401N0001</v>
          </cell>
          <cell r="D417" t="str">
            <v>CLP-8 PURE</v>
          </cell>
        </row>
        <row r="418">
          <cell r="A418" t="str">
            <v>401N0001</v>
          </cell>
          <cell r="D418" t="str">
            <v>CLP-8</v>
          </cell>
        </row>
        <row r="419">
          <cell r="A419" t="str">
            <v>401N0004</v>
          </cell>
          <cell r="D419" t="str">
            <v>FLUVASTATIN SODIUM</v>
          </cell>
        </row>
        <row r="420">
          <cell r="A420" t="str">
            <v>401N0004</v>
          </cell>
          <cell r="D420" t="str">
            <v>FLUVASTATIN SODIUM</v>
          </cell>
        </row>
        <row r="421">
          <cell r="A421" t="str">
            <v>401N0004</v>
          </cell>
          <cell r="D421" t="str">
            <v>FDE-t-Bu CRYST IInd CROP DRY</v>
          </cell>
        </row>
        <row r="422">
          <cell r="A422" t="str">
            <v>401N0004</v>
          </cell>
          <cell r="D422" t="str">
            <v>VENLAFAXINE FREE BASE</v>
          </cell>
        </row>
        <row r="423">
          <cell r="A423" t="str">
            <v>401N0004</v>
          </cell>
          <cell r="D423" t="str">
            <v>T B R E</v>
          </cell>
        </row>
        <row r="424">
          <cell r="A424" t="str">
            <v>401N0004</v>
          </cell>
          <cell r="D424" t="str">
            <v>VENLAFAXINE FREE BASE</v>
          </cell>
        </row>
        <row r="425">
          <cell r="A425" t="str">
            <v>401N0004</v>
          </cell>
          <cell r="D425" t="str">
            <v>VENLAFAXINE FREE BASE WET</v>
          </cell>
        </row>
        <row r="426">
          <cell r="A426" t="str">
            <v>401N0004</v>
          </cell>
          <cell r="D426" t="str">
            <v>VENLAFAXINE BASE</v>
          </cell>
        </row>
        <row r="427">
          <cell r="A427" t="str">
            <v>401N0004</v>
          </cell>
          <cell r="D427" t="str">
            <v>VENLAFAXINE FREE BASE 2ND CROP</v>
          </cell>
        </row>
        <row r="428">
          <cell r="A428" t="str">
            <v>401N0004</v>
          </cell>
          <cell r="D428" t="str">
            <v>ROSUVASTATIN - (TBRE)</v>
          </cell>
        </row>
        <row r="429">
          <cell r="A429" t="str">
            <v>401N0004</v>
          </cell>
          <cell r="D429" t="str">
            <v>ROSUVASTATIN TB-20 (N)</v>
          </cell>
        </row>
        <row r="430">
          <cell r="A430" t="str">
            <v>401N0005</v>
          </cell>
          <cell r="D430" t="str">
            <v>T B R E</v>
          </cell>
        </row>
        <row r="431">
          <cell r="A431" t="str">
            <v>401N0005</v>
          </cell>
          <cell r="D431" t="str">
            <v>ROSUVASTATIN - (TBRE)</v>
          </cell>
        </row>
        <row r="432">
          <cell r="A432" t="str">
            <v>401N0005</v>
          </cell>
          <cell r="D432" t="str">
            <v>ROSUVASTATIN TB-20 (N)</v>
          </cell>
        </row>
        <row r="433">
          <cell r="A433" t="str">
            <v>401N0008</v>
          </cell>
          <cell r="D433" t="str">
            <v>OLANZAPINE</v>
          </cell>
        </row>
        <row r="434">
          <cell r="A434" t="str">
            <v>401N0009</v>
          </cell>
          <cell r="D434" t="str">
            <v>HYDROXY NMPP</v>
          </cell>
        </row>
        <row r="435">
          <cell r="A435" t="str">
            <v>401N0011</v>
          </cell>
          <cell r="D435" t="str">
            <v>EZETIMIBE</v>
          </cell>
        </row>
        <row r="436">
          <cell r="A436" t="str">
            <v>401N0013</v>
          </cell>
          <cell r="D436" t="str">
            <v>EZETIMIBE</v>
          </cell>
        </row>
        <row r="437">
          <cell r="A437" t="str">
            <v>401N0014</v>
          </cell>
          <cell r="D437" t="str">
            <v>QUETIAPINE FUMARATE</v>
          </cell>
        </row>
        <row r="438">
          <cell r="A438" t="str">
            <v>401N0014</v>
          </cell>
          <cell r="D438" t="str">
            <v>QUETIAPINE FUMARATE</v>
          </cell>
        </row>
        <row r="439">
          <cell r="A439" t="str">
            <v>401N0014</v>
          </cell>
          <cell r="D439" t="str">
            <v>QUETIAPINE FUMARATE CRYST WET</v>
          </cell>
        </row>
        <row r="440">
          <cell r="A440" t="str">
            <v>401N0014</v>
          </cell>
          <cell r="D440" t="str">
            <v>S-DIPAMP TARTRATE DRY</v>
          </cell>
        </row>
        <row r="441">
          <cell r="A441" t="str">
            <v>401N0014</v>
          </cell>
          <cell r="D441" t="str">
            <v>N BUTANOL RECOVERED QUATIPINE T</v>
          </cell>
        </row>
        <row r="442">
          <cell r="A442" t="str">
            <v>401N0015</v>
          </cell>
          <cell r="D442" t="str">
            <v>EPSIP CRYST II DRY</v>
          </cell>
        </row>
        <row r="443">
          <cell r="A443" t="str">
            <v>401N0015</v>
          </cell>
          <cell r="D443" t="str">
            <v>EPSIP MSA DRY</v>
          </cell>
        </row>
        <row r="444">
          <cell r="A444" t="str">
            <v>401N0015</v>
          </cell>
          <cell r="D444" t="str">
            <v>EZETIMIBE</v>
          </cell>
        </row>
        <row r="445">
          <cell r="A445" t="str">
            <v>401N0015</v>
          </cell>
          <cell r="D445" t="str">
            <v>MONTELUKAST SODIUM</v>
          </cell>
        </row>
        <row r="446">
          <cell r="A446" t="str">
            <v>401N0015</v>
          </cell>
          <cell r="D446" t="str">
            <v>MONTELUKAST SODIUM</v>
          </cell>
        </row>
        <row r="447">
          <cell r="A447" t="str">
            <v>401N0016</v>
          </cell>
          <cell r="D447" t="str">
            <v>MONTELUKAST SODIUM</v>
          </cell>
        </row>
        <row r="448">
          <cell r="A448" t="str">
            <v>401N0016</v>
          </cell>
          <cell r="D448" t="str">
            <v>MONTELUKAST SODIUM</v>
          </cell>
        </row>
        <row r="449">
          <cell r="A449" t="str">
            <v>401N0017</v>
          </cell>
          <cell r="D449" t="str">
            <v>TRITYL LOSARTAN</v>
          </cell>
        </row>
        <row r="450">
          <cell r="A450" t="str">
            <v>401N0018</v>
          </cell>
          <cell r="D450" t="str">
            <v>SIMVASTATIN AMMONIUM SALT</v>
          </cell>
        </row>
        <row r="451">
          <cell r="A451" t="str">
            <v>401N0026</v>
          </cell>
          <cell r="D451" t="str">
            <v>MONTELUKAST SODIUM</v>
          </cell>
        </row>
        <row r="452">
          <cell r="A452" t="str">
            <v>401N0026</v>
          </cell>
          <cell r="D452" t="str">
            <v>MONTELUKAST SODIUM</v>
          </cell>
        </row>
        <row r="453">
          <cell r="A453" t="str">
            <v>401O0001</v>
          </cell>
          <cell r="D453" t="str">
            <v>CLP-8 PURE</v>
          </cell>
        </row>
        <row r="454">
          <cell r="A454" t="str">
            <v>401O0001</v>
          </cell>
          <cell r="D454" t="str">
            <v>CLP-8</v>
          </cell>
        </row>
        <row r="455">
          <cell r="A455" t="str">
            <v>401P0001</v>
          </cell>
          <cell r="D455" t="str">
            <v>FAMCICLOVIR</v>
          </cell>
        </row>
        <row r="456">
          <cell r="A456" t="str">
            <v>401P0001</v>
          </cell>
          <cell r="D456" t="str">
            <v>EZETIMIBE</v>
          </cell>
        </row>
        <row r="457">
          <cell r="A457" t="str">
            <v>401P0002</v>
          </cell>
          <cell r="D457" t="str">
            <v>T B R E</v>
          </cell>
        </row>
        <row r="458">
          <cell r="A458" t="str">
            <v>401P0002</v>
          </cell>
          <cell r="D458" t="str">
            <v>ROSUVASTATIN - (TBRE)</v>
          </cell>
        </row>
        <row r="459">
          <cell r="A459" t="str">
            <v>401P0003</v>
          </cell>
          <cell r="D459" t="str">
            <v>CLM-I (CLARITHROMYCIN-I)</v>
          </cell>
        </row>
        <row r="460">
          <cell r="A460" t="str">
            <v>401P0003</v>
          </cell>
          <cell r="D460" t="str">
            <v>EZETIMIBE</v>
          </cell>
        </row>
        <row r="461">
          <cell r="A461" t="str">
            <v>401P0003</v>
          </cell>
          <cell r="D461" t="str">
            <v>Silyl Ester - TIOC ROUTE DRY</v>
          </cell>
        </row>
        <row r="462">
          <cell r="A462" t="str">
            <v>401P0004</v>
          </cell>
          <cell r="D462" t="str">
            <v>S-DIPAMP TARTRATE DRY</v>
          </cell>
        </row>
        <row r="463">
          <cell r="A463" t="str">
            <v>401P0004</v>
          </cell>
          <cell r="D463" t="str">
            <v>AZA ERYTHROMYCIN</v>
          </cell>
        </row>
        <row r="464">
          <cell r="A464" t="str">
            <v>401P0005</v>
          </cell>
          <cell r="D464" t="str">
            <v>HYDROXY NMPP</v>
          </cell>
        </row>
        <row r="465">
          <cell r="A465" t="str">
            <v>401P0006</v>
          </cell>
          <cell r="D465" t="str">
            <v>AZA ERYTHROMYCIN</v>
          </cell>
        </row>
        <row r="466">
          <cell r="A466" t="str">
            <v>401P0006</v>
          </cell>
          <cell r="D466" t="str">
            <v>PLATINUM CARBON WASHED</v>
          </cell>
        </row>
        <row r="467">
          <cell r="A467" t="str">
            <v>401P0009</v>
          </cell>
          <cell r="D467" t="str">
            <v>QUETIAPINE FUMARATE</v>
          </cell>
        </row>
        <row r="468">
          <cell r="A468" t="str">
            <v>401P0009</v>
          </cell>
          <cell r="D468" t="str">
            <v>QUETIAPINE FUMARATE</v>
          </cell>
        </row>
        <row r="469">
          <cell r="A469" t="str">
            <v>401P0011</v>
          </cell>
          <cell r="D469" t="str">
            <v>AZA ERYTHROMYCIN</v>
          </cell>
        </row>
        <row r="470">
          <cell r="A470" t="str">
            <v>401P0012</v>
          </cell>
          <cell r="D470" t="str">
            <v>VENLAFAXINE FREE BASE</v>
          </cell>
        </row>
        <row r="471">
          <cell r="A471" t="str">
            <v>401P0012</v>
          </cell>
          <cell r="D471" t="str">
            <v>VENLAFAXINE FREE BASE WET</v>
          </cell>
        </row>
        <row r="472">
          <cell r="A472" t="str">
            <v>401P0012</v>
          </cell>
          <cell r="D472" t="str">
            <v>VEN-1 WET</v>
          </cell>
        </row>
        <row r="473">
          <cell r="A473" t="str">
            <v>401P0013</v>
          </cell>
          <cell r="D473" t="str">
            <v>CLOPIDOGEL  CAMPHOR SULFONATE PU</v>
          </cell>
        </row>
        <row r="474">
          <cell r="A474" t="str">
            <v>401P0013</v>
          </cell>
          <cell r="D474" t="str">
            <v>QUETIAPINE FUMARATE</v>
          </cell>
        </row>
        <row r="475">
          <cell r="A475" t="str">
            <v>401P0013</v>
          </cell>
          <cell r="D475" t="str">
            <v>(+) CLD (-) CSA SALT PURE (S)</v>
          </cell>
        </row>
        <row r="476">
          <cell r="A476" t="str">
            <v>401P0013</v>
          </cell>
          <cell r="D476" t="str">
            <v>TRITYL LOSARTAN</v>
          </cell>
        </row>
        <row r="477">
          <cell r="A477" t="str">
            <v>401P0013</v>
          </cell>
          <cell r="D477" t="str">
            <v>(+) CLD (-) CSA SALT PURE</v>
          </cell>
        </row>
        <row r="478">
          <cell r="A478" t="str">
            <v>401P0013</v>
          </cell>
          <cell r="D478" t="str">
            <v>EPSIP MSA DRY</v>
          </cell>
        </row>
        <row r="479">
          <cell r="A479" t="str">
            <v>401P0014</v>
          </cell>
          <cell r="D479" t="str">
            <v>HYDROXY NMPP</v>
          </cell>
        </row>
        <row r="480">
          <cell r="A480" t="str">
            <v>401P0015</v>
          </cell>
          <cell r="D480" t="str">
            <v>HYDROXY NMPP</v>
          </cell>
        </row>
        <row r="481">
          <cell r="A481" t="str">
            <v>401P0015</v>
          </cell>
          <cell r="D481" t="str">
            <v>CLM-I (CLARITHROMYCIN-I)</v>
          </cell>
        </row>
        <row r="482">
          <cell r="A482" t="str">
            <v>401P0015</v>
          </cell>
          <cell r="D482" t="str">
            <v>Schiff’s Base Recover (Imine)</v>
          </cell>
        </row>
        <row r="483">
          <cell r="A483" t="str">
            <v>401P0016</v>
          </cell>
          <cell r="D483" t="str">
            <v>QUETIAPINE FUMARATE</v>
          </cell>
        </row>
        <row r="484">
          <cell r="A484" t="str">
            <v>401P0017</v>
          </cell>
          <cell r="D484" t="str">
            <v>T B R E</v>
          </cell>
        </row>
        <row r="485">
          <cell r="A485" t="str">
            <v>401P0017</v>
          </cell>
          <cell r="D485" t="str">
            <v>ROSUVASTATIN - (TBRE)</v>
          </cell>
        </row>
        <row r="486">
          <cell r="A486" t="str">
            <v>401P0017</v>
          </cell>
          <cell r="D486" t="str">
            <v>ROSUVASTATIN TB-20 (N)</v>
          </cell>
        </row>
        <row r="487">
          <cell r="A487" t="str">
            <v>401P0017</v>
          </cell>
          <cell r="D487" t="str">
            <v>CLD BASE RACEMATE (RACEMISED)</v>
          </cell>
        </row>
        <row r="488">
          <cell r="A488" t="str">
            <v>401P0017</v>
          </cell>
          <cell r="D488" t="str">
            <v>(+) CLD (-) CSA SALT PURE (S)</v>
          </cell>
        </row>
        <row r="489">
          <cell r="A489" t="str">
            <v>401P0017</v>
          </cell>
          <cell r="D489" t="str">
            <v>(+) CLD (-) CSA SALT PURE</v>
          </cell>
        </row>
        <row r="490">
          <cell r="A490" t="str">
            <v>401P0019</v>
          </cell>
          <cell r="D490" t="str">
            <v>S-DIPAMP TARTRATE DRY</v>
          </cell>
        </row>
        <row r="491">
          <cell r="A491" t="str">
            <v>401P0019</v>
          </cell>
          <cell r="D491" t="str">
            <v>PREGABALIN DRY</v>
          </cell>
        </row>
        <row r="492">
          <cell r="A492" t="str">
            <v>401P0021</v>
          </cell>
          <cell r="D492" t="str">
            <v>DIPROTECTED ATORVASTATIN (PAE)</v>
          </cell>
        </row>
        <row r="493">
          <cell r="A493" t="str">
            <v>401P0022</v>
          </cell>
          <cell r="D493" t="str">
            <v>SIMVASTATIN AMMONIUM SALT</v>
          </cell>
        </row>
        <row r="494">
          <cell r="A494" t="str">
            <v>401P0023</v>
          </cell>
          <cell r="D494" t="str">
            <v>EZETIMIBE</v>
          </cell>
        </row>
        <row r="495">
          <cell r="A495" t="str">
            <v>401R0001</v>
          </cell>
          <cell r="D495" t="str">
            <v>SERTRALINE RECEMATE HCL DRY</v>
          </cell>
        </row>
        <row r="496">
          <cell r="A496" t="str">
            <v>401R0001</v>
          </cell>
          <cell r="D496" t="str">
            <v>SERTRALINE MANDELATE CRYST</v>
          </cell>
        </row>
        <row r="497">
          <cell r="A497" t="str">
            <v>401R0001</v>
          </cell>
          <cell r="D497" t="str">
            <v>DIPROTECTED ATORVASTATIN (PAE)</v>
          </cell>
        </row>
        <row r="498">
          <cell r="A498" t="str">
            <v>401R0002</v>
          </cell>
          <cell r="D498" t="str">
            <v>RML 23 PURE DRY</v>
          </cell>
        </row>
        <row r="499">
          <cell r="A499" t="str">
            <v>401S0002</v>
          </cell>
          <cell r="D499" t="str">
            <v>CLP-8 PURE</v>
          </cell>
        </row>
        <row r="500">
          <cell r="A500" t="str">
            <v>401S0002</v>
          </cell>
          <cell r="D500" t="str">
            <v>CLP-8</v>
          </cell>
        </row>
        <row r="501">
          <cell r="A501" t="str">
            <v>401S0004</v>
          </cell>
          <cell r="D501" t="str">
            <v>SERTRALINE MANDELATE CRYST</v>
          </cell>
        </row>
        <row r="502">
          <cell r="A502" t="str">
            <v>401S0004</v>
          </cell>
          <cell r="D502" t="str">
            <v>SERTRALINE RECEMATE HCL DRY</v>
          </cell>
        </row>
        <row r="503">
          <cell r="A503" t="str">
            <v>401S0005</v>
          </cell>
          <cell r="D503" t="str">
            <v>CLP-8</v>
          </cell>
        </row>
        <row r="504">
          <cell r="A504" t="str">
            <v>401S0005</v>
          </cell>
          <cell r="D504" t="str">
            <v>CLP-8 PURE</v>
          </cell>
        </row>
        <row r="505">
          <cell r="A505" t="str">
            <v>401S0007</v>
          </cell>
          <cell r="D505" t="str">
            <v>CLM-I (CLARITHROMYCIN-I)</v>
          </cell>
        </row>
        <row r="506">
          <cell r="A506" t="str">
            <v>401S0008</v>
          </cell>
          <cell r="D506" t="str">
            <v>T B R E</v>
          </cell>
        </row>
        <row r="507">
          <cell r="A507" t="str">
            <v>401S0008</v>
          </cell>
          <cell r="D507" t="str">
            <v>PLATINUM CARBON WASHED</v>
          </cell>
        </row>
        <row r="508">
          <cell r="A508" t="str">
            <v>401S0008</v>
          </cell>
          <cell r="D508" t="str">
            <v>ROSUVASTATIN - (TBRE)</v>
          </cell>
        </row>
        <row r="509">
          <cell r="A509" t="str">
            <v>401S0008</v>
          </cell>
          <cell r="D509" t="str">
            <v>DBFEtCL</v>
          </cell>
        </row>
        <row r="510">
          <cell r="A510" t="str">
            <v>401S0008</v>
          </cell>
          <cell r="D510" t="str">
            <v>EZETIMIBE</v>
          </cell>
        </row>
        <row r="511">
          <cell r="A511" t="str">
            <v>401S0008</v>
          </cell>
          <cell r="D511" t="str">
            <v>CLM-I (CLARITHROMYCIN-I)</v>
          </cell>
        </row>
        <row r="512">
          <cell r="A512" t="str">
            <v>401S0008</v>
          </cell>
          <cell r="D512" t="str">
            <v>DIPROTECTED ATORVASTATIN (PAE)</v>
          </cell>
        </row>
        <row r="513">
          <cell r="A513" t="str">
            <v>401S0008</v>
          </cell>
          <cell r="D513" t="str">
            <v>2-[(8S)-1,6,7,8-TETRAHYDRO-2H-IN</v>
          </cell>
        </row>
        <row r="514">
          <cell r="A514" t="str">
            <v>401S0008</v>
          </cell>
          <cell r="D514" t="str">
            <v>AZA ERYTHROMYCIN</v>
          </cell>
        </row>
        <row r="515">
          <cell r="A515" t="str">
            <v>401S0008</v>
          </cell>
          <cell r="D515" t="str">
            <v>Silyl Ester - TIOC ROUTE DRY</v>
          </cell>
        </row>
        <row r="516">
          <cell r="A516" t="str">
            <v>401S0008</v>
          </cell>
          <cell r="D516" t="str">
            <v>ROSUVASTATIN TB-20 (N)</v>
          </cell>
        </row>
        <row r="517">
          <cell r="A517" t="str">
            <v>401S0008</v>
          </cell>
          <cell r="D517" t="str">
            <v>CLD BASE RACEMATE (RACEMISED)</v>
          </cell>
        </row>
        <row r="518">
          <cell r="A518" t="str">
            <v>401S0008</v>
          </cell>
          <cell r="D518" t="str">
            <v>TREATED MBSG</v>
          </cell>
        </row>
        <row r="519">
          <cell r="A519" t="str">
            <v>401S0008</v>
          </cell>
          <cell r="D519" t="str">
            <v>(+) CLD (-) CSA SALT PURE (S)</v>
          </cell>
        </row>
        <row r="520">
          <cell r="A520" t="str">
            <v>401S0008</v>
          </cell>
          <cell r="D520" t="str">
            <v>(+) CLD (-) CSA SALT PURE</v>
          </cell>
        </row>
        <row r="521">
          <cell r="A521" t="str">
            <v>401S0009</v>
          </cell>
          <cell r="D521" t="str">
            <v>CLP-8 PURE</v>
          </cell>
        </row>
        <row r="522">
          <cell r="A522" t="str">
            <v>401S0009</v>
          </cell>
          <cell r="D522" t="str">
            <v>CLP-8</v>
          </cell>
        </row>
        <row r="523">
          <cell r="A523" t="str">
            <v>401S0010</v>
          </cell>
          <cell r="D523" t="str">
            <v>EZETIMIBE</v>
          </cell>
        </row>
        <row r="524">
          <cell r="A524" t="str">
            <v>401S0011</v>
          </cell>
          <cell r="D524" t="str">
            <v>QUETIAPINE FUMARATE</v>
          </cell>
        </row>
        <row r="525">
          <cell r="A525" t="str">
            <v>401S0011</v>
          </cell>
          <cell r="D525" t="str">
            <v>QUETIAPINE FUMARATE</v>
          </cell>
        </row>
        <row r="526">
          <cell r="A526" t="str">
            <v>401S0011</v>
          </cell>
          <cell r="D526" t="str">
            <v>QUETIAPINE FUMARATE CRYST WET</v>
          </cell>
        </row>
        <row r="527">
          <cell r="A527" t="str">
            <v>401S0012</v>
          </cell>
          <cell r="D527" t="str">
            <v>FDE-t-Bu CRYST RECOVER</v>
          </cell>
        </row>
        <row r="528">
          <cell r="A528" t="str">
            <v>401S0012</v>
          </cell>
          <cell r="D528" t="str">
            <v>FDE-t-Bu CRYST IInd CROP DRY</v>
          </cell>
        </row>
        <row r="529">
          <cell r="A529" t="str">
            <v>401S0012</v>
          </cell>
          <cell r="D529" t="str">
            <v>EZETIMIBE</v>
          </cell>
        </row>
        <row r="530">
          <cell r="A530" t="str">
            <v>401S0012</v>
          </cell>
          <cell r="D530" t="str">
            <v>EZETIMIBE</v>
          </cell>
        </row>
        <row r="531">
          <cell r="A531" t="str">
            <v>401S0012</v>
          </cell>
          <cell r="D531" t="str">
            <v>CLM-I (CLARITHROMYCIN-I)</v>
          </cell>
        </row>
        <row r="532">
          <cell r="A532" t="str">
            <v>401S0012</v>
          </cell>
          <cell r="D532" t="str">
            <v>R-CMH</v>
          </cell>
        </row>
        <row r="533">
          <cell r="A533" t="str">
            <v>401S0012</v>
          </cell>
          <cell r="D533" t="str">
            <v>ROSUVASTATIN TB-20 (N)</v>
          </cell>
        </row>
        <row r="534">
          <cell r="A534" t="str">
            <v>401S0012</v>
          </cell>
          <cell r="D534" t="str">
            <v>2-[(8S)-1,6,7,8-TETRAHYDRO-2H-IN</v>
          </cell>
        </row>
        <row r="535">
          <cell r="A535" t="str">
            <v>401S0012</v>
          </cell>
          <cell r="D535" t="str">
            <v>EPSIP CRYST II DRY</v>
          </cell>
        </row>
        <row r="536">
          <cell r="A536" t="str">
            <v>401S0012</v>
          </cell>
          <cell r="D536" t="str">
            <v>Silyl Ester - TIOC ROUTE DRY</v>
          </cell>
        </row>
        <row r="537">
          <cell r="A537" t="str">
            <v>401S0013</v>
          </cell>
          <cell r="D537" t="str">
            <v>T B R E</v>
          </cell>
        </row>
        <row r="538">
          <cell r="A538" t="str">
            <v>401S0013</v>
          </cell>
          <cell r="D538" t="str">
            <v>ROSUVASTATIN - (TBRE)</v>
          </cell>
        </row>
        <row r="539">
          <cell r="A539" t="str">
            <v>401S0013</v>
          </cell>
          <cell r="D539" t="str">
            <v>CLP-8 PURE</v>
          </cell>
        </row>
        <row r="540">
          <cell r="A540" t="str">
            <v>401S0013</v>
          </cell>
          <cell r="D540" t="str">
            <v>PREGABALIN DRY</v>
          </cell>
        </row>
        <row r="541">
          <cell r="A541" t="str">
            <v>401S0013</v>
          </cell>
          <cell r="D541" t="str">
            <v>CLP-8</v>
          </cell>
        </row>
        <row r="542">
          <cell r="A542" t="str">
            <v>401S0013</v>
          </cell>
          <cell r="D542" t="str">
            <v>QUETIAPINE FUMARATE</v>
          </cell>
        </row>
        <row r="543">
          <cell r="A543" t="str">
            <v>401S0013</v>
          </cell>
          <cell r="D543" t="str">
            <v>QUETIAPINE FUMARATE</v>
          </cell>
        </row>
        <row r="544">
          <cell r="A544" t="str">
            <v>401S0013</v>
          </cell>
          <cell r="D544" t="str">
            <v>Schiff’s Base Recover (Imine)</v>
          </cell>
        </row>
        <row r="545">
          <cell r="A545" t="str">
            <v>401S0013</v>
          </cell>
          <cell r="D545" t="str">
            <v>ROSUVASTATIN TB-20 (N)</v>
          </cell>
        </row>
        <row r="546">
          <cell r="A546" t="str">
            <v>401S0013</v>
          </cell>
          <cell r="D546" t="str">
            <v>EZETIMIBE</v>
          </cell>
        </row>
        <row r="547">
          <cell r="A547" t="str">
            <v>401S0013</v>
          </cell>
          <cell r="D547" t="str">
            <v>MONTELUKAST SODIUM</v>
          </cell>
        </row>
        <row r="548">
          <cell r="A548" t="str">
            <v>401S0013</v>
          </cell>
          <cell r="D548" t="str">
            <v>MONTELUKAST SODIUM</v>
          </cell>
        </row>
        <row r="549">
          <cell r="A549" t="str">
            <v>401S0013</v>
          </cell>
          <cell r="D549" t="str">
            <v>VENLAFAXINE FREE BASE</v>
          </cell>
        </row>
        <row r="550">
          <cell r="A550" t="str">
            <v>401S0013</v>
          </cell>
          <cell r="D550" t="str">
            <v>VENLAFAXINE FREE BASE WET</v>
          </cell>
        </row>
        <row r="551">
          <cell r="A551" t="str">
            <v>401S0013</v>
          </cell>
          <cell r="D551" t="str">
            <v>TREATED MBSG</v>
          </cell>
        </row>
        <row r="552">
          <cell r="A552" t="str">
            <v>401S0013</v>
          </cell>
          <cell r="D552" t="str">
            <v>DIPROTECTED ATORVASTATIN (PAE)</v>
          </cell>
        </row>
        <row r="553">
          <cell r="A553" t="str">
            <v>401S0013</v>
          </cell>
          <cell r="D553" t="str">
            <v>(+) CLD (-) CSA SALT PURE (S)</v>
          </cell>
        </row>
        <row r="554">
          <cell r="A554" t="str">
            <v>401S0013</v>
          </cell>
          <cell r="D554" t="str">
            <v>CLD BASE RACEMATE (RACEMISED)</v>
          </cell>
        </row>
        <row r="555">
          <cell r="A555" t="str">
            <v>401S0013</v>
          </cell>
          <cell r="D555" t="str">
            <v>(+) CLD (-) CSA SALT PURE</v>
          </cell>
        </row>
        <row r="556">
          <cell r="A556" t="str">
            <v>401S0013</v>
          </cell>
          <cell r="D556" t="str">
            <v>OLANZAPINE</v>
          </cell>
        </row>
        <row r="557">
          <cell r="A557" t="str">
            <v>401S0013</v>
          </cell>
          <cell r="D557" t="str">
            <v>FLUVASTATIN SODIUM</v>
          </cell>
        </row>
        <row r="558">
          <cell r="A558" t="str">
            <v>401S0013</v>
          </cell>
          <cell r="D558" t="str">
            <v>FLUVASTATIN SODIUM</v>
          </cell>
        </row>
        <row r="559">
          <cell r="A559" t="str">
            <v>401S0013</v>
          </cell>
          <cell r="D559" t="str">
            <v>SPENT METHANOL OLANZAPINE MILLED</v>
          </cell>
        </row>
        <row r="560">
          <cell r="A560" t="str">
            <v>401S0013</v>
          </cell>
          <cell r="D560" t="str">
            <v>FAMCICLOVIR</v>
          </cell>
        </row>
        <row r="561">
          <cell r="A561" t="str">
            <v>401S0013</v>
          </cell>
          <cell r="D561" t="str">
            <v>SPENT METHANOL OLANZAPINE</v>
          </cell>
        </row>
        <row r="562">
          <cell r="A562" t="str">
            <v>401S0013</v>
          </cell>
          <cell r="D562" t="str">
            <v>FAMCICLOVIR 2nd CROP CRYST DRY</v>
          </cell>
        </row>
        <row r="563">
          <cell r="A563" t="str">
            <v>401S0014</v>
          </cell>
          <cell r="D563" t="str">
            <v>CLM-I (CLARITHROMYCIN-I)</v>
          </cell>
        </row>
        <row r="564">
          <cell r="A564" t="str">
            <v>401S0014</v>
          </cell>
          <cell r="D564" t="str">
            <v>T B R E</v>
          </cell>
        </row>
        <row r="565">
          <cell r="A565" t="str">
            <v>401S0014</v>
          </cell>
          <cell r="D565" t="str">
            <v>EPSIP CRYST II DRY</v>
          </cell>
        </row>
        <row r="566">
          <cell r="A566" t="str">
            <v>401S0014</v>
          </cell>
          <cell r="D566" t="str">
            <v>ROSUVASTATIN - (TBRE)</v>
          </cell>
        </row>
        <row r="567">
          <cell r="A567" t="str">
            <v>401S0014</v>
          </cell>
          <cell r="D567" t="str">
            <v>ROSUVASTATIN TB-20 (N)</v>
          </cell>
        </row>
        <row r="568">
          <cell r="A568" t="str">
            <v>401S0014</v>
          </cell>
          <cell r="D568" t="str">
            <v>EPSIP MSA DRY</v>
          </cell>
        </row>
        <row r="569">
          <cell r="A569" t="str">
            <v>401S0014</v>
          </cell>
          <cell r="D569" t="str">
            <v>OLANZAPINE</v>
          </cell>
        </row>
        <row r="570">
          <cell r="A570" t="str">
            <v>401S0014</v>
          </cell>
          <cell r="D570" t="str">
            <v>EZETIMIBE</v>
          </cell>
        </row>
        <row r="571">
          <cell r="A571" t="str">
            <v>401S0014</v>
          </cell>
          <cell r="D571" t="str">
            <v>FLUVASTATIN SODIUM</v>
          </cell>
        </row>
        <row r="572">
          <cell r="A572" t="str">
            <v>401S0014</v>
          </cell>
          <cell r="D572" t="str">
            <v>FLUVASTATIN SODIUM</v>
          </cell>
        </row>
        <row r="573">
          <cell r="A573" t="str">
            <v>401S0014</v>
          </cell>
          <cell r="D573" t="str">
            <v>MONTELUKAST SODIUM</v>
          </cell>
        </row>
        <row r="574">
          <cell r="A574" t="str">
            <v>401S0014</v>
          </cell>
          <cell r="D574" t="str">
            <v>MONTELUKAST SODIUM</v>
          </cell>
        </row>
        <row r="575">
          <cell r="A575" t="str">
            <v>401S0014</v>
          </cell>
          <cell r="D575" t="str">
            <v>SPENT METHANOL OLANZAPINE MILLED</v>
          </cell>
        </row>
        <row r="576">
          <cell r="A576" t="str">
            <v>401S0014</v>
          </cell>
          <cell r="D576" t="str">
            <v>FAMCICLOVIR</v>
          </cell>
        </row>
        <row r="577">
          <cell r="A577" t="str">
            <v>401S0014</v>
          </cell>
          <cell r="D577" t="str">
            <v>SPENT METHANOL OLANZAPINE</v>
          </cell>
        </row>
        <row r="578">
          <cell r="A578" t="str">
            <v>401S0014</v>
          </cell>
          <cell r="D578" t="str">
            <v>FAMCICLOVIR 2nd CROP CRYST DRY</v>
          </cell>
        </row>
        <row r="579">
          <cell r="A579" t="str">
            <v>401S0015</v>
          </cell>
          <cell r="D579" t="str">
            <v>2-[(8S)-1,6,7,8-TETRAHYDRO-2H-IN</v>
          </cell>
        </row>
        <row r="580">
          <cell r="A580" t="str">
            <v>401S0015</v>
          </cell>
          <cell r="D580" t="str">
            <v>DBFEtCL</v>
          </cell>
        </row>
        <row r="581">
          <cell r="A581" t="str">
            <v>401S0015</v>
          </cell>
          <cell r="D581" t="str">
            <v>T B R E</v>
          </cell>
        </row>
        <row r="582">
          <cell r="A582" t="str">
            <v>401S0015</v>
          </cell>
          <cell r="D582" t="str">
            <v>VENLAFAXINE FREE BASE</v>
          </cell>
        </row>
        <row r="583">
          <cell r="A583" t="str">
            <v>401S0015</v>
          </cell>
          <cell r="D583" t="str">
            <v>VENLAFAXINE FREE BASE WET</v>
          </cell>
        </row>
        <row r="584">
          <cell r="A584" t="str">
            <v>401S0015</v>
          </cell>
          <cell r="D584" t="str">
            <v>TRITYL LOSARTAN</v>
          </cell>
        </row>
        <row r="585">
          <cell r="A585" t="str">
            <v>401S0015</v>
          </cell>
          <cell r="D585" t="str">
            <v>ROSUVASTATIN - (TBRE)</v>
          </cell>
        </row>
        <row r="586">
          <cell r="A586" t="str">
            <v>401S0022</v>
          </cell>
          <cell r="D586" t="str">
            <v>DILUTE HYPO CHLORITE</v>
          </cell>
        </row>
        <row r="587">
          <cell r="A587" t="str">
            <v>401S0022</v>
          </cell>
          <cell r="D587" t="str">
            <v>OLANZAPINE</v>
          </cell>
        </row>
        <row r="588">
          <cell r="A588" t="str">
            <v>401S0022</v>
          </cell>
          <cell r="D588" t="str">
            <v>EZETIMIBE</v>
          </cell>
        </row>
        <row r="589">
          <cell r="A589" t="str">
            <v>401S0022</v>
          </cell>
          <cell r="D589" t="str">
            <v>FLUVASTATIN SODIUM</v>
          </cell>
        </row>
        <row r="590">
          <cell r="A590" t="str">
            <v>401S0022</v>
          </cell>
          <cell r="D590" t="str">
            <v>FLUVASTATIN SODIUM</v>
          </cell>
        </row>
        <row r="591">
          <cell r="A591" t="str">
            <v>401S0022</v>
          </cell>
          <cell r="D591" t="str">
            <v>MONTELUKAST SODIUM</v>
          </cell>
        </row>
        <row r="592">
          <cell r="A592" t="str">
            <v>401S0022</v>
          </cell>
          <cell r="D592" t="str">
            <v>MONTELUKAST SODIUM</v>
          </cell>
        </row>
        <row r="593">
          <cell r="A593" t="str">
            <v>401S0022</v>
          </cell>
          <cell r="D593" t="str">
            <v>SPENT METHANOL OLANZAPINE MILLED</v>
          </cell>
        </row>
        <row r="594">
          <cell r="A594" t="str">
            <v>401S0022</v>
          </cell>
          <cell r="D594" t="str">
            <v>FAMCICLOVIR</v>
          </cell>
        </row>
        <row r="595">
          <cell r="A595" t="str">
            <v>401S0022</v>
          </cell>
          <cell r="D595" t="str">
            <v>SPENT METHANOL OLANZAPINE</v>
          </cell>
        </row>
        <row r="596">
          <cell r="A596" t="str">
            <v>401S0022</v>
          </cell>
          <cell r="D596" t="str">
            <v>FAMCICLOVIR 2nd CROP CRYST DRY</v>
          </cell>
        </row>
        <row r="597">
          <cell r="A597" t="str">
            <v>401S0023</v>
          </cell>
          <cell r="D597" t="str">
            <v>VENLAFAXINE FREE BASE</v>
          </cell>
        </row>
        <row r="598">
          <cell r="A598" t="str">
            <v>401S0023</v>
          </cell>
          <cell r="D598" t="str">
            <v>VENLAFAXINE FREE BASE WET</v>
          </cell>
        </row>
        <row r="599">
          <cell r="A599" t="str">
            <v>401S0023</v>
          </cell>
          <cell r="D599" t="str">
            <v>VEN-1 WET</v>
          </cell>
        </row>
        <row r="600">
          <cell r="A600" t="str">
            <v>401S0024</v>
          </cell>
          <cell r="D600" t="str">
            <v>CLP-8 PURE</v>
          </cell>
        </row>
        <row r="601">
          <cell r="A601" t="str">
            <v>401S0024</v>
          </cell>
          <cell r="D601" t="str">
            <v>CLP-8</v>
          </cell>
        </row>
        <row r="602">
          <cell r="A602" t="str">
            <v>401S0024</v>
          </cell>
          <cell r="D602" t="str">
            <v>PREGABALIN DRY</v>
          </cell>
        </row>
        <row r="603">
          <cell r="A603" t="str">
            <v>401S0025</v>
          </cell>
          <cell r="D603" t="str">
            <v>EZETIMIBE</v>
          </cell>
        </row>
        <row r="604">
          <cell r="A604" t="str">
            <v>401S0026</v>
          </cell>
          <cell r="D604" t="str">
            <v>S-DIPAMP TARTRATE DRY</v>
          </cell>
        </row>
        <row r="605">
          <cell r="A605" t="str">
            <v>401S0026</v>
          </cell>
          <cell r="D605" t="str">
            <v>MONTELUKAST SODIUM</v>
          </cell>
        </row>
        <row r="606">
          <cell r="A606" t="str">
            <v>401S0026</v>
          </cell>
          <cell r="D606" t="str">
            <v>MONTELUKAST SODIUM</v>
          </cell>
        </row>
        <row r="607">
          <cell r="A607" t="str">
            <v>401S0027</v>
          </cell>
          <cell r="D607" t="str">
            <v>CLP-8 PURE</v>
          </cell>
        </row>
        <row r="608">
          <cell r="A608" t="str">
            <v>401S0027</v>
          </cell>
          <cell r="D608" t="str">
            <v>CLP-8</v>
          </cell>
        </row>
        <row r="609">
          <cell r="A609" t="str">
            <v>401S0028</v>
          </cell>
          <cell r="D609" t="str">
            <v>HYDROXY NMPP</v>
          </cell>
        </row>
        <row r="610">
          <cell r="A610" t="str">
            <v>401S0029</v>
          </cell>
          <cell r="D610" t="str">
            <v>CLP-8 PURE</v>
          </cell>
        </row>
        <row r="611">
          <cell r="A611" t="str">
            <v>401S0029</v>
          </cell>
          <cell r="D611" t="str">
            <v>CLP-8</v>
          </cell>
        </row>
        <row r="612">
          <cell r="A612" t="str">
            <v>401S0030</v>
          </cell>
          <cell r="D612" t="str">
            <v>R-CMH</v>
          </cell>
        </row>
        <row r="613">
          <cell r="A613" t="str">
            <v>401S0030</v>
          </cell>
          <cell r="D613" t="str">
            <v>HYDROXY NMPP</v>
          </cell>
        </row>
        <row r="614">
          <cell r="A614" t="str">
            <v>401S0030</v>
          </cell>
          <cell r="D614" t="str">
            <v>S-DIPAMP TARTRATE DRY</v>
          </cell>
        </row>
        <row r="615">
          <cell r="A615" t="str">
            <v>401S0030</v>
          </cell>
          <cell r="D615" t="str">
            <v>EZETIMIBE</v>
          </cell>
        </row>
        <row r="616">
          <cell r="A616" t="str">
            <v>401S0030</v>
          </cell>
          <cell r="D616" t="str">
            <v>EZETIMIBE</v>
          </cell>
        </row>
        <row r="617">
          <cell r="A617" t="str">
            <v>401S0030</v>
          </cell>
          <cell r="D617" t="str">
            <v>SIMVASTATIN AMMONIUM SALT</v>
          </cell>
        </row>
        <row r="618">
          <cell r="A618" t="str">
            <v>401S0030</v>
          </cell>
          <cell r="D618" t="str">
            <v>(+) CLD (-) CSA SALT PURE (S)</v>
          </cell>
        </row>
        <row r="619">
          <cell r="A619" t="str">
            <v>401S0030</v>
          </cell>
          <cell r="D619" t="str">
            <v>(+) CLD (-) CSA SALT PURE</v>
          </cell>
        </row>
        <row r="620">
          <cell r="A620" t="str">
            <v>401S0030</v>
          </cell>
          <cell r="D620" t="str">
            <v>SPENT METHANOL HYDROXY SOLUTION</v>
          </cell>
        </row>
        <row r="621">
          <cell r="A621" t="str">
            <v>401S0030</v>
          </cell>
          <cell r="D621" t="str">
            <v>SPENT METHANOL HYDROXY SALT</v>
          </cell>
        </row>
        <row r="622">
          <cell r="A622" t="str">
            <v>401S0030</v>
          </cell>
          <cell r="D622" t="str">
            <v>SPENT METHANOL CARBOXY NMPP</v>
          </cell>
        </row>
        <row r="623">
          <cell r="A623" t="str">
            <v>401S0030</v>
          </cell>
          <cell r="D623" t="str">
            <v>SPENT ABSOLUTE ALCOHOL CLM 1</v>
          </cell>
        </row>
        <row r="624">
          <cell r="A624" t="str">
            <v>401S0032</v>
          </cell>
          <cell r="D624" t="str">
            <v>EZETIMIBE</v>
          </cell>
        </row>
        <row r="625">
          <cell r="A625" t="str">
            <v>401S0034</v>
          </cell>
          <cell r="D625" t="str">
            <v>SERTRALINE MANDELATE</v>
          </cell>
        </row>
        <row r="626">
          <cell r="A626" t="str">
            <v>401S0036</v>
          </cell>
          <cell r="D626" t="str">
            <v>Schiff’s Base Recover (Imine)</v>
          </cell>
        </row>
        <row r="627">
          <cell r="A627" t="str">
            <v>401S0037</v>
          </cell>
          <cell r="D627" t="str">
            <v>PREGABALIN DRY</v>
          </cell>
        </row>
        <row r="628">
          <cell r="A628" t="str">
            <v>401S0038</v>
          </cell>
          <cell r="D628" t="str">
            <v>PREGABALIN DRY</v>
          </cell>
        </row>
        <row r="629">
          <cell r="A629" t="str">
            <v>401T0001</v>
          </cell>
          <cell r="D629" t="str">
            <v>MONTELUKAST SODIUM</v>
          </cell>
        </row>
        <row r="630">
          <cell r="A630" t="str">
            <v>401T0001</v>
          </cell>
          <cell r="D630" t="str">
            <v>MONTELUKAST SODIUM</v>
          </cell>
        </row>
        <row r="631">
          <cell r="A631" t="str">
            <v>401T0001</v>
          </cell>
          <cell r="D631" t="str">
            <v>TOLUENE-CP DISTILLED</v>
          </cell>
        </row>
        <row r="632">
          <cell r="A632" t="str">
            <v>401T0002</v>
          </cell>
          <cell r="D632" t="str">
            <v>PREGABALIN DRY</v>
          </cell>
        </row>
        <row r="633">
          <cell r="A633" t="str">
            <v>401T0002</v>
          </cell>
          <cell r="D633" t="str">
            <v>EZETIMIBE</v>
          </cell>
        </row>
        <row r="634">
          <cell r="A634" t="str">
            <v>401T0002</v>
          </cell>
          <cell r="D634" t="str">
            <v>EPSIP MSA DRY</v>
          </cell>
        </row>
        <row r="635">
          <cell r="A635" t="str">
            <v>401T0002</v>
          </cell>
          <cell r="D635" t="str">
            <v>2-[(8S)-1,6,7,8-TETRAHYDRO-2H-IN</v>
          </cell>
        </row>
        <row r="636">
          <cell r="A636" t="str">
            <v>401T0002</v>
          </cell>
          <cell r="D636" t="str">
            <v>AZA ERYTHROMYCIN</v>
          </cell>
        </row>
        <row r="637">
          <cell r="A637" t="str">
            <v>401T0002</v>
          </cell>
          <cell r="D637" t="str">
            <v>CLM-I (CLARITHROMYCIN-I)</v>
          </cell>
        </row>
        <row r="638">
          <cell r="A638" t="str">
            <v>401T0002</v>
          </cell>
          <cell r="D638" t="str">
            <v>ROSUVASTATIN TB-20 (N)</v>
          </cell>
        </row>
        <row r="639">
          <cell r="A639" t="str">
            <v>401T0002</v>
          </cell>
          <cell r="D639" t="str">
            <v>Silyl Ester - TIOC ROUTE DRY</v>
          </cell>
        </row>
        <row r="640">
          <cell r="A640" t="str">
            <v>401T0004</v>
          </cell>
          <cell r="D640" t="str">
            <v>CLP-8 PURE</v>
          </cell>
        </row>
        <row r="641">
          <cell r="A641" t="str">
            <v>401T0004</v>
          </cell>
          <cell r="D641" t="str">
            <v>CLP-8</v>
          </cell>
        </row>
        <row r="642">
          <cell r="A642" t="str">
            <v>401T0006</v>
          </cell>
          <cell r="D642" t="str">
            <v>T B R E</v>
          </cell>
        </row>
        <row r="643">
          <cell r="A643" t="str">
            <v>401T0006</v>
          </cell>
          <cell r="D643" t="str">
            <v>ROSUVASTATIN - (TBRE)</v>
          </cell>
        </row>
        <row r="644">
          <cell r="A644" t="str">
            <v>401T0006</v>
          </cell>
          <cell r="D644" t="str">
            <v>MONTELUKAST SODIUM</v>
          </cell>
        </row>
        <row r="645">
          <cell r="A645" t="str">
            <v>401T0006</v>
          </cell>
          <cell r="D645" t="str">
            <v>MONTELUKAST SODIUM</v>
          </cell>
        </row>
        <row r="646">
          <cell r="A646" t="str">
            <v>401T0006</v>
          </cell>
          <cell r="D646" t="str">
            <v>2-[(8S)-1,6,7,8-TETRAHYDRO-2H-IN</v>
          </cell>
        </row>
        <row r="647">
          <cell r="A647" t="str">
            <v>401T0006</v>
          </cell>
          <cell r="D647" t="str">
            <v>HYDROXY NMPP</v>
          </cell>
        </row>
        <row r="648">
          <cell r="A648" t="str">
            <v>401T0006</v>
          </cell>
          <cell r="D648" t="str">
            <v>EZETIMIBE</v>
          </cell>
        </row>
        <row r="649">
          <cell r="A649" t="str">
            <v>401T0006</v>
          </cell>
          <cell r="D649" t="str">
            <v>DBFEtCL</v>
          </cell>
        </row>
        <row r="650">
          <cell r="A650" t="str">
            <v>401T0006</v>
          </cell>
          <cell r="D650" t="str">
            <v>ROSUVASTATIN TB-20 (N)</v>
          </cell>
        </row>
        <row r="651">
          <cell r="A651" t="str">
            <v>401T0006</v>
          </cell>
          <cell r="D651" t="str">
            <v>VENLAFAXINE FREE BASE WET</v>
          </cell>
        </row>
        <row r="652">
          <cell r="A652" t="str">
            <v>401T0006</v>
          </cell>
          <cell r="D652" t="str">
            <v>VENLAFAXINE FREE BASE</v>
          </cell>
        </row>
        <row r="653">
          <cell r="A653" t="str">
            <v>401T0006</v>
          </cell>
          <cell r="D653" t="str">
            <v>EZETIMIBE</v>
          </cell>
        </row>
        <row r="654">
          <cell r="A654" t="str">
            <v>401T0007</v>
          </cell>
          <cell r="D654" t="str">
            <v>HYDROXY NMPP</v>
          </cell>
        </row>
        <row r="655">
          <cell r="A655" t="str">
            <v>401T0007</v>
          </cell>
          <cell r="D655" t="str">
            <v>DBFEtCL</v>
          </cell>
        </row>
        <row r="656">
          <cell r="A656" t="str">
            <v>401T0008</v>
          </cell>
          <cell r="D656" t="str">
            <v>EZETIMIBE</v>
          </cell>
        </row>
        <row r="657">
          <cell r="A657" t="str">
            <v>401T0008</v>
          </cell>
          <cell r="D657" t="str">
            <v>SERTRALINE MANDELATE CRYST</v>
          </cell>
        </row>
        <row r="658">
          <cell r="A658" t="str">
            <v>401T0008</v>
          </cell>
          <cell r="D658" t="str">
            <v>SERTRALINE RECEMATE HCL DRY</v>
          </cell>
        </row>
        <row r="659">
          <cell r="A659" t="str">
            <v>401T0009</v>
          </cell>
          <cell r="D659" t="str">
            <v>T B R E</v>
          </cell>
        </row>
        <row r="660">
          <cell r="A660" t="str">
            <v>401T0009</v>
          </cell>
          <cell r="D660" t="str">
            <v>PREGABALIN DRY</v>
          </cell>
        </row>
        <row r="661">
          <cell r="A661" t="str">
            <v>401T0009</v>
          </cell>
          <cell r="D661" t="str">
            <v>HYDROXY NMPP</v>
          </cell>
        </row>
        <row r="662">
          <cell r="A662" t="str">
            <v>401T0009</v>
          </cell>
          <cell r="D662" t="str">
            <v>ROSUVASTATIN - (TBRE)</v>
          </cell>
        </row>
        <row r="663">
          <cell r="A663" t="str">
            <v>401T0009</v>
          </cell>
          <cell r="D663" t="str">
            <v>SERTRALINE MANDELATE CRYST</v>
          </cell>
        </row>
        <row r="664">
          <cell r="A664" t="str">
            <v>401T0009</v>
          </cell>
          <cell r="D664" t="str">
            <v>QUETIAPINE FUMARATE</v>
          </cell>
        </row>
        <row r="665">
          <cell r="A665" t="str">
            <v>401T0009</v>
          </cell>
          <cell r="D665" t="str">
            <v>QUETIAPINE FUMARATE</v>
          </cell>
        </row>
        <row r="666">
          <cell r="A666" t="str">
            <v>401T0009</v>
          </cell>
          <cell r="D666" t="str">
            <v>S-DIPAMP TARTRATE DRY</v>
          </cell>
        </row>
        <row r="667">
          <cell r="A667" t="str">
            <v>401T0009</v>
          </cell>
          <cell r="D667" t="str">
            <v>2-[(8S)-1,6,7,8-TETRAHYDRO-2H-IN</v>
          </cell>
        </row>
        <row r="668">
          <cell r="A668" t="str">
            <v>401T0009</v>
          </cell>
          <cell r="D668" t="str">
            <v>CLOPIDOGEL  CAMPHOR SULFONATE PU</v>
          </cell>
        </row>
        <row r="669">
          <cell r="A669" t="str">
            <v>401T0009</v>
          </cell>
          <cell r="D669" t="str">
            <v>(+) CLD (-) CSA SALT PURE (S)</v>
          </cell>
        </row>
        <row r="670">
          <cell r="A670" t="str">
            <v>401T0009</v>
          </cell>
          <cell r="D670" t="str">
            <v>Schiff’s Base Recover (Imine)</v>
          </cell>
        </row>
        <row r="671">
          <cell r="A671" t="str">
            <v>401T0009</v>
          </cell>
          <cell r="D671" t="str">
            <v>SIMVASTATIN AMMONIUM SALT</v>
          </cell>
        </row>
        <row r="672">
          <cell r="A672" t="str">
            <v>401T0009</v>
          </cell>
          <cell r="D672" t="str">
            <v>EPSIP MSA DRY</v>
          </cell>
        </row>
        <row r="673">
          <cell r="A673" t="str">
            <v>401T0009</v>
          </cell>
          <cell r="D673" t="str">
            <v>EPSIP CRYST II DRY</v>
          </cell>
        </row>
        <row r="674">
          <cell r="A674" t="str">
            <v>401T0009</v>
          </cell>
          <cell r="D674" t="str">
            <v>D(-)MANDELIC ACID RECOVERED D</v>
          </cell>
        </row>
        <row r="675">
          <cell r="A675" t="str">
            <v>401T0009</v>
          </cell>
          <cell r="D675" t="str">
            <v>R-CMH</v>
          </cell>
        </row>
        <row r="676">
          <cell r="A676" t="str">
            <v>401T0009</v>
          </cell>
          <cell r="D676" t="str">
            <v>SERTRALINE RECEMATE HCL DRY</v>
          </cell>
        </row>
        <row r="677">
          <cell r="A677" t="str">
            <v>401T0009</v>
          </cell>
          <cell r="D677" t="str">
            <v>DBFEtCL</v>
          </cell>
        </row>
        <row r="678">
          <cell r="A678" t="str">
            <v>401T0009</v>
          </cell>
          <cell r="D678" t="str">
            <v>VENLAFAXINE FREE BASE</v>
          </cell>
        </row>
        <row r="679">
          <cell r="A679" t="str">
            <v>401T0009</v>
          </cell>
          <cell r="D679" t="str">
            <v>VENLAFAXINE FREE BASE WET</v>
          </cell>
        </row>
        <row r="680">
          <cell r="A680" t="str">
            <v>401T0009</v>
          </cell>
          <cell r="D680" t="str">
            <v>EZETIMIBE</v>
          </cell>
        </row>
        <row r="681">
          <cell r="A681" t="str">
            <v>401T0009</v>
          </cell>
          <cell r="D681" t="str">
            <v>(+) CLD (-) CSA SALT PURE</v>
          </cell>
        </row>
        <row r="682">
          <cell r="A682" t="str">
            <v>401T0009</v>
          </cell>
          <cell r="D682" t="str">
            <v>SERTRALINE MANDELATE</v>
          </cell>
        </row>
        <row r="683">
          <cell r="A683" t="str">
            <v>401T0009</v>
          </cell>
          <cell r="D683" t="str">
            <v>OLANZAPINE</v>
          </cell>
        </row>
        <row r="684">
          <cell r="A684" t="str">
            <v>401T0009</v>
          </cell>
          <cell r="D684" t="str">
            <v>ROSUVASTATIN TB-20 (N)</v>
          </cell>
        </row>
        <row r="685">
          <cell r="A685" t="str">
            <v>401T0009</v>
          </cell>
          <cell r="D685" t="str">
            <v>VENLAFAXINE FREE BASE 2ND CROP</v>
          </cell>
        </row>
        <row r="686">
          <cell r="A686" t="str">
            <v>401T0009</v>
          </cell>
          <cell r="D686" t="str">
            <v>VEN-1 WET</v>
          </cell>
        </row>
        <row r="687">
          <cell r="A687" t="str">
            <v>401T0009</v>
          </cell>
          <cell r="D687" t="str">
            <v>RECOVERD D(-)MANDELIC ACID DRY</v>
          </cell>
        </row>
        <row r="688">
          <cell r="A688" t="str">
            <v>401T0009</v>
          </cell>
          <cell r="D688" t="str">
            <v>TREATED MBSG</v>
          </cell>
        </row>
        <row r="689">
          <cell r="A689" t="str">
            <v>401T0009</v>
          </cell>
          <cell r="D689" t="str">
            <v>CLD BASE RACEMATE (RACEMISED)</v>
          </cell>
        </row>
        <row r="690">
          <cell r="A690" t="str">
            <v>401T0009</v>
          </cell>
          <cell r="D690" t="str">
            <v>TOLUENE - RECOVERY</v>
          </cell>
        </row>
        <row r="691">
          <cell r="A691" t="str">
            <v>401T0010</v>
          </cell>
          <cell r="D691" t="str">
            <v>IRBESARTAN</v>
          </cell>
        </row>
        <row r="692">
          <cell r="A692" t="str">
            <v>401T0011</v>
          </cell>
          <cell r="D692" t="str">
            <v>CLOPIDOGEL  CAMPHOR SULFONATE PU</v>
          </cell>
        </row>
        <row r="693">
          <cell r="A693" t="str">
            <v>401T0011</v>
          </cell>
          <cell r="D693" t="str">
            <v>(+) CLD (-) CSA SALT PURE (S)</v>
          </cell>
        </row>
        <row r="694">
          <cell r="A694" t="str">
            <v>401T0011</v>
          </cell>
          <cell r="D694" t="str">
            <v>(+) CLD (-) CSA SALT PURE</v>
          </cell>
        </row>
        <row r="695">
          <cell r="A695" t="str">
            <v>401T0012</v>
          </cell>
          <cell r="D695" t="str">
            <v>CLP-8 PURE</v>
          </cell>
        </row>
        <row r="696">
          <cell r="A696" t="str">
            <v>401T0012</v>
          </cell>
          <cell r="D696" t="str">
            <v>CLP-8</v>
          </cell>
        </row>
        <row r="697">
          <cell r="A697" t="str">
            <v>401T0014</v>
          </cell>
          <cell r="D697" t="str">
            <v>QUETIAPINE FUMARATE CRYST WET</v>
          </cell>
        </row>
        <row r="698">
          <cell r="A698" t="str">
            <v>401T0014</v>
          </cell>
          <cell r="D698" t="str">
            <v>S-DIPAMP TARTRATE DRY</v>
          </cell>
        </row>
        <row r="699">
          <cell r="A699" t="str">
            <v>401T0018</v>
          </cell>
          <cell r="D699" t="str">
            <v>MONTELUKAST SODIUM</v>
          </cell>
        </row>
        <row r="700">
          <cell r="A700" t="str">
            <v>401T0018</v>
          </cell>
          <cell r="D700" t="str">
            <v>MONTELUKAST SODIUM</v>
          </cell>
        </row>
        <row r="701">
          <cell r="A701" t="str">
            <v>401T0018</v>
          </cell>
          <cell r="D701" t="str">
            <v>EZETIMIBE</v>
          </cell>
        </row>
        <row r="702">
          <cell r="A702" t="str">
            <v>401T0019</v>
          </cell>
          <cell r="D702" t="str">
            <v>ROSUVASTATIN TB-20 (N)</v>
          </cell>
        </row>
        <row r="703">
          <cell r="A703" t="str">
            <v>401T0019</v>
          </cell>
          <cell r="D703" t="str">
            <v>EZETIMIBE</v>
          </cell>
        </row>
        <row r="704">
          <cell r="A704" t="str">
            <v>401T0020</v>
          </cell>
          <cell r="D704" t="str">
            <v>DIPROTECTED ATORVASTATIN (PAE)</v>
          </cell>
        </row>
        <row r="705">
          <cell r="A705" t="str">
            <v>401T0021</v>
          </cell>
          <cell r="D705" t="str">
            <v>SIMVASTATIN AMMONIUM SALT</v>
          </cell>
        </row>
        <row r="706">
          <cell r="A706" t="str">
            <v>401T0023</v>
          </cell>
          <cell r="D706" t="str">
            <v>EZETIMIBE</v>
          </cell>
        </row>
        <row r="707">
          <cell r="A707" t="str">
            <v>401T0025</v>
          </cell>
          <cell r="D707" t="str">
            <v>CLOPIDOGEL  CAMPHOR SULFONATE PU</v>
          </cell>
        </row>
        <row r="708">
          <cell r="A708" t="str">
            <v>401T0027</v>
          </cell>
          <cell r="D708" t="str">
            <v>IRBESARTAN</v>
          </cell>
        </row>
        <row r="709">
          <cell r="A709" t="str">
            <v>401T0028</v>
          </cell>
          <cell r="D709" t="str">
            <v>PREGABALIN DRY</v>
          </cell>
        </row>
        <row r="710">
          <cell r="A710" t="str">
            <v>401T0032</v>
          </cell>
          <cell r="D710" t="str">
            <v>RML 23 PURE DRY</v>
          </cell>
        </row>
        <row r="711">
          <cell r="A711" t="str">
            <v>401V0003</v>
          </cell>
          <cell r="D711" t="str">
            <v>CLP-8 PURE</v>
          </cell>
        </row>
        <row r="712">
          <cell r="A712" t="str">
            <v>401V0003</v>
          </cell>
          <cell r="D712" t="str">
            <v>CLP-8</v>
          </cell>
        </row>
        <row r="713">
          <cell r="A713" t="str">
            <v>40IP0023</v>
          </cell>
          <cell r="D713" t="str">
            <v>S-DIPAMP TARTRATE DRY</v>
          </cell>
        </row>
        <row r="714">
          <cell r="A714" t="str">
            <v>40P90841</v>
          </cell>
          <cell r="D714" t="str">
            <v>OLANZAPINE</v>
          </cell>
        </row>
        <row r="715">
          <cell r="A715" t="str">
            <v>40P90841</v>
          </cell>
          <cell r="D715" t="str">
            <v>EZETIMIBE</v>
          </cell>
        </row>
        <row r="716">
          <cell r="A716" t="str">
            <v>40P90841</v>
          </cell>
          <cell r="D716" t="str">
            <v>FLUVASTATIN SODIUM</v>
          </cell>
        </row>
        <row r="717">
          <cell r="A717" t="str">
            <v>40P90841</v>
          </cell>
          <cell r="D717" t="str">
            <v>FLUVASTATIN SODIUM</v>
          </cell>
        </row>
        <row r="718">
          <cell r="A718" t="str">
            <v>40P90841</v>
          </cell>
          <cell r="D718" t="str">
            <v>MONTELUKAST SODIUM</v>
          </cell>
        </row>
        <row r="719">
          <cell r="A719" t="str">
            <v>40P90841</v>
          </cell>
          <cell r="D719" t="str">
            <v>MONTELUKAST SODIUM</v>
          </cell>
        </row>
        <row r="720">
          <cell r="A720" t="str">
            <v>40P90841</v>
          </cell>
          <cell r="D720" t="str">
            <v>SPENT METHANOL OLANZAPINE MILLED</v>
          </cell>
        </row>
        <row r="721">
          <cell r="A721" t="str">
            <v>40P90841</v>
          </cell>
          <cell r="D721" t="str">
            <v>FAMCICLOVIR</v>
          </cell>
        </row>
        <row r="722">
          <cell r="A722" t="str">
            <v>40P90841</v>
          </cell>
          <cell r="D722" t="str">
            <v>SPENT METHANOL OLANZAPINE</v>
          </cell>
        </row>
        <row r="723">
          <cell r="A723" t="str">
            <v>40P90841</v>
          </cell>
          <cell r="D723" t="str">
            <v>FAMCICLOVIR 2nd CROP CRYST DRY</v>
          </cell>
        </row>
        <row r="724">
          <cell r="A724" t="str">
            <v>4A1E0004</v>
          </cell>
          <cell r="D724" t="str">
            <v>ABSOLUTE ALCOHOL RECOVER IRBE MI</v>
          </cell>
        </row>
        <row r="725">
          <cell r="A725" t="str">
            <v>4B1E0004</v>
          </cell>
          <cell r="D725" t="str">
            <v>ABSOLUTE ALCOHOL RECOVER IRBE MI</v>
          </cell>
        </row>
        <row r="726">
          <cell r="A726" t="str">
            <v>4D1N0004</v>
          </cell>
          <cell r="D726" t="str">
            <v>VENLAFAXINE FREE BASE</v>
          </cell>
        </row>
        <row r="727">
          <cell r="A727" t="str">
            <v>4D1N0004</v>
          </cell>
          <cell r="D727" t="str">
            <v>VENLAFAXINE FREE BASE 2ND CROP</v>
          </cell>
        </row>
        <row r="728">
          <cell r="A728" t="str">
            <v>4D1N0004</v>
          </cell>
          <cell r="D728" t="str">
            <v>N- HEPTANE RECONVERED 2ND CROP</v>
          </cell>
        </row>
        <row r="729">
          <cell r="A729" t="str">
            <v>4K1D0010</v>
          </cell>
          <cell r="D729" t="str">
            <v>OLANZAPINE</v>
          </cell>
        </row>
        <row r="730">
          <cell r="A730" t="str">
            <v>4L1A0001</v>
          </cell>
          <cell r="D730" t="str">
            <v>CLP-8 PURE</v>
          </cell>
        </row>
        <row r="731">
          <cell r="A731" t="str">
            <v>4L1A0001</v>
          </cell>
          <cell r="D731" t="str">
            <v>CLP-8</v>
          </cell>
        </row>
        <row r="732">
          <cell r="A732" t="str">
            <v>4L1D0006</v>
          </cell>
          <cell r="D732" t="str">
            <v>CLP-8 PURE</v>
          </cell>
        </row>
        <row r="733">
          <cell r="A733" t="str">
            <v>4L1D0006</v>
          </cell>
          <cell r="D733" t="str">
            <v>CLP-8</v>
          </cell>
        </row>
        <row r="734">
          <cell r="A734" t="str">
            <v>4L1E0009</v>
          </cell>
          <cell r="D734" t="str">
            <v>CLP-8 PURE</v>
          </cell>
        </row>
        <row r="735">
          <cell r="A735" t="str">
            <v>4L1E0009</v>
          </cell>
          <cell r="D735" t="str">
            <v>CLP-8</v>
          </cell>
        </row>
        <row r="736">
          <cell r="A736" t="str">
            <v>4L1I0002</v>
          </cell>
          <cell r="D736" t="str">
            <v>CLP-8 PURE</v>
          </cell>
        </row>
        <row r="737">
          <cell r="A737" t="str">
            <v>4L1I0002</v>
          </cell>
          <cell r="D737" t="str">
            <v>CLP-8</v>
          </cell>
        </row>
        <row r="738">
          <cell r="A738" t="str">
            <v>4L1M0003</v>
          </cell>
          <cell r="D738" t="str">
            <v>CLP-8 PURE</v>
          </cell>
        </row>
        <row r="739">
          <cell r="A739" t="str">
            <v>4L1M0003</v>
          </cell>
          <cell r="D739" t="str">
            <v>CLP-8</v>
          </cell>
        </row>
        <row r="740">
          <cell r="A740" t="str">
            <v>4L1M0006</v>
          </cell>
          <cell r="D740" t="str">
            <v>CLP-8</v>
          </cell>
        </row>
        <row r="741">
          <cell r="A741" t="str">
            <v>4L1M0006</v>
          </cell>
          <cell r="D741" t="str">
            <v>CLP-8 PURE</v>
          </cell>
        </row>
        <row r="742">
          <cell r="A742" t="str">
            <v>4L1M0006</v>
          </cell>
          <cell r="D742" t="str">
            <v>SILICA GEL RECOVERED</v>
          </cell>
        </row>
        <row r="743">
          <cell r="A743" t="str">
            <v>4L1N0005</v>
          </cell>
          <cell r="D743" t="str">
            <v>CLP-8</v>
          </cell>
        </row>
        <row r="744">
          <cell r="A744" t="str">
            <v>4L1N0005</v>
          </cell>
          <cell r="D744" t="str">
            <v>CLP-8 PURE</v>
          </cell>
        </row>
        <row r="745">
          <cell r="A745" t="str">
            <v>4L1N0005</v>
          </cell>
          <cell r="D745" t="str">
            <v>SILICA GEL RECOVERED</v>
          </cell>
        </row>
        <row r="746">
          <cell r="A746" t="str">
            <v>4L1N0006</v>
          </cell>
          <cell r="D746" t="str">
            <v>SIMVASTATIN AMMONIUM SALT</v>
          </cell>
        </row>
        <row r="747">
          <cell r="A747" t="str">
            <v>4Q500003</v>
          </cell>
          <cell r="D747" t="str">
            <v>EZETIMIBE</v>
          </cell>
        </row>
        <row r="748">
          <cell r="A748" t="str">
            <v>4Q500021</v>
          </cell>
          <cell r="D748" t="str">
            <v>EZETIMIBE</v>
          </cell>
        </row>
        <row r="749">
          <cell r="A749" t="str">
            <v>4Q500047</v>
          </cell>
          <cell r="D749" t="str">
            <v>EZETIMIBE</v>
          </cell>
        </row>
        <row r="750">
          <cell r="A750" t="str">
            <v>4Q500299</v>
          </cell>
          <cell r="D750" t="str">
            <v>T B R E</v>
          </cell>
        </row>
        <row r="751">
          <cell r="A751" t="str">
            <v>4Q500309</v>
          </cell>
          <cell r="D751" t="str">
            <v>EPSIP CRYST II DRY</v>
          </cell>
        </row>
        <row r="752">
          <cell r="A752" t="str">
            <v>4Q500309</v>
          </cell>
          <cell r="D752" t="str">
            <v>EPSIP MSA DRY</v>
          </cell>
        </row>
        <row r="753">
          <cell r="A753" t="str">
            <v>4Q500310</v>
          </cell>
          <cell r="D753" t="str">
            <v>EPSIP CRYST II DRY</v>
          </cell>
        </row>
        <row r="754">
          <cell r="A754" t="str">
            <v>4Q500310</v>
          </cell>
          <cell r="D754" t="str">
            <v>EPSIP MSA DRY</v>
          </cell>
        </row>
        <row r="755">
          <cell r="A755" t="str">
            <v>4Q500311</v>
          </cell>
          <cell r="D755" t="str">
            <v>EPSIP CRYST II DRY</v>
          </cell>
        </row>
        <row r="756">
          <cell r="A756" t="str">
            <v>4Q500311</v>
          </cell>
          <cell r="D756" t="str">
            <v>EPSIP MSA DRY</v>
          </cell>
        </row>
        <row r="757">
          <cell r="A757" t="str">
            <v>4Q500312</v>
          </cell>
          <cell r="D757" t="str">
            <v>EPSIP CRYST II DRY</v>
          </cell>
        </row>
        <row r="758">
          <cell r="A758" t="str">
            <v>4Q500312</v>
          </cell>
          <cell r="D758" t="str">
            <v>EPSIP MSA DRY</v>
          </cell>
        </row>
        <row r="759">
          <cell r="A759" t="str">
            <v>401P0025</v>
          </cell>
          <cell r="D759" t="str">
            <v>Pioglitazone</v>
          </cell>
        </row>
        <row r="760">
          <cell r="A760" t="str">
            <v>401E0006</v>
          </cell>
          <cell r="D760" t="str">
            <v>AZA ERYTHROMYCIN</v>
          </cell>
        </row>
        <row r="761">
          <cell r="A761" t="str">
            <v>401N0006</v>
          </cell>
          <cell r="D761" t="str">
            <v>HYDROXY NMPP</v>
          </cell>
        </row>
        <row r="762">
          <cell r="A762" t="str">
            <v>401N0002</v>
          </cell>
          <cell r="D762" t="str">
            <v>TBRE</v>
          </cell>
        </row>
        <row r="763">
          <cell r="A763" t="str">
            <v>4A1L0004</v>
          </cell>
          <cell r="D763" t="str">
            <v>HYDROXY NMPP</v>
          </cell>
        </row>
        <row r="764">
          <cell r="A764" t="str">
            <v>401T0031</v>
          </cell>
          <cell r="D764" t="str">
            <v>CINCALCET</v>
          </cell>
        </row>
        <row r="765">
          <cell r="A765" t="str">
            <v>401T0024</v>
          </cell>
          <cell r="D765" t="str">
            <v>EZETIMIBE</v>
          </cell>
        </row>
      </sheetData>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Sheet1"/>
    </sheetNames>
    <sheetDataSet>
      <sheetData sheetId="0">
        <row r="1">
          <cell r="H1" t="str">
            <v>Order</v>
          </cell>
          <cell r="I1" t="str">
            <v>Cost Ctr</v>
          </cell>
          <cell r="J1" t="str">
            <v>Postg Date</v>
          </cell>
          <cell r="K1" t="str">
            <v>Quantity in UnE</v>
          </cell>
        </row>
      </sheetData>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mlaccinfo"/>
      <sheetName val="Sheet2"/>
      <sheetName val="mlgrid_prop_details"/>
      <sheetName val="Trial Balance"/>
      <sheetName val="Sheet1"/>
      <sheetName val="mlsearch_resultsg"/>
      <sheetName val="Sheet3"/>
      <sheetName val="mllease_detail"/>
      <sheetName val="mlrvt"/>
      <sheetName val="Query Results ALL"/>
      <sheetName val="mlsearchresults"/>
      <sheetName val="LHE"/>
      <sheetName val="Sheet3 (2)"/>
      <sheetName val="Field Values"/>
      <sheetName val="GridExportD1"/>
      <sheetName val="horizontal"/>
      <sheetName val="Voucher"/>
      <sheetName val="Phase III &amp; Phase IV"/>
      <sheetName val="Other Assumptions"/>
      <sheetName val="Mico"/>
      <sheetName val="15-21"/>
      <sheetName val="Sheet3_(2)"/>
      <sheetName val="Intro"/>
    </sheetNames>
    <sheetDataSet>
      <sheetData sheetId="0" refreshError="1"/>
      <sheetData sheetId="1" refreshError="1">
        <row r="2">
          <cell r="B2" t="str">
            <v>Dr</v>
          </cell>
          <cell r="C2" t="str">
            <v>INR</v>
          </cell>
        </row>
        <row r="3">
          <cell r="B3" t="str">
            <v>Cr</v>
          </cell>
        </row>
      </sheetData>
      <sheetData sheetId="2" refreshError="1"/>
      <sheetData sheetId="3" refreshError="1"/>
      <sheetData sheetId="4" refreshError="1"/>
      <sheetData sheetId="5">
        <row r="2">
          <cell r="B2" t="str">
            <v>Dr</v>
          </cell>
        </row>
      </sheetData>
      <sheetData sheetId="6" refreshError="1"/>
      <sheetData sheetId="7">
        <row r="2">
          <cell r="B2" t="str">
            <v>Dr</v>
          </cell>
        </row>
      </sheetData>
      <sheetData sheetId="8">
        <row r="2">
          <cell r="B2" t="str">
            <v>Dr</v>
          </cell>
        </row>
      </sheetData>
      <sheetData sheetId="9">
        <row r="2">
          <cell r="B2" t="str">
            <v>Dr</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pocm"/>
      <sheetName val="CAPTLISATION OF INTEREST"/>
      <sheetName val="Depreciation"/>
      <sheetName val="CASH FLOW"/>
      <sheetName val="Related Party"/>
      <sheetName val="Capital Commitment"/>
      <sheetName val="Sheet2"/>
      <sheetName val="admn block"/>
      <sheetName val="Balance Sheet galleria as at 31"/>
      <sheetName val="Sheet1"/>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Comp"/>
      <sheetName val="Ack"/>
      <sheetName val="Ack (2)"/>
      <sheetName val="Page1"/>
      <sheetName val="Page2"/>
      <sheetName val="Page3"/>
      <sheetName val="Page4"/>
      <sheetName val="Page5"/>
      <sheetName val="Page6"/>
      <sheetName val="Page7"/>
      <sheetName val="Page8"/>
      <sheetName val="Page9"/>
      <sheetName val="Page10"/>
      <sheetName val="Direc"/>
      <sheetName val="YTD"/>
      <sheetName val="Sheet2"/>
      <sheetName val="Aseet1998"/>
      <sheetName val="Trial Balan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Balance sheet"/>
      <sheetName val="Schedule"/>
      <sheetName val="Annexure"/>
      <sheetName val="trial Balance"/>
      <sheetName val="CAPITAL WORK IN PROGRESS"/>
      <sheetName val="depreciation"/>
      <sheetName val="CAPTLISATION OF INTEREST"/>
      <sheetName val="Cash Flow"/>
      <sheetName val="Related Party"/>
      <sheetName val="Capital Commitment"/>
      <sheetName val="PARTY DETAILS"/>
      <sheetName val="Comp"/>
      <sheetName val="N. F. Calculator_Sep"/>
      <sheetName val="Philippines"/>
      <sheetName val="PRINT-BL"/>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22">
    <pageSetUpPr fitToPage="1"/>
  </sheetPr>
  <dimension ref="A1:G73"/>
  <sheetViews>
    <sheetView workbookViewId="0">
      <selection activeCell="B78" sqref="B78"/>
    </sheetView>
  </sheetViews>
  <sheetFormatPr defaultRowHeight="15"/>
  <cols>
    <col min="1" max="1" width="3.109375" customWidth="1"/>
    <col min="2" max="2" width="17.33203125" customWidth="1"/>
    <col min="3" max="3" width="17.6640625" customWidth="1"/>
    <col min="4" max="4" width="15.44140625" customWidth="1"/>
    <col min="5" max="5" width="5.44140625" customWidth="1"/>
    <col min="6" max="6" width="20.109375" customWidth="1"/>
  </cols>
  <sheetData>
    <row r="1" spans="1:7" ht="15.75">
      <c r="A1" s="567" t="s">
        <v>179</v>
      </c>
      <c r="B1" s="567"/>
      <c r="C1" s="567"/>
      <c r="D1" s="567"/>
      <c r="E1" s="567"/>
      <c r="F1" s="568"/>
    </row>
    <row r="2" spans="1:7" ht="15.75">
      <c r="A2" s="159" t="s">
        <v>170</v>
      </c>
      <c r="B2" s="1"/>
      <c r="C2" s="1"/>
      <c r="D2" s="1"/>
      <c r="E2" s="1"/>
      <c r="F2" s="1"/>
    </row>
    <row r="3" spans="1:7">
      <c r="A3" s="1"/>
      <c r="B3" s="1"/>
      <c r="C3" s="1"/>
      <c r="D3" s="1"/>
      <c r="E3" s="1"/>
      <c r="F3" s="1"/>
    </row>
    <row r="4" spans="1:7">
      <c r="A4" s="1" t="s">
        <v>389</v>
      </c>
      <c r="B4" s="1" t="s">
        <v>402</v>
      </c>
      <c r="C4" s="1"/>
      <c r="D4" s="1"/>
      <c r="E4" s="1"/>
      <c r="F4" s="1"/>
    </row>
    <row r="5" spans="1:7">
      <c r="A5" s="1"/>
      <c r="B5" s="1"/>
      <c r="C5" s="1"/>
      <c r="D5" s="1"/>
      <c r="E5" s="1"/>
      <c r="F5" s="1"/>
    </row>
    <row r="6" spans="1:7">
      <c r="A6" s="1"/>
      <c r="B6" s="1" t="s">
        <v>403</v>
      </c>
      <c r="C6" s="145" t="s">
        <v>647</v>
      </c>
      <c r="D6" s="146"/>
      <c r="E6" s="1" t="s">
        <v>648</v>
      </c>
      <c r="F6" s="153">
        <v>55</v>
      </c>
      <c r="G6" s="144"/>
    </row>
    <row r="7" spans="1:7">
      <c r="A7" s="1"/>
      <c r="B7" s="1"/>
      <c r="C7" s="147"/>
      <c r="D7" s="1"/>
      <c r="E7" s="1"/>
      <c r="F7" s="147"/>
    </row>
    <row r="8" spans="1:7">
      <c r="A8" s="1"/>
      <c r="B8" s="1" t="s">
        <v>649</v>
      </c>
      <c r="C8" s="163" t="s">
        <v>850</v>
      </c>
      <c r="D8" s="146"/>
      <c r="E8" s="1"/>
      <c r="F8" s="1"/>
    </row>
    <row r="9" spans="1:7">
      <c r="A9" s="1"/>
      <c r="B9" s="1"/>
      <c r="C9" s="147" t="s">
        <v>295</v>
      </c>
      <c r="D9" s="1"/>
      <c r="E9" s="1"/>
      <c r="F9" s="1"/>
    </row>
    <row r="10" spans="1:7" ht="15.75">
      <c r="A10" s="1" t="s">
        <v>650</v>
      </c>
      <c r="B10" s="1" t="s">
        <v>851</v>
      </c>
      <c r="C10" s="1"/>
      <c r="D10" s="1"/>
      <c r="E10" s="1"/>
      <c r="F10" s="1"/>
    </row>
    <row r="11" spans="1:7">
      <c r="A11" s="1"/>
      <c r="B11" s="1"/>
      <c r="C11" s="1"/>
      <c r="D11" s="1"/>
      <c r="E11" s="1"/>
      <c r="F11" s="1"/>
    </row>
    <row r="12" spans="1:7">
      <c r="A12" s="1"/>
      <c r="B12" s="1"/>
      <c r="C12" s="1" t="s">
        <v>651</v>
      </c>
      <c r="D12" s="1"/>
      <c r="E12" s="1"/>
      <c r="F12" s="1" t="s">
        <v>652</v>
      </c>
    </row>
    <row r="13" spans="1:7">
      <c r="A13" s="1"/>
      <c r="B13" s="1"/>
      <c r="C13" s="145" t="s">
        <v>653</v>
      </c>
      <c r="D13" s="146"/>
      <c r="E13" s="1"/>
      <c r="F13" s="153" t="s">
        <v>653</v>
      </c>
      <c r="G13" s="144"/>
    </row>
    <row r="14" spans="1:7">
      <c r="A14" s="1"/>
      <c r="B14" s="1"/>
      <c r="C14" s="147"/>
      <c r="D14" s="1"/>
      <c r="E14" s="1"/>
      <c r="F14" s="147"/>
    </row>
    <row r="15" spans="1:7">
      <c r="A15" s="1"/>
      <c r="B15" s="1"/>
      <c r="C15" s="1" t="s">
        <v>336</v>
      </c>
      <c r="D15" s="1"/>
      <c r="E15" s="1"/>
      <c r="F15" s="1" t="s">
        <v>337</v>
      </c>
    </row>
    <row r="16" spans="1:7">
      <c r="A16" s="1"/>
      <c r="B16" s="1"/>
      <c r="C16" s="149" t="e">
        <f>(#REF!+#REF!)*100</f>
        <v>#REF!</v>
      </c>
      <c r="D16" s="146"/>
      <c r="E16" s="1"/>
      <c r="F16" s="153" t="s">
        <v>653</v>
      </c>
      <c r="G16" s="144"/>
    </row>
    <row r="17" spans="1:7">
      <c r="A17" s="1"/>
      <c r="B17" s="1"/>
      <c r="C17" s="147"/>
      <c r="D17" s="1"/>
      <c r="E17" s="1"/>
      <c r="F17" s="147"/>
    </row>
    <row r="18" spans="1:7" ht="15.75">
      <c r="A18" s="1" t="s">
        <v>338</v>
      </c>
      <c r="B18" s="1" t="s">
        <v>852</v>
      </c>
      <c r="C18" s="1"/>
      <c r="D18" s="1"/>
      <c r="E18" s="1"/>
      <c r="F18" s="1"/>
    </row>
    <row r="19" spans="1:7">
      <c r="A19" s="1"/>
      <c r="B19" s="1"/>
      <c r="C19" s="1"/>
      <c r="D19" s="1"/>
      <c r="E19" s="1"/>
      <c r="F19" s="1"/>
    </row>
    <row r="20" spans="1:7">
      <c r="A20" s="1"/>
      <c r="B20" s="1"/>
      <c r="C20" s="1" t="s">
        <v>339</v>
      </c>
      <c r="D20" s="1"/>
      <c r="E20" s="1"/>
      <c r="F20" s="1" t="s">
        <v>340</v>
      </c>
    </row>
    <row r="21" spans="1:7" ht="15.75">
      <c r="A21" s="1"/>
      <c r="B21" s="1"/>
      <c r="C21" s="149" t="e">
        <f>#REF!*100</f>
        <v>#REF!</v>
      </c>
      <c r="D21" s="148"/>
      <c r="E21" s="1"/>
      <c r="F21" s="153" t="e">
        <f>(C21)</f>
        <v>#REF!</v>
      </c>
      <c r="G21" s="144"/>
    </row>
    <row r="22" spans="1:7">
      <c r="A22" s="1"/>
      <c r="B22" s="1"/>
      <c r="C22" s="147"/>
      <c r="D22" s="1"/>
      <c r="E22" s="1"/>
      <c r="F22" s="147"/>
    </row>
    <row r="23" spans="1:7">
      <c r="A23" s="1"/>
      <c r="B23" s="1" t="s">
        <v>341</v>
      </c>
      <c r="C23" s="1"/>
      <c r="D23" s="1"/>
      <c r="E23" s="1"/>
      <c r="F23" s="1"/>
    </row>
    <row r="24" spans="1:7">
      <c r="A24" s="1"/>
      <c r="B24" s="1"/>
      <c r="C24" s="1" t="s">
        <v>342</v>
      </c>
      <c r="D24" s="1"/>
      <c r="E24" s="1"/>
      <c r="F24" s="1" t="s">
        <v>343</v>
      </c>
    </row>
    <row r="25" spans="1:7">
      <c r="A25" s="1"/>
      <c r="B25" s="1"/>
      <c r="C25" s="149" t="e">
        <f>#REF!*100</f>
        <v>#REF!</v>
      </c>
      <c r="D25" s="146"/>
      <c r="E25" s="1"/>
      <c r="F25" s="153" t="e">
        <f>#REF!*100</f>
        <v>#REF!</v>
      </c>
      <c r="G25" s="144"/>
    </row>
    <row r="26" spans="1:7">
      <c r="A26" s="1"/>
      <c r="B26" s="1"/>
      <c r="C26" s="147"/>
      <c r="D26" s="1"/>
      <c r="E26" s="1"/>
      <c r="F26" s="147"/>
    </row>
    <row r="27" spans="1:7">
      <c r="A27" s="1"/>
      <c r="B27" s="1"/>
      <c r="C27" s="1" t="s">
        <v>344</v>
      </c>
      <c r="D27" s="1"/>
      <c r="E27" s="1"/>
      <c r="F27" s="1" t="s">
        <v>345</v>
      </c>
    </row>
    <row r="28" spans="1:7">
      <c r="A28" s="1"/>
      <c r="B28" s="1"/>
      <c r="C28" s="145" t="s">
        <v>653</v>
      </c>
      <c r="D28" s="146"/>
      <c r="E28" s="1"/>
      <c r="F28" s="153" t="s">
        <v>653</v>
      </c>
      <c r="G28" s="144"/>
    </row>
    <row r="29" spans="1:7">
      <c r="A29" s="1"/>
      <c r="B29" s="1"/>
      <c r="C29" s="147"/>
      <c r="D29" s="1"/>
      <c r="E29" s="1"/>
      <c r="F29" s="147"/>
    </row>
    <row r="30" spans="1:7">
      <c r="A30" s="1"/>
      <c r="B30" s="1"/>
      <c r="C30" s="1"/>
      <c r="D30" s="1"/>
      <c r="E30" s="1"/>
      <c r="F30" s="1" t="s">
        <v>346</v>
      </c>
    </row>
    <row r="31" spans="1:7">
      <c r="A31" s="1"/>
      <c r="B31" s="1"/>
      <c r="C31" s="1"/>
      <c r="D31" s="1"/>
      <c r="E31" s="1"/>
      <c r="F31" s="153" t="s">
        <v>653</v>
      </c>
      <c r="G31" s="144"/>
    </row>
    <row r="32" spans="1:7">
      <c r="A32" s="1"/>
      <c r="B32" s="1"/>
      <c r="C32" s="1"/>
      <c r="D32" s="1"/>
      <c r="E32" s="1"/>
      <c r="F32" s="147"/>
    </row>
    <row r="33" spans="1:7">
      <c r="A33" s="1"/>
      <c r="B33" s="1" t="s">
        <v>347</v>
      </c>
      <c r="C33" s="1"/>
      <c r="D33" s="1"/>
      <c r="E33" s="1"/>
      <c r="F33" s="1"/>
    </row>
    <row r="34" spans="1:7">
      <c r="A34" s="1"/>
      <c r="B34" s="1"/>
      <c r="C34" s="1" t="s">
        <v>348</v>
      </c>
      <c r="D34" s="1"/>
      <c r="E34" s="1"/>
      <c r="F34" s="1" t="s">
        <v>80</v>
      </c>
    </row>
    <row r="35" spans="1:7">
      <c r="A35" s="1"/>
      <c r="B35" s="1"/>
      <c r="C35" s="145" t="e">
        <f>#REF!*100</f>
        <v>#REF!</v>
      </c>
      <c r="D35" s="146"/>
      <c r="E35" s="1"/>
      <c r="F35" s="153" t="e">
        <f>#REF!*100</f>
        <v>#REF!</v>
      </c>
      <c r="G35" s="144"/>
    </row>
    <row r="36" spans="1:7">
      <c r="A36" s="1"/>
      <c r="B36" s="1"/>
      <c r="C36" s="147"/>
      <c r="D36" s="1"/>
      <c r="E36" s="1"/>
      <c r="F36" s="147"/>
    </row>
    <row r="37" spans="1:7">
      <c r="A37" s="1"/>
      <c r="B37" s="1"/>
      <c r="C37" s="1" t="s">
        <v>106</v>
      </c>
      <c r="D37" s="1"/>
      <c r="E37" s="1"/>
      <c r="F37" s="1" t="s">
        <v>107</v>
      </c>
    </row>
    <row r="38" spans="1:7">
      <c r="A38" s="1"/>
      <c r="B38" s="1"/>
      <c r="C38" s="149" t="e">
        <f>#REF!*100</f>
        <v>#REF!</v>
      </c>
      <c r="D38" s="146"/>
      <c r="E38" s="1"/>
      <c r="F38" s="154" t="s">
        <v>653</v>
      </c>
      <c r="G38" s="144"/>
    </row>
    <row r="39" spans="1:7">
      <c r="A39" s="1"/>
      <c r="B39" s="1"/>
      <c r="C39" s="147"/>
      <c r="D39" s="1"/>
      <c r="E39" s="1"/>
      <c r="F39" s="147"/>
    </row>
    <row r="40" spans="1:7">
      <c r="A40" s="1"/>
      <c r="B40" s="1"/>
      <c r="C40" s="1" t="s">
        <v>108</v>
      </c>
      <c r="D40" s="1"/>
      <c r="E40" s="1"/>
      <c r="F40" s="1" t="s">
        <v>109</v>
      </c>
    </row>
    <row r="41" spans="1:7">
      <c r="A41" s="1"/>
      <c r="B41" s="1"/>
      <c r="C41" s="149" t="e">
        <f>#REF!*100</f>
        <v>#REF!</v>
      </c>
      <c r="D41" s="146"/>
      <c r="E41" s="1"/>
      <c r="F41" s="153" t="s">
        <v>653</v>
      </c>
      <c r="G41" s="144"/>
    </row>
    <row r="42" spans="1:7">
      <c r="A42" s="1"/>
      <c r="B42" s="1"/>
      <c r="C42" s="147"/>
      <c r="D42" s="1"/>
      <c r="E42" s="1"/>
      <c r="F42" s="147"/>
    </row>
    <row r="43" spans="1:7" ht="15.75">
      <c r="A43" s="1" t="s">
        <v>110</v>
      </c>
      <c r="B43" s="1" t="s">
        <v>853</v>
      </c>
      <c r="C43" s="1"/>
      <c r="D43" s="1"/>
      <c r="E43" s="1"/>
      <c r="F43" s="1"/>
    </row>
    <row r="44" spans="1:7">
      <c r="A44" s="1"/>
      <c r="B44" s="1"/>
      <c r="C44" s="1" t="s">
        <v>111</v>
      </c>
      <c r="D44" s="1"/>
      <c r="E44" s="1"/>
      <c r="F44" s="1" t="s">
        <v>654</v>
      </c>
    </row>
    <row r="45" spans="1:7">
      <c r="A45" s="1"/>
      <c r="B45" s="1"/>
      <c r="C45" s="149" t="e">
        <f>(#REF!*100)</f>
        <v>#REF!</v>
      </c>
      <c r="D45" s="150"/>
      <c r="E45" s="1"/>
      <c r="F45" s="153" t="e">
        <f>#REF!*100+#REF!*100</f>
        <v>#REF!</v>
      </c>
      <c r="G45" s="144"/>
    </row>
    <row r="46" spans="1:7">
      <c r="A46" s="1"/>
      <c r="B46" s="1"/>
      <c r="C46" s="147"/>
      <c r="D46" s="1"/>
      <c r="E46" s="1"/>
      <c r="F46" s="147"/>
    </row>
    <row r="47" spans="1:7">
      <c r="A47" s="1"/>
      <c r="B47" s="1"/>
      <c r="C47" s="1" t="s">
        <v>105</v>
      </c>
      <c r="D47" s="1"/>
      <c r="E47" s="1"/>
      <c r="F47" s="1" t="s">
        <v>97</v>
      </c>
    </row>
    <row r="48" spans="1:7" ht="15.75">
      <c r="A48" s="1"/>
      <c r="B48" s="1"/>
      <c r="C48" s="145" t="e">
        <f>#REF!*100</f>
        <v>#REF!</v>
      </c>
      <c r="D48" s="151"/>
      <c r="E48" s="1"/>
      <c r="F48" s="154" t="e">
        <f>#REF!*100</f>
        <v>#REF!</v>
      </c>
      <c r="G48" s="144"/>
    </row>
    <row r="49" spans="1:7">
      <c r="A49" s="1"/>
      <c r="B49" s="1"/>
      <c r="C49" s="147"/>
      <c r="D49" s="1"/>
      <c r="E49" s="1"/>
      <c r="F49" s="147"/>
    </row>
    <row r="50" spans="1:7" ht="15.75">
      <c r="A50" s="1"/>
      <c r="B50" s="1"/>
      <c r="C50" s="1" t="s">
        <v>854</v>
      </c>
      <c r="D50" s="1"/>
      <c r="E50" s="1"/>
      <c r="F50" s="1" t="s">
        <v>519</v>
      </c>
    </row>
    <row r="51" spans="1:7">
      <c r="A51" s="1"/>
      <c r="B51" s="1"/>
      <c r="C51" s="152" t="e">
        <f>#REF!</f>
        <v>#REF!</v>
      </c>
      <c r="D51" s="146"/>
      <c r="E51" s="1"/>
      <c r="F51" s="164" t="e">
        <f>#REF!+#REF!</f>
        <v>#REF!</v>
      </c>
      <c r="G51" s="144"/>
    </row>
    <row r="52" spans="1:7">
      <c r="A52" s="1"/>
      <c r="B52" s="1"/>
      <c r="C52" s="147"/>
      <c r="D52" s="1"/>
      <c r="E52" s="1"/>
      <c r="F52" s="147"/>
    </row>
    <row r="53" spans="1:7">
      <c r="A53" s="1" t="s">
        <v>520</v>
      </c>
      <c r="B53" s="1" t="s">
        <v>521</v>
      </c>
      <c r="C53" s="1"/>
      <c r="D53" s="1"/>
      <c r="E53" s="1"/>
      <c r="F53" s="1"/>
    </row>
    <row r="54" spans="1:7">
      <c r="A54" s="1"/>
      <c r="B54" s="1"/>
      <c r="C54" s="1"/>
      <c r="D54" s="1"/>
      <c r="E54" s="1"/>
      <c r="F54" s="1"/>
    </row>
    <row r="55" spans="1:7">
      <c r="A55" s="1"/>
      <c r="B55" s="1" t="s">
        <v>522</v>
      </c>
      <c r="C55" s="1"/>
      <c r="D55" s="160" t="s">
        <v>523</v>
      </c>
      <c r="F55" s="155"/>
      <c r="G55" s="144"/>
    </row>
    <row r="56" spans="1:7">
      <c r="A56" s="1"/>
      <c r="B56" s="1" t="s">
        <v>524</v>
      </c>
      <c r="C56" s="1"/>
      <c r="D56" s="160" t="s">
        <v>525</v>
      </c>
      <c r="F56" s="147"/>
    </row>
    <row r="57" spans="1:7">
      <c r="A57" s="1"/>
      <c r="B57" s="1" t="s">
        <v>526</v>
      </c>
      <c r="C57" s="1"/>
      <c r="D57" s="160" t="s">
        <v>527</v>
      </c>
      <c r="F57" s="155"/>
      <c r="G57" s="144"/>
    </row>
    <row r="58" spans="1:7">
      <c r="A58" s="1"/>
      <c r="B58" s="1" t="s">
        <v>524</v>
      </c>
      <c r="C58" s="1"/>
      <c r="D58" s="160" t="s">
        <v>528</v>
      </c>
      <c r="F58" s="147"/>
    </row>
    <row r="59" spans="1:7">
      <c r="A59" s="1"/>
      <c r="B59" s="1" t="s">
        <v>529</v>
      </c>
      <c r="C59" s="1"/>
      <c r="D59" s="1"/>
      <c r="E59" s="1"/>
      <c r="F59" s="155"/>
      <c r="G59" s="144"/>
    </row>
    <row r="60" spans="1:7">
      <c r="A60" s="1"/>
      <c r="B60" s="1" t="s">
        <v>524</v>
      </c>
      <c r="C60" s="1"/>
      <c r="D60" s="1"/>
      <c r="E60" s="1"/>
      <c r="F60" s="147"/>
    </row>
    <row r="61" spans="1:7">
      <c r="A61" s="1"/>
      <c r="B61" s="1"/>
      <c r="C61" s="1"/>
      <c r="D61" s="1"/>
      <c r="E61" s="1"/>
      <c r="F61" s="1"/>
    </row>
    <row r="62" spans="1:7">
      <c r="A62" s="161" t="s">
        <v>530</v>
      </c>
      <c r="B62" s="161"/>
      <c r="C62" s="1"/>
      <c r="D62" s="1"/>
      <c r="E62" s="1"/>
      <c r="F62" s="1"/>
    </row>
    <row r="63" spans="1:7">
      <c r="A63" s="161" t="s">
        <v>531</v>
      </c>
      <c r="B63" s="161"/>
      <c r="C63" s="1"/>
      <c r="D63" s="1"/>
      <c r="E63" s="1"/>
      <c r="F63" s="1"/>
    </row>
    <row r="64" spans="1:7">
      <c r="A64" s="1"/>
      <c r="B64" s="1"/>
      <c r="C64" s="1"/>
      <c r="D64" s="1"/>
      <c r="E64" s="1"/>
      <c r="F64" s="1"/>
    </row>
    <row r="65" spans="1:6">
      <c r="A65" s="1"/>
      <c r="B65" s="1"/>
      <c r="C65" s="1"/>
      <c r="D65" s="1"/>
      <c r="E65" s="1"/>
      <c r="F65" s="1"/>
    </row>
    <row r="66" spans="1:6">
      <c r="A66" s="1"/>
      <c r="B66" s="162" t="e">
        <f>#REF!</f>
        <v>#REF!</v>
      </c>
      <c r="C66" s="143" t="e">
        <f>#REF!</f>
        <v>#REF!</v>
      </c>
      <c r="D66" s="143" t="e">
        <f>#REF!</f>
        <v>#REF!</v>
      </c>
      <c r="E66" s="565" t="e">
        <f>#REF!</f>
        <v>#REF!</v>
      </c>
      <c r="F66" s="566"/>
    </row>
    <row r="67" spans="1:6">
      <c r="A67" s="1"/>
      <c r="B67" s="156" t="s">
        <v>393</v>
      </c>
      <c r="C67" s="156" t="e">
        <f>#REF!</f>
        <v>#REF!</v>
      </c>
      <c r="D67" s="156" t="e">
        <f>#REF!</f>
        <v>#REF!</v>
      </c>
      <c r="E67" s="157" t="e">
        <f>#REF!</f>
        <v>#REF!</v>
      </c>
      <c r="F67" s="158"/>
    </row>
    <row r="68" spans="1:6">
      <c r="A68" s="1"/>
      <c r="B68" s="1"/>
      <c r="C68" s="1"/>
      <c r="D68" s="1"/>
      <c r="E68" s="1"/>
      <c r="F68" s="1"/>
    </row>
    <row r="69" spans="1:6">
      <c r="A69" s="3" t="s">
        <v>532</v>
      </c>
      <c r="B69" s="1"/>
      <c r="C69" s="1"/>
      <c r="D69" s="1"/>
      <c r="E69" s="1"/>
      <c r="F69" s="1"/>
    </row>
    <row r="70" spans="1:6">
      <c r="A70" s="3" t="s">
        <v>209</v>
      </c>
      <c r="B70" s="1"/>
      <c r="C70" s="1"/>
      <c r="D70" s="1"/>
      <c r="E70" s="1"/>
      <c r="F70" s="1"/>
    </row>
    <row r="71" spans="1:6">
      <c r="A71" s="165" t="s">
        <v>655</v>
      </c>
      <c r="B71" s="1"/>
      <c r="C71" s="1"/>
      <c r="D71" s="1"/>
      <c r="E71" s="1"/>
      <c r="F71" s="1"/>
    </row>
    <row r="72" spans="1:6">
      <c r="A72" s="3" t="s">
        <v>856</v>
      </c>
      <c r="B72" s="1"/>
      <c r="C72" s="1"/>
      <c r="D72" s="1"/>
      <c r="E72" s="1"/>
      <c r="F72" s="1"/>
    </row>
    <row r="73" spans="1:6">
      <c r="A73" s="3" t="s">
        <v>849</v>
      </c>
      <c r="B73" s="1"/>
      <c r="C73" s="1"/>
      <c r="D73" s="1"/>
      <c r="E73" s="1"/>
      <c r="F73" s="1"/>
    </row>
  </sheetData>
  <mergeCells count="2">
    <mergeCell ref="E66:F66"/>
    <mergeCell ref="A1:F1"/>
  </mergeCells>
  <phoneticPr fontId="28" type="noConversion"/>
  <printOptions horizontalCentered="1"/>
  <pageMargins left="0.35433070866141736" right="0.35433070866141736" top="0.59055118110236227" bottom="0.59055118110236227" header="0.51181102362204722" footer="0.51181102362204722"/>
  <pageSetup paperSize="9" scale="6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codeName="Sheet8"/>
  <dimension ref="A1"/>
  <sheetViews>
    <sheetView showOutlineSymbols="0" zoomScale="87" workbookViewId="0"/>
  </sheetViews>
  <sheetFormatPr defaultColWidth="9.6640625" defaultRowHeight="15"/>
  <cols>
    <col min="1" max="16384" width="9.6640625" style="9"/>
  </cols>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worksheet>
</file>

<file path=xl/worksheets/sheet11.xml><?xml version="1.0" encoding="utf-8"?>
<worksheet xmlns="http://schemas.openxmlformats.org/spreadsheetml/2006/main" xmlns:r="http://schemas.openxmlformats.org/officeDocument/2006/relationships">
  <sheetPr codeName="Sheet9"/>
  <dimension ref="A1"/>
  <sheetViews>
    <sheetView showOutlineSymbols="0" zoomScale="87" workbookViewId="0"/>
  </sheetViews>
  <sheetFormatPr defaultColWidth="9.6640625" defaultRowHeight="15"/>
  <cols>
    <col min="1" max="16384" width="9.6640625" style="9"/>
  </cols>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worksheet>
</file>

<file path=xl/worksheets/sheet12.xml><?xml version="1.0" encoding="utf-8"?>
<worksheet xmlns="http://schemas.openxmlformats.org/spreadsheetml/2006/main" xmlns:r="http://schemas.openxmlformats.org/officeDocument/2006/relationships">
  <sheetPr codeName="Sheet10"/>
  <dimension ref="A1"/>
  <sheetViews>
    <sheetView showOutlineSymbols="0" zoomScale="87" workbookViewId="0"/>
  </sheetViews>
  <sheetFormatPr defaultColWidth="9.6640625" defaultRowHeight="15"/>
  <cols>
    <col min="1" max="16384" width="9.6640625" style="9"/>
  </cols>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worksheet>
</file>

<file path=xl/worksheets/sheet13.xml><?xml version="1.0" encoding="utf-8"?>
<worksheet xmlns="http://schemas.openxmlformats.org/spreadsheetml/2006/main" xmlns:r="http://schemas.openxmlformats.org/officeDocument/2006/relationships">
  <sheetPr codeName="Sheet11"/>
  <dimension ref="A1"/>
  <sheetViews>
    <sheetView showOutlineSymbols="0" zoomScale="87" workbookViewId="0"/>
  </sheetViews>
  <sheetFormatPr defaultColWidth="9.6640625" defaultRowHeight="15"/>
  <cols>
    <col min="1" max="16384" width="9.6640625" style="9"/>
  </cols>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worksheet>
</file>

<file path=xl/worksheets/sheet14.xml><?xml version="1.0" encoding="utf-8"?>
<worksheet xmlns="http://schemas.openxmlformats.org/spreadsheetml/2006/main" xmlns:r="http://schemas.openxmlformats.org/officeDocument/2006/relationships">
  <sheetPr codeName="Sheet14"/>
  <dimension ref="A1:L146"/>
  <sheetViews>
    <sheetView showOutlineSymbols="0" zoomScale="87" workbookViewId="0">
      <selection activeCell="H1" sqref="H1"/>
    </sheetView>
  </sheetViews>
  <sheetFormatPr defaultColWidth="9.6640625" defaultRowHeight="15"/>
  <cols>
    <col min="1" max="1" width="27.6640625" style="9" customWidth="1"/>
    <col min="2" max="2" width="3.6640625" style="9" customWidth="1"/>
    <col min="3" max="3" width="16.6640625" style="9" customWidth="1"/>
    <col min="4" max="4" width="18.6640625" style="9" customWidth="1"/>
    <col min="5" max="5" width="10.6640625" style="9" customWidth="1"/>
    <col min="6" max="6" width="17.6640625" style="9" customWidth="1"/>
    <col min="7" max="16384" width="9.6640625" style="9"/>
  </cols>
  <sheetData>
    <row r="1" spans="1:12">
      <c r="A1" s="9" t="s">
        <v>125</v>
      </c>
    </row>
    <row r="2" spans="1:12" ht="30">
      <c r="A2" s="35" t="s">
        <v>293</v>
      </c>
      <c r="B2" s="5"/>
      <c r="C2" s="5"/>
      <c r="D2" s="5"/>
      <c r="E2" s="5"/>
      <c r="F2" s="10"/>
      <c r="G2" s="5"/>
      <c r="H2" s="5"/>
      <c r="I2" s="5"/>
      <c r="J2" s="5"/>
      <c r="K2" s="5"/>
      <c r="L2" s="5"/>
    </row>
    <row r="3" spans="1:12" ht="23.25">
      <c r="A3" s="36" t="s">
        <v>294</v>
      </c>
      <c r="B3" s="11"/>
      <c r="C3" s="11"/>
      <c r="D3" s="11"/>
      <c r="E3" s="11"/>
      <c r="F3" s="5"/>
      <c r="G3" s="5"/>
      <c r="H3" s="5"/>
      <c r="I3" s="5"/>
      <c r="J3" s="5"/>
      <c r="K3" s="5"/>
      <c r="L3" s="5"/>
    </row>
    <row r="4" spans="1:12" ht="15.75">
      <c r="A4" s="28" t="e">
        <f>(#REF!)</f>
        <v>#REF!</v>
      </c>
      <c r="B4" s="5"/>
      <c r="C4" s="5"/>
      <c r="D4" s="5"/>
      <c r="E4" s="5"/>
      <c r="F4" s="37"/>
      <c r="G4" s="5"/>
      <c r="H4" s="5"/>
      <c r="I4" s="5"/>
      <c r="J4" s="5"/>
      <c r="K4" s="5"/>
      <c r="L4" s="5" t="s">
        <v>295</v>
      </c>
    </row>
    <row r="5" spans="1:12" ht="15.75">
      <c r="A5" s="5"/>
      <c r="B5" s="5"/>
      <c r="C5" s="5"/>
      <c r="D5" s="5"/>
      <c r="E5" s="5"/>
      <c r="F5" s="37"/>
      <c r="G5" s="5"/>
      <c r="H5" s="5"/>
      <c r="I5" s="5" t="s">
        <v>568</v>
      </c>
      <c r="J5" s="5"/>
      <c r="K5" s="5"/>
      <c r="L5" s="5"/>
    </row>
    <row r="6" spans="1:12">
      <c r="H6" s="9" t="s">
        <v>123</v>
      </c>
      <c r="I6" s="9" t="s">
        <v>569</v>
      </c>
    </row>
    <row r="7" spans="1:12" ht="15.75">
      <c r="A7" s="11" t="s">
        <v>296</v>
      </c>
      <c r="B7" s="11"/>
      <c r="C7" s="38"/>
      <c r="D7" s="39" t="e">
        <f>(#REF!)</f>
        <v>#REF!</v>
      </c>
      <c r="E7" s="11" t="e">
        <f>(#REF!)</f>
        <v>#REF!</v>
      </c>
      <c r="F7" s="11"/>
      <c r="G7" s="5"/>
      <c r="H7" s="5" t="s">
        <v>124</v>
      </c>
      <c r="I7" s="5" t="s">
        <v>570</v>
      </c>
      <c r="J7" s="5"/>
      <c r="K7" s="5"/>
      <c r="L7" s="5"/>
    </row>
    <row r="8" spans="1:12">
      <c r="A8" s="5"/>
      <c r="B8" s="5"/>
      <c r="C8" s="40" t="s">
        <v>571</v>
      </c>
      <c r="D8" s="41"/>
      <c r="E8" s="30" t="s">
        <v>571</v>
      </c>
      <c r="F8" s="11"/>
      <c r="G8" s="5"/>
      <c r="H8" s="5" t="s">
        <v>125</v>
      </c>
      <c r="I8" s="5" t="s">
        <v>572</v>
      </c>
      <c r="J8" s="5"/>
      <c r="K8" s="5"/>
      <c r="L8" s="5"/>
    </row>
    <row r="9" spans="1:12">
      <c r="A9" s="6"/>
      <c r="B9" s="6"/>
      <c r="C9" s="6"/>
      <c r="D9" s="42"/>
      <c r="E9" s="6"/>
      <c r="F9" s="6"/>
      <c r="G9" s="5"/>
      <c r="H9" s="5" t="s">
        <v>126</v>
      </c>
      <c r="I9" s="5" t="s">
        <v>573</v>
      </c>
      <c r="J9" s="5"/>
      <c r="K9" s="5"/>
      <c r="L9" s="5"/>
    </row>
    <row r="10" spans="1:12">
      <c r="A10" s="5"/>
      <c r="B10" s="5"/>
      <c r="C10" s="5"/>
      <c r="D10" s="43"/>
      <c r="E10" s="5"/>
      <c r="F10" s="5"/>
      <c r="G10" s="5"/>
      <c r="H10" s="5" t="s">
        <v>127</v>
      </c>
      <c r="I10" s="5" t="s">
        <v>574</v>
      </c>
      <c r="J10" s="5"/>
      <c r="K10" s="5"/>
      <c r="L10" s="5"/>
    </row>
    <row r="11" spans="1:12" ht="15.75">
      <c r="A11" s="44" t="s">
        <v>297</v>
      </c>
      <c r="B11" s="45" t="s">
        <v>298</v>
      </c>
      <c r="C11" s="5"/>
      <c r="D11" s="43"/>
      <c r="E11" s="5"/>
      <c r="F11" s="5"/>
      <c r="G11" s="5"/>
      <c r="H11" s="5" t="s">
        <v>128</v>
      </c>
      <c r="I11" s="5" t="s">
        <v>575</v>
      </c>
      <c r="J11" s="5"/>
      <c r="K11" s="5"/>
      <c r="L11" s="5"/>
    </row>
    <row r="12" spans="1:12">
      <c r="A12" s="46" t="s">
        <v>283</v>
      </c>
      <c r="B12" s="4"/>
      <c r="C12" s="43" t="e">
        <f>(O!F287)</f>
        <v>#VALUE!</v>
      </c>
      <c r="D12" s="43"/>
      <c r="E12" s="47" t="e">
        <f>(#REF!)</f>
        <v>#REF!</v>
      </c>
      <c r="F12" s="47"/>
      <c r="G12" s="5"/>
      <c r="H12" s="5" t="s">
        <v>129</v>
      </c>
      <c r="I12" s="5" t="s">
        <v>576</v>
      </c>
      <c r="J12" s="5"/>
      <c r="K12" s="5"/>
      <c r="L12" s="5"/>
    </row>
    <row r="13" spans="1:12">
      <c r="A13" s="46"/>
      <c r="B13" s="4"/>
      <c r="C13" s="5"/>
      <c r="D13" s="43"/>
      <c r="E13" s="47"/>
      <c r="F13" s="47"/>
      <c r="G13" s="5"/>
      <c r="H13" s="5" t="s">
        <v>130</v>
      </c>
      <c r="I13" s="5" t="s">
        <v>577</v>
      </c>
      <c r="J13" s="5"/>
      <c r="K13" s="5"/>
      <c r="L13" s="5"/>
    </row>
    <row r="14" spans="1:12">
      <c r="A14" s="46" t="s">
        <v>227</v>
      </c>
      <c r="B14" s="4"/>
      <c r="C14" s="5"/>
      <c r="D14" s="43"/>
      <c r="E14" s="47"/>
      <c r="F14" s="47"/>
      <c r="G14" s="5"/>
      <c r="H14" s="5"/>
      <c r="I14" s="5"/>
      <c r="J14" s="5"/>
      <c r="K14" s="5"/>
      <c r="L14" s="5"/>
    </row>
    <row r="15" spans="1:12">
      <c r="A15" s="46" t="s">
        <v>228</v>
      </c>
      <c r="B15" s="4"/>
      <c r="C15" s="43" t="e">
        <f>(O!F291)</f>
        <v>#VALUE!</v>
      </c>
      <c r="D15" s="43" t="e">
        <f>IF(C15&gt;0,(C12+C15),(C12+C15))</f>
        <v>#VALUE!</v>
      </c>
      <c r="E15" s="47" t="e">
        <f>(#REF!)</f>
        <v>#REF!</v>
      </c>
      <c r="F15" s="47" t="e">
        <f>(E12+E15)</f>
        <v>#REF!</v>
      </c>
      <c r="G15" s="5"/>
      <c r="H15" s="5"/>
      <c r="I15" s="5"/>
      <c r="J15" s="5"/>
      <c r="K15" s="5"/>
      <c r="L15" s="5"/>
    </row>
    <row r="16" spans="1:12">
      <c r="A16" s="46"/>
      <c r="B16" s="4"/>
      <c r="C16" s="42"/>
      <c r="D16" s="43"/>
      <c r="E16" s="48"/>
      <c r="F16" s="47"/>
      <c r="G16" s="5"/>
      <c r="H16" s="5"/>
      <c r="I16" s="5"/>
      <c r="J16" s="5"/>
      <c r="K16" s="5"/>
      <c r="L16" s="5"/>
    </row>
    <row r="17" spans="1:12">
      <c r="A17" s="46" t="s">
        <v>229</v>
      </c>
      <c r="B17" s="4"/>
      <c r="C17" s="5"/>
      <c r="D17" s="43" t="e">
        <f>(O!F317)</f>
        <v>#VALUE!</v>
      </c>
      <c r="E17" s="47"/>
      <c r="F17" s="47" t="e">
        <f>(#REF!)</f>
        <v>#REF!</v>
      </c>
      <c r="G17" s="5"/>
      <c r="H17" s="5"/>
      <c r="I17" s="5"/>
      <c r="J17" s="5"/>
      <c r="K17" s="5"/>
      <c r="L17" s="5"/>
    </row>
    <row r="18" spans="1:12" ht="15.75">
      <c r="A18" s="5"/>
      <c r="B18" s="4"/>
      <c r="C18" s="5"/>
      <c r="D18" s="49" t="e">
        <f>ROUND(SUM(D12:D17),0)</f>
        <v>#VALUE!</v>
      </c>
      <c r="E18" s="47"/>
      <c r="F18" s="50" t="e">
        <f>ROUND(SUM(F12:F17),0)</f>
        <v>#REF!</v>
      </c>
      <c r="G18" s="5"/>
      <c r="H18" s="5"/>
      <c r="I18" s="5"/>
      <c r="J18" s="5"/>
      <c r="K18" s="5"/>
      <c r="L18" s="5"/>
    </row>
    <row r="19" spans="1:12" ht="15.75">
      <c r="A19" s="51" t="s">
        <v>230</v>
      </c>
      <c r="B19" s="4"/>
      <c r="C19" s="5"/>
      <c r="D19" s="52"/>
      <c r="E19" s="47"/>
      <c r="F19" s="53"/>
      <c r="G19" s="5"/>
      <c r="H19" s="5"/>
      <c r="I19" s="5"/>
      <c r="J19" s="5"/>
      <c r="K19" s="5"/>
      <c r="L19" s="5"/>
    </row>
    <row r="20" spans="1:12">
      <c r="A20" s="5"/>
      <c r="B20" s="4"/>
      <c r="C20" s="5"/>
      <c r="D20" s="43"/>
      <c r="E20" s="47"/>
      <c r="F20" s="47"/>
      <c r="G20" s="5"/>
      <c r="H20" s="5"/>
      <c r="I20" s="5"/>
      <c r="J20" s="5"/>
      <c r="K20" s="5"/>
      <c r="L20" s="5"/>
    </row>
    <row r="21" spans="1:12" ht="15.75">
      <c r="A21" s="54" t="s">
        <v>231</v>
      </c>
      <c r="B21" s="55" t="s">
        <v>232</v>
      </c>
      <c r="C21" s="5"/>
      <c r="D21" s="43"/>
      <c r="E21" s="47"/>
      <c r="F21" s="47"/>
      <c r="G21" s="5"/>
      <c r="H21" s="5"/>
      <c r="I21" s="5"/>
      <c r="J21" s="5"/>
      <c r="K21" s="5"/>
      <c r="L21" s="5"/>
    </row>
    <row r="22" spans="1:12">
      <c r="A22" s="46" t="s">
        <v>233</v>
      </c>
      <c r="B22" s="4"/>
      <c r="C22" s="5"/>
      <c r="D22" s="43" t="e">
        <f>ROUND((O!F341),0)</f>
        <v>#VALUE!</v>
      </c>
      <c r="E22" s="47"/>
      <c r="F22" s="47" t="e">
        <f>ROUND((#REF!),0)</f>
        <v>#REF!</v>
      </c>
      <c r="G22" s="5"/>
      <c r="H22" s="5"/>
      <c r="I22" s="5"/>
      <c r="J22" s="5"/>
      <c r="K22" s="5"/>
      <c r="L22" s="5"/>
    </row>
    <row r="23" spans="1:12">
      <c r="A23" s="46" t="s">
        <v>234</v>
      </c>
      <c r="B23" s="4"/>
      <c r="C23" s="5"/>
      <c r="D23" s="43" t="e">
        <f>ROUND((O!F344),0)</f>
        <v>#VALUE!</v>
      </c>
      <c r="E23" s="47"/>
      <c r="F23" s="47" t="e">
        <f>ROUND((#REF!),0)</f>
        <v>#REF!</v>
      </c>
      <c r="G23" s="5"/>
      <c r="H23" s="5"/>
      <c r="I23" s="5"/>
      <c r="J23" s="5"/>
      <c r="K23" s="5"/>
      <c r="L23" s="5"/>
    </row>
    <row r="24" spans="1:12">
      <c r="A24" s="46" t="s">
        <v>235</v>
      </c>
      <c r="B24" s="4"/>
      <c r="C24" s="5"/>
      <c r="D24" s="43" t="e">
        <f>ROUND((O!F346),0)</f>
        <v>#VALUE!</v>
      </c>
      <c r="E24" s="47"/>
      <c r="F24" s="47" t="e">
        <f>ROUND((#REF!),0)</f>
        <v>#REF!</v>
      </c>
      <c r="G24" s="5"/>
      <c r="H24" s="5"/>
      <c r="I24" s="5"/>
      <c r="J24" s="5"/>
      <c r="K24" s="5"/>
      <c r="L24" s="5"/>
    </row>
    <row r="25" spans="1:12">
      <c r="A25" s="46" t="s">
        <v>236</v>
      </c>
      <c r="B25" s="4"/>
      <c r="C25" s="5"/>
      <c r="D25" s="43" t="e">
        <f>ROUND((O!F374),0)</f>
        <v>#VALUE!</v>
      </c>
      <c r="E25" s="47"/>
      <c r="F25" s="47" t="e">
        <f>ROUND((#REF!),0)</f>
        <v>#REF!</v>
      </c>
      <c r="G25" s="5"/>
      <c r="H25" s="5"/>
      <c r="I25" s="5"/>
      <c r="J25" s="5"/>
      <c r="K25" s="5"/>
      <c r="L25" s="5"/>
    </row>
    <row r="26" spans="1:12">
      <c r="A26" s="46" t="s">
        <v>237</v>
      </c>
      <c r="B26" s="4"/>
      <c r="C26" s="5"/>
      <c r="D26" s="43" t="e">
        <f>ROUND((O!F408),0)</f>
        <v>#VALUE!</v>
      </c>
      <c r="E26" s="47"/>
      <c r="F26" s="47" t="e">
        <f>ROUND((#REF!),0)</f>
        <v>#REF!</v>
      </c>
      <c r="G26" s="5"/>
      <c r="H26" s="5"/>
      <c r="I26" s="5"/>
      <c r="J26" s="5"/>
      <c r="K26" s="5"/>
      <c r="L26" s="5"/>
    </row>
    <row r="27" spans="1:12">
      <c r="A27" s="46" t="s">
        <v>238</v>
      </c>
      <c r="B27" s="4"/>
      <c r="C27" s="5"/>
      <c r="D27" s="43" t="e">
        <f>ROUND((O!F431),0)</f>
        <v>#VALUE!</v>
      </c>
      <c r="E27" s="47"/>
      <c r="F27" s="47" t="e">
        <f>ROUND((#REF!),0)</f>
        <v>#REF!</v>
      </c>
      <c r="G27" s="5"/>
      <c r="H27" s="5"/>
      <c r="I27" s="5"/>
      <c r="J27" s="5"/>
      <c r="K27" s="5"/>
      <c r="L27" s="5"/>
    </row>
    <row r="28" spans="1:12">
      <c r="A28" s="46" t="s">
        <v>239</v>
      </c>
      <c r="B28" s="4"/>
      <c r="C28" s="5"/>
      <c r="D28" s="43" t="e">
        <f>ROUND((O!F488),0)</f>
        <v>#VALUE!</v>
      </c>
      <c r="E28" s="47"/>
      <c r="F28" s="47" t="e">
        <f>ROUND((#REF!),0)</f>
        <v>#REF!</v>
      </c>
      <c r="G28" s="5"/>
      <c r="H28" s="5"/>
      <c r="I28" s="5"/>
      <c r="J28" s="5"/>
      <c r="K28" s="5"/>
      <c r="L28" s="5"/>
    </row>
    <row r="29" spans="1:12">
      <c r="A29" s="46" t="s">
        <v>240</v>
      </c>
      <c r="B29" s="4"/>
      <c r="C29" s="5"/>
      <c r="D29" s="43" t="e">
        <f>ROUND((O!F495),0)</f>
        <v>#VALUE!</v>
      </c>
      <c r="E29" s="47"/>
      <c r="F29" s="47" t="e">
        <f>ROUND((#REF!),0)</f>
        <v>#REF!</v>
      </c>
      <c r="G29" s="5"/>
      <c r="H29" s="5"/>
      <c r="I29" s="5"/>
      <c r="J29" s="5"/>
      <c r="K29" s="5"/>
      <c r="L29" s="5"/>
    </row>
    <row r="30" spans="1:12">
      <c r="A30" s="5"/>
      <c r="B30" s="4"/>
      <c r="C30" s="5"/>
      <c r="D30" s="43"/>
      <c r="E30" s="5"/>
      <c r="F30" s="5"/>
      <c r="G30" s="5"/>
      <c r="H30" s="5"/>
      <c r="I30" s="5"/>
      <c r="J30" s="5"/>
      <c r="K30" s="5"/>
      <c r="L30" s="5"/>
    </row>
    <row r="31" spans="1:12" ht="15.75">
      <c r="A31" s="51" t="s">
        <v>230</v>
      </c>
      <c r="B31" s="4"/>
      <c r="C31" s="5"/>
      <c r="D31" s="49" t="e">
        <f>ROUND(SUM(D22:D30),0)</f>
        <v>#VALUE!</v>
      </c>
      <c r="E31" s="5"/>
      <c r="F31" s="6" t="e">
        <f>SUM(F22:F30)</f>
        <v>#REF!</v>
      </c>
      <c r="G31" s="5"/>
      <c r="H31" s="5"/>
      <c r="I31" s="5"/>
      <c r="J31" s="5"/>
      <c r="K31" s="5"/>
      <c r="L31" s="5" t="s">
        <v>295</v>
      </c>
    </row>
    <row r="32" spans="1:12">
      <c r="A32" s="5"/>
      <c r="B32" s="4"/>
      <c r="C32" s="5"/>
      <c r="D32" s="56"/>
      <c r="E32" s="5"/>
      <c r="F32" s="6"/>
      <c r="G32" s="5"/>
      <c r="H32" s="5"/>
      <c r="I32" s="5"/>
      <c r="J32" s="5"/>
      <c r="K32" s="5"/>
      <c r="L32" s="5"/>
    </row>
    <row r="33" spans="1:12" ht="15.75">
      <c r="A33" s="57" t="s">
        <v>450</v>
      </c>
      <c r="B33" s="4"/>
      <c r="C33" s="5"/>
      <c r="D33" s="57" t="e">
        <f>ROUND(+D18-D31,0)</f>
        <v>#VALUE!</v>
      </c>
      <c r="E33" s="5"/>
      <c r="F33" s="5" t="e">
        <f>F18-F31</f>
        <v>#REF!</v>
      </c>
      <c r="G33" s="5"/>
      <c r="H33" s="5"/>
      <c r="I33" s="5"/>
      <c r="J33" s="5"/>
      <c r="K33" s="5"/>
      <c r="L33" s="5"/>
    </row>
    <row r="34" spans="1:12">
      <c r="A34" s="5"/>
      <c r="B34" s="4"/>
      <c r="C34" s="5"/>
      <c r="D34" s="43"/>
      <c r="E34" s="5"/>
      <c r="F34" s="5"/>
      <c r="G34" s="5"/>
      <c r="H34" s="5"/>
      <c r="I34" s="5"/>
      <c r="J34" s="5"/>
      <c r="K34" s="5"/>
      <c r="L34" s="5"/>
    </row>
    <row r="35" spans="1:12">
      <c r="A35" s="46" t="s">
        <v>646</v>
      </c>
      <c r="B35" s="4"/>
      <c r="C35" s="5"/>
      <c r="D35" s="43" t="e">
        <f>ROUND((P!E109/1000)*-1-D47-D49,0)-D43+1</f>
        <v>#VALUE!</v>
      </c>
      <c r="E35" s="5"/>
      <c r="F35" s="5">
        <v>629780</v>
      </c>
      <c r="G35" s="5"/>
      <c r="H35" s="5"/>
      <c r="I35" s="5"/>
      <c r="J35" s="5"/>
      <c r="K35" s="5"/>
      <c r="L35" s="5"/>
    </row>
    <row r="36" spans="1:12">
      <c r="A36" s="5"/>
      <c r="B36" s="4"/>
      <c r="C36" s="5"/>
      <c r="D36" s="43"/>
      <c r="E36" s="5"/>
      <c r="F36" s="5"/>
      <c r="G36" s="5"/>
      <c r="H36" s="5"/>
      <c r="I36" s="5"/>
      <c r="J36" s="5"/>
      <c r="K36" s="5"/>
      <c r="L36" s="5"/>
    </row>
    <row r="37" spans="1:12" ht="15.75">
      <c r="A37" s="57" t="s">
        <v>376</v>
      </c>
      <c r="B37" s="4"/>
      <c r="C37" s="5"/>
      <c r="D37" s="58" t="e">
        <f>D33-D35</f>
        <v>#VALUE!</v>
      </c>
      <c r="E37" s="5"/>
      <c r="F37" s="6" t="e">
        <f>F33-F35</f>
        <v>#REF!</v>
      </c>
      <c r="G37" s="5"/>
      <c r="H37" s="5"/>
      <c r="I37" s="5"/>
      <c r="J37" s="5"/>
      <c r="K37" s="5"/>
      <c r="L37" s="5"/>
    </row>
    <row r="38" spans="1:12" ht="15.75">
      <c r="A38" s="28"/>
      <c r="B38" s="4"/>
      <c r="C38" s="5"/>
      <c r="D38" s="58"/>
      <c r="E38" s="5"/>
      <c r="F38" s="21"/>
      <c r="G38" s="5"/>
      <c r="H38" s="5"/>
      <c r="I38" s="5"/>
      <c r="J38" s="5"/>
      <c r="K38" s="5"/>
      <c r="L38" s="5"/>
    </row>
    <row r="39" spans="1:12">
      <c r="A39" s="46"/>
      <c r="B39" s="4"/>
      <c r="C39" s="5"/>
      <c r="D39" s="43"/>
      <c r="E39" s="5"/>
      <c r="F39" s="4"/>
      <c r="G39" s="5"/>
      <c r="H39" s="5"/>
      <c r="I39" s="5"/>
      <c r="J39" s="5"/>
      <c r="K39" s="5"/>
      <c r="L39" s="5"/>
    </row>
    <row r="40" spans="1:12">
      <c r="A40" s="46"/>
      <c r="B40" s="4"/>
      <c r="C40" s="5"/>
      <c r="D40" s="43"/>
      <c r="E40" s="5"/>
      <c r="F40" s="5"/>
      <c r="G40" s="5"/>
      <c r="H40" s="5"/>
      <c r="I40" s="5"/>
      <c r="J40" s="5"/>
      <c r="K40" s="5"/>
      <c r="L40" s="5"/>
    </row>
    <row r="41" spans="1:12">
      <c r="A41" s="46"/>
      <c r="B41" s="4"/>
      <c r="C41" s="5"/>
      <c r="D41" s="43"/>
      <c r="E41" s="5"/>
      <c r="F41" s="5"/>
      <c r="G41" s="5"/>
      <c r="H41" s="5"/>
      <c r="I41" s="5"/>
      <c r="J41" s="5"/>
      <c r="K41" s="5"/>
      <c r="L41" s="5"/>
    </row>
    <row r="42" spans="1:12">
      <c r="A42" s="46" t="s">
        <v>377</v>
      </c>
      <c r="B42" s="4"/>
      <c r="C42" s="5"/>
      <c r="D42" s="43"/>
      <c r="E42" s="5"/>
      <c r="F42" s="5"/>
      <c r="G42" s="5"/>
      <c r="H42" s="5"/>
      <c r="I42" s="5"/>
      <c r="J42" s="5"/>
      <c r="K42" s="5"/>
      <c r="L42" s="5"/>
    </row>
    <row r="43" spans="1:12">
      <c r="A43" s="46" t="s">
        <v>578</v>
      </c>
      <c r="B43" s="4"/>
      <c r="C43" s="5"/>
      <c r="D43" s="43" t="e">
        <f>ROUND((P!E110/1000),0)*-1+#REF!/1000</f>
        <v>#VALUE!</v>
      </c>
      <c r="E43" s="5"/>
      <c r="F43" s="5">
        <v>40267</v>
      </c>
      <c r="G43" s="5"/>
      <c r="H43" s="5"/>
      <c r="I43" s="5"/>
      <c r="J43" s="5"/>
      <c r="K43" s="5"/>
      <c r="L43" s="5"/>
    </row>
    <row r="44" spans="1:12">
      <c r="A44" s="5"/>
      <c r="B44" s="4"/>
      <c r="C44" s="5"/>
      <c r="D44" s="43"/>
      <c r="E44" s="5"/>
      <c r="F44" s="59"/>
      <c r="G44" s="5"/>
      <c r="H44" s="5"/>
      <c r="I44" s="5"/>
      <c r="J44" s="5"/>
      <c r="K44" s="5"/>
      <c r="L44" s="5"/>
    </row>
    <row r="45" spans="1:12">
      <c r="A45" s="5"/>
      <c r="B45" s="4"/>
      <c r="C45" s="5"/>
      <c r="D45" s="56" t="e">
        <f>ROUND((D37+D40-D43),0)</f>
        <v>#VALUE!</v>
      </c>
      <c r="E45" s="5"/>
      <c r="F45" s="48" t="e">
        <f>ROUND((F37+F40-F43),0)</f>
        <v>#REF!</v>
      </c>
      <c r="G45" s="5"/>
      <c r="H45" s="5"/>
      <c r="I45" s="5"/>
      <c r="J45" s="5"/>
      <c r="K45" s="5"/>
      <c r="L45" s="5"/>
    </row>
    <row r="46" spans="1:12">
      <c r="A46" s="5"/>
      <c r="B46" s="4"/>
      <c r="C46" s="5"/>
      <c r="D46" s="43"/>
      <c r="E46" s="5"/>
      <c r="F46" s="5"/>
      <c r="G46" s="5"/>
      <c r="H46" s="5"/>
      <c r="I46" s="5"/>
      <c r="J46" s="5"/>
      <c r="K46" s="5"/>
      <c r="L46" s="5"/>
    </row>
    <row r="47" spans="1:12">
      <c r="A47" s="46" t="s">
        <v>378</v>
      </c>
      <c r="B47" s="4"/>
      <c r="C47" s="5"/>
      <c r="D47" s="43" t="e">
        <f>ROUND((O!E263),0)</f>
        <v>#VALUE!</v>
      </c>
      <c r="E47" s="5"/>
      <c r="F47" s="5">
        <v>355475</v>
      </c>
      <c r="G47" s="5"/>
      <c r="H47" s="5"/>
      <c r="I47" s="5"/>
      <c r="J47" s="5"/>
      <c r="K47" s="5"/>
      <c r="L47" s="5"/>
    </row>
    <row r="48" spans="1:12">
      <c r="A48" s="7"/>
      <c r="B48" s="4"/>
      <c r="C48" s="5"/>
      <c r="D48" s="43"/>
      <c r="E48" s="5"/>
      <c r="F48" s="5"/>
      <c r="G48" s="5"/>
      <c r="H48" s="5"/>
      <c r="I48" s="5"/>
      <c r="J48" s="5"/>
      <c r="K48" s="5"/>
      <c r="L48" s="5"/>
    </row>
    <row r="49" spans="1:12">
      <c r="A49" s="46" t="s">
        <v>379</v>
      </c>
      <c r="B49" s="4"/>
      <c r="C49" s="5"/>
      <c r="D49" s="43" t="e">
        <f>ROUND((O!E264),0)</f>
        <v>#VALUE!</v>
      </c>
      <c r="E49" s="5"/>
      <c r="F49" s="5">
        <v>78205</v>
      </c>
      <c r="G49" s="5"/>
      <c r="H49" s="5"/>
      <c r="I49" s="5"/>
      <c r="J49" s="5"/>
      <c r="K49" s="5"/>
      <c r="L49" s="5"/>
    </row>
    <row r="50" spans="1:12">
      <c r="A50" s="7"/>
      <c r="B50" s="4"/>
      <c r="C50" s="5"/>
      <c r="D50" s="43"/>
      <c r="E50" s="5"/>
      <c r="F50" s="5"/>
      <c r="G50" s="5"/>
      <c r="H50" s="5"/>
      <c r="I50" s="5"/>
      <c r="J50" s="5"/>
      <c r="K50" s="5"/>
      <c r="L50" s="5"/>
    </row>
    <row r="51" spans="1:12" ht="15.75">
      <c r="A51" s="60" t="s">
        <v>119</v>
      </c>
      <c r="B51" s="4"/>
      <c r="C51" s="5"/>
      <c r="D51" s="49" t="e">
        <f>ROUND(+D45-D47-D49,0)</f>
        <v>#VALUE!</v>
      </c>
      <c r="E51" s="28"/>
      <c r="F51" s="29" t="e">
        <f>F45-F47-F49</f>
        <v>#REF!</v>
      </c>
      <c r="G51" s="5"/>
      <c r="H51" s="5"/>
      <c r="I51" s="5"/>
      <c r="J51" s="5"/>
      <c r="K51" s="5"/>
      <c r="L51" s="5"/>
    </row>
    <row r="52" spans="1:12">
      <c r="A52" s="7"/>
      <c r="B52" s="4"/>
      <c r="C52" s="5"/>
      <c r="D52" s="61"/>
      <c r="E52" s="5"/>
      <c r="F52" s="6"/>
      <c r="G52" s="5"/>
      <c r="H52" s="5"/>
      <c r="I52" s="5"/>
      <c r="J52" s="5"/>
      <c r="K52" s="5"/>
      <c r="L52" s="5"/>
    </row>
    <row r="53" spans="1:12">
      <c r="A53" s="62" t="s">
        <v>390</v>
      </c>
      <c r="B53" s="63"/>
      <c r="C53" s="5"/>
      <c r="D53" s="5"/>
      <c r="E53" s="5"/>
      <c r="F53" s="5"/>
      <c r="G53" s="5"/>
      <c r="H53" s="5"/>
      <c r="I53" s="5"/>
      <c r="J53" s="5"/>
      <c r="K53" s="5"/>
      <c r="L53" s="5"/>
    </row>
    <row r="54" spans="1:12" ht="15.75">
      <c r="A54" s="62" t="s">
        <v>392</v>
      </c>
      <c r="B54" s="64" t="s">
        <v>389</v>
      </c>
      <c r="C54" s="5"/>
      <c r="D54" s="5"/>
      <c r="E54" s="5"/>
      <c r="F54" s="5"/>
      <c r="G54" s="5"/>
      <c r="H54" s="5"/>
      <c r="I54" s="5"/>
      <c r="J54" s="5"/>
      <c r="K54" s="5"/>
      <c r="L54" s="5"/>
    </row>
    <row r="55" spans="1:12">
      <c r="A55" s="5"/>
      <c r="B55" s="4"/>
      <c r="C55" s="5"/>
      <c r="D55" s="5"/>
      <c r="E55" s="5"/>
      <c r="F55" s="5"/>
      <c r="G55" s="5"/>
      <c r="H55" s="5"/>
      <c r="I55" s="5"/>
      <c r="J55" s="5"/>
      <c r="K55" s="5"/>
      <c r="L55" s="5"/>
    </row>
    <row r="56" spans="1:12" ht="15.75">
      <c r="A56" s="65" t="s">
        <v>387</v>
      </c>
      <c r="B56" s="64" t="s">
        <v>391</v>
      </c>
      <c r="C56" s="5"/>
      <c r="D56" s="5"/>
      <c r="E56" s="5"/>
      <c r="F56" s="5"/>
      <c r="G56" s="5"/>
      <c r="H56" s="5"/>
      <c r="I56" s="5"/>
      <c r="J56" s="5"/>
      <c r="K56" s="5"/>
      <c r="L56" s="5"/>
    </row>
    <row r="57" spans="1:12" ht="15.75">
      <c r="A57" s="66" t="s">
        <v>388</v>
      </c>
      <c r="B57" s="64"/>
      <c r="C57" s="5"/>
      <c r="D57" s="5"/>
      <c r="E57" s="5"/>
      <c r="F57" s="5"/>
      <c r="G57" s="5"/>
      <c r="H57" s="5"/>
      <c r="I57" s="5"/>
      <c r="J57" s="5"/>
      <c r="K57" s="5"/>
      <c r="L57" s="5"/>
    </row>
    <row r="58" spans="1:12" ht="15.75">
      <c r="A58" s="62"/>
      <c r="B58" s="64"/>
      <c r="C58" s="5"/>
      <c r="D58" s="5"/>
      <c r="E58" s="5"/>
      <c r="F58" s="5"/>
      <c r="G58" s="5"/>
      <c r="H58" s="5"/>
      <c r="I58" s="5"/>
      <c r="J58" s="5"/>
      <c r="K58" s="5"/>
      <c r="L58" s="5"/>
    </row>
    <row r="59" spans="1:12">
      <c r="A59" s="5"/>
      <c r="B59" s="4"/>
      <c r="C59" s="5"/>
      <c r="D59" s="5"/>
      <c r="E59" s="5"/>
      <c r="F59" s="5"/>
      <c r="G59" s="5"/>
      <c r="H59" s="5"/>
      <c r="I59" s="5"/>
      <c r="J59" s="5"/>
      <c r="K59" s="5"/>
      <c r="L59" s="5"/>
    </row>
    <row r="60" spans="1:12">
      <c r="A60" s="67" t="s">
        <v>380</v>
      </c>
      <c r="B60" s="67" t="s">
        <v>381</v>
      </c>
      <c r="C60" s="67"/>
      <c r="D60" s="67" t="s">
        <v>382</v>
      </c>
      <c r="E60" s="67" t="s">
        <v>383</v>
      </c>
      <c r="F60" s="67"/>
      <c r="G60" s="68"/>
      <c r="H60" s="68"/>
      <c r="I60" s="68"/>
      <c r="J60" s="68"/>
      <c r="K60" s="68"/>
      <c r="L60" s="5" t="s">
        <v>295</v>
      </c>
    </row>
    <row r="61" spans="1:12">
      <c r="A61" s="67" t="s">
        <v>393</v>
      </c>
      <c r="B61" s="67" t="s">
        <v>384</v>
      </c>
      <c r="C61" s="67"/>
      <c r="D61" s="67" t="s">
        <v>74</v>
      </c>
      <c r="E61" s="67" t="s">
        <v>394</v>
      </c>
      <c r="F61" s="67"/>
      <c r="G61" s="68"/>
      <c r="H61" s="68"/>
      <c r="I61" s="68"/>
      <c r="J61" s="68"/>
      <c r="K61" s="68"/>
      <c r="L61" s="5"/>
    </row>
    <row r="62" spans="1:12">
      <c r="A62" s="7"/>
      <c r="B62" s="32"/>
      <c r="C62" s="7"/>
      <c r="D62" s="7"/>
      <c r="E62" s="7"/>
      <c r="F62" s="7"/>
      <c r="G62" s="5"/>
      <c r="H62" s="5"/>
      <c r="I62" s="5"/>
      <c r="J62" s="5"/>
      <c r="K62" s="5"/>
      <c r="L62" s="5"/>
    </row>
    <row r="63" spans="1:12">
      <c r="A63" s="5"/>
      <c r="B63" s="4"/>
      <c r="C63" s="5"/>
      <c r="D63" s="5"/>
      <c r="E63" s="5"/>
      <c r="F63" s="5"/>
      <c r="G63" s="5"/>
      <c r="H63" s="5"/>
      <c r="I63" s="5"/>
      <c r="J63" s="5"/>
      <c r="K63" s="5"/>
      <c r="L63" s="5"/>
    </row>
    <row r="64" spans="1:12">
      <c r="A64" s="5"/>
      <c r="B64" s="4"/>
      <c r="C64" s="11" t="s">
        <v>395</v>
      </c>
      <c r="D64" s="11"/>
      <c r="E64" s="5"/>
      <c r="F64" s="5"/>
      <c r="G64" s="5"/>
      <c r="H64" s="5"/>
      <c r="I64" s="5"/>
      <c r="J64" s="5"/>
      <c r="K64" s="5"/>
      <c r="L64" s="5"/>
    </row>
    <row r="65" spans="1:12" ht="15.75">
      <c r="A65" s="5"/>
      <c r="B65" s="4"/>
      <c r="C65" s="10" t="s">
        <v>75</v>
      </c>
      <c r="D65" s="10"/>
      <c r="E65" s="5"/>
      <c r="F65" s="5"/>
      <c r="G65" s="5"/>
      <c r="H65" s="5"/>
      <c r="I65" s="5"/>
      <c r="J65" s="5"/>
      <c r="K65" s="5"/>
      <c r="L65" s="5"/>
    </row>
    <row r="66" spans="1:12" ht="15.75">
      <c r="A66" s="5"/>
      <c r="B66" s="4"/>
      <c r="C66" s="10" t="s">
        <v>396</v>
      </c>
      <c r="D66" s="10"/>
      <c r="E66" s="5"/>
      <c r="F66" s="5"/>
      <c r="G66" s="5"/>
      <c r="H66" s="5"/>
      <c r="I66" s="5"/>
      <c r="J66" s="5"/>
      <c r="K66" s="5"/>
      <c r="L66" s="5"/>
    </row>
    <row r="67" spans="1:12" ht="15.75">
      <c r="A67" s="5"/>
      <c r="B67" s="4"/>
      <c r="C67" s="10"/>
      <c r="D67" s="10"/>
      <c r="E67" s="5"/>
      <c r="F67" s="5"/>
      <c r="G67" s="5"/>
      <c r="H67" s="5"/>
      <c r="I67" s="5"/>
      <c r="J67" s="5"/>
      <c r="K67" s="5"/>
      <c r="L67" s="5"/>
    </row>
    <row r="68" spans="1:12" ht="15.75">
      <c r="A68" s="5"/>
      <c r="B68" s="4"/>
      <c r="C68" s="10"/>
      <c r="D68" s="10"/>
      <c r="E68" s="5"/>
      <c r="F68" s="5"/>
      <c r="G68" s="5"/>
      <c r="H68" s="5"/>
      <c r="I68" s="5"/>
      <c r="J68" s="5"/>
      <c r="K68" s="5"/>
      <c r="L68" s="5"/>
    </row>
    <row r="69" spans="1:12" ht="15.75">
      <c r="A69" s="5"/>
      <c r="B69" s="4"/>
      <c r="C69" s="10" t="s">
        <v>397</v>
      </c>
      <c r="D69" s="10"/>
      <c r="E69" s="5"/>
      <c r="F69" s="5"/>
      <c r="G69" s="5"/>
      <c r="H69" s="5"/>
      <c r="I69" s="5"/>
      <c r="J69" s="5"/>
      <c r="K69" s="5"/>
      <c r="L69" s="5"/>
    </row>
    <row r="70" spans="1:12" ht="15.75">
      <c r="A70" s="5"/>
      <c r="B70" s="4"/>
      <c r="C70" s="10" t="s">
        <v>398</v>
      </c>
      <c r="D70" s="10"/>
      <c r="E70" s="5"/>
      <c r="F70" s="5"/>
      <c r="G70" s="5"/>
      <c r="H70" s="5"/>
      <c r="I70" s="5"/>
      <c r="J70" s="5"/>
      <c r="K70" s="5"/>
      <c r="L70" s="5"/>
    </row>
    <row r="71" spans="1:12">
      <c r="A71" s="5" t="s">
        <v>399</v>
      </c>
      <c r="B71" s="4"/>
      <c r="C71" s="5"/>
      <c r="D71" s="5"/>
      <c r="E71" s="5"/>
      <c r="F71" s="5"/>
      <c r="G71" s="5"/>
      <c r="H71" s="5"/>
      <c r="I71" s="5"/>
      <c r="J71" s="5"/>
      <c r="K71" s="5"/>
      <c r="L71" s="5"/>
    </row>
    <row r="72" spans="1:12" ht="15.75">
      <c r="A72" s="5" t="s">
        <v>76</v>
      </c>
      <c r="B72" s="4"/>
      <c r="C72" s="10"/>
      <c r="D72" s="11"/>
      <c r="E72" s="5"/>
      <c r="F72" s="5"/>
      <c r="G72" s="5"/>
      <c r="H72" s="5"/>
      <c r="I72" s="5"/>
      <c r="J72" s="5"/>
      <c r="K72" s="5"/>
      <c r="L72" s="5"/>
    </row>
    <row r="73" spans="1:12">
      <c r="A73" s="5"/>
      <c r="B73" s="4"/>
      <c r="C73" s="5"/>
      <c r="D73" s="5"/>
      <c r="E73" s="5"/>
      <c r="F73" s="5"/>
      <c r="G73" s="5"/>
      <c r="H73" s="5"/>
      <c r="I73" s="5"/>
      <c r="J73" s="5"/>
      <c r="K73" s="5"/>
      <c r="L73" s="5"/>
    </row>
    <row r="74" spans="1:12" ht="23.25">
      <c r="A74" s="5"/>
      <c r="B74" s="4"/>
      <c r="C74" s="5"/>
      <c r="D74" s="5"/>
      <c r="E74" s="69"/>
      <c r="F74" s="70"/>
      <c r="G74" s="5"/>
      <c r="H74" s="5"/>
      <c r="I74" s="5"/>
      <c r="J74" s="5"/>
      <c r="K74" s="5"/>
      <c r="L74" s="5"/>
    </row>
    <row r="75" spans="1:12" ht="23.25">
      <c r="A75" s="70"/>
      <c r="B75" s="11"/>
      <c r="C75" s="11"/>
      <c r="D75" s="11"/>
      <c r="E75" s="11"/>
      <c r="F75" s="71"/>
      <c r="G75" s="5"/>
      <c r="H75" s="5"/>
      <c r="I75" s="5"/>
      <c r="J75" s="5"/>
      <c r="K75" s="5"/>
      <c r="L75" s="5"/>
    </row>
    <row r="76" spans="1:12" ht="30">
      <c r="A76" s="35" t="s">
        <v>293</v>
      </c>
      <c r="B76" s="4"/>
      <c r="C76" s="5"/>
      <c r="D76" s="5"/>
      <c r="E76" s="5"/>
      <c r="F76" s="10"/>
      <c r="G76" s="5"/>
      <c r="H76" s="5"/>
      <c r="I76" s="5"/>
      <c r="J76" s="5"/>
      <c r="K76" s="5"/>
      <c r="L76" s="5"/>
    </row>
    <row r="77" spans="1:12" ht="23.25">
      <c r="A77" s="72" t="s">
        <v>400</v>
      </c>
      <c r="B77" s="4"/>
      <c r="C77" s="5"/>
      <c r="D77" s="5"/>
      <c r="E77" s="5"/>
      <c r="F77" s="5"/>
      <c r="G77" s="5"/>
      <c r="H77" s="5"/>
      <c r="I77" s="5"/>
      <c r="J77" s="5"/>
      <c r="K77" s="5"/>
      <c r="L77" s="5"/>
    </row>
    <row r="78" spans="1:12" ht="15.75">
      <c r="A78" s="28" t="e">
        <f>(#REF!)</f>
        <v>#REF!</v>
      </c>
      <c r="B78" s="4"/>
      <c r="C78" s="5"/>
      <c r="D78" s="5"/>
      <c r="E78" s="5"/>
      <c r="F78" s="5"/>
      <c r="G78" s="5"/>
      <c r="H78" s="5"/>
      <c r="I78" s="5"/>
      <c r="J78" s="5"/>
      <c r="K78" s="5"/>
      <c r="L78" s="5"/>
    </row>
    <row r="79" spans="1:12">
      <c r="A79" s="5"/>
      <c r="B79" s="4"/>
      <c r="C79" s="5"/>
      <c r="D79" s="5"/>
      <c r="E79" s="5"/>
      <c r="F79" s="5"/>
      <c r="G79" s="5"/>
      <c r="H79" s="5"/>
      <c r="I79" s="5"/>
      <c r="J79" s="5"/>
      <c r="K79" s="5"/>
      <c r="L79" s="5"/>
    </row>
    <row r="80" spans="1:12" ht="15.75">
      <c r="A80" s="11" t="s">
        <v>296</v>
      </c>
      <c r="B80" s="11"/>
      <c r="C80" s="39" t="e">
        <f>(#REF!)</f>
        <v>#REF!</v>
      </c>
      <c r="D80" s="11"/>
      <c r="E80" s="11" t="e">
        <f>(#REF!)</f>
        <v>#REF!</v>
      </c>
      <c r="F80" s="11"/>
      <c r="G80" s="5"/>
      <c r="H80" s="5"/>
      <c r="I80" s="5"/>
      <c r="J80" s="5"/>
      <c r="K80" s="5"/>
      <c r="L80" s="5"/>
    </row>
    <row r="81" spans="1:12">
      <c r="A81" s="5"/>
      <c r="B81" s="4"/>
      <c r="C81" s="40" t="s">
        <v>579</v>
      </c>
      <c r="D81" s="30"/>
      <c r="E81" s="30" t="s">
        <v>579</v>
      </c>
      <c r="F81" s="11"/>
      <c r="G81" s="5"/>
      <c r="H81" s="5"/>
      <c r="I81" s="5"/>
      <c r="J81" s="5"/>
      <c r="K81" s="5"/>
      <c r="L81" s="5"/>
    </row>
    <row r="82" spans="1:12">
      <c r="A82" s="6"/>
      <c r="B82" s="26"/>
      <c r="C82" s="73"/>
      <c r="D82" s="42"/>
      <c r="E82" s="6"/>
      <c r="F82" s="6"/>
      <c r="G82" s="5"/>
      <c r="H82" s="5"/>
      <c r="I82" s="5"/>
      <c r="J82" s="5"/>
      <c r="K82" s="5"/>
      <c r="L82" s="5"/>
    </row>
    <row r="83" spans="1:12" ht="15.75">
      <c r="A83" s="33" t="s">
        <v>401</v>
      </c>
      <c r="B83" s="4"/>
      <c r="C83" s="74"/>
      <c r="D83" s="43"/>
      <c r="E83" s="5"/>
      <c r="F83" s="5"/>
      <c r="G83" s="5"/>
      <c r="H83" s="5"/>
      <c r="I83" s="5"/>
      <c r="J83" s="5"/>
      <c r="K83" s="5"/>
      <c r="L83" s="5"/>
    </row>
    <row r="84" spans="1:12">
      <c r="A84" s="27" t="s">
        <v>299</v>
      </c>
      <c r="B84" s="4"/>
      <c r="C84" s="74"/>
      <c r="D84" s="43"/>
      <c r="E84" s="5"/>
      <c r="F84" s="5"/>
      <c r="G84" s="5"/>
      <c r="H84" s="5"/>
      <c r="I84" s="5"/>
      <c r="J84" s="5"/>
      <c r="K84" s="5"/>
      <c r="L84" s="5"/>
    </row>
    <row r="85" spans="1:12" ht="15.75">
      <c r="A85" s="75" t="str">
        <f>IF($A$1="HO","BRANCHES",IF($A$1="COM","SHARE CAPITAL","HEAD OFFICE"))</f>
        <v>HEAD OFFICE</v>
      </c>
      <c r="B85" s="76" t="s">
        <v>301</v>
      </c>
      <c r="C85" s="43" t="e">
        <f>#VALUE!</f>
        <v>#VALUE!</v>
      </c>
      <c r="D85" s="43"/>
      <c r="E85" s="47" t="e">
        <f>ROUND((O!F19+O!F21),0)</f>
        <v>#VALUE!</v>
      </c>
      <c r="F85" s="47"/>
      <c r="G85" s="5"/>
      <c r="H85" s="5" t="s">
        <v>568</v>
      </c>
      <c r="I85" s="5"/>
      <c r="J85" s="43">
        <f>ROUND(IF($A$1="CHE",-1*(#REF!),IF($A$1="AUR",-1*(#REF!),IF($A$1="QAT",-1*(#REF!),0))),0)</f>
        <v>0</v>
      </c>
      <c r="K85" s="5"/>
      <c r="L85" s="5"/>
    </row>
    <row r="86" spans="1:12" ht="15.75">
      <c r="A86" s="77"/>
      <c r="B86" s="37"/>
      <c r="C86" s="43"/>
      <c r="D86" s="43"/>
      <c r="E86" s="47"/>
      <c r="F86" s="47"/>
      <c r="G86" s="9" t="s">
        <v>123</v>
      </c>
      <c r="H86" s="9" t="s">
        <v>569</v>
      </c>
      <c r="I86" s="5"/>
      <c r="J86" s="5"/>
      <c r="K86" s="5"/>
      <c r="L86" s="5"/>
    </row>
    <row r="87" spans="1:12" ht="15.75">
      <c r="A87" s="78" t="s">
        <v>243</v>
      </c>
      <c r="B87" s="79" t="s">
        <v>303</v>
      </c>
      <c r="C87" s="43" t="e">
        <f>ROUND((O!F60),0)</f>
        <v>#VALUE!</v>
      </c>
      <c r="D87" s="43" t="e">
        <f>ROUND(SUM(C85:C87),0)</f>
        <v>#VALUE!</v>
      </c>
      <c r="E87" s="47">
        <f>ROUND((O!I60),0)</f>
        <v>5745894</v>
      </c>
      <c r="F87" s="47" t="e">
        <f>ROUND(SUM(E85:E87),0)</f>
        <v>#VALUE!</v>
      </c>
      <c r="G87" s="5" t="s">
        <v>124</v>
      </c>
      <c r="H87" s="5" t="s">
        <v>570</v>
      </c>
      <c r="I87" s="5"/>
      <c r="J87" s="5"/>
      <c r="K87" s="5"/>
      <c r="L87" s="5"/>
    </row>
    <row r="88" spans="1:12" ht="15.75">
      <c r="A88" s="78"/>
      <c r="B88" s="79"/>
      <c r="C88" s="21"/>
      <c r="D88" s="43"/>
      <c r="E88" s="21"/>
      <c r="F88" s="5"/>
      <c r="G88" s="5" t="s">
        <v>125</v>
      </c>
      <c r="H88" s="5" t="s">
        <v>572</v>
      </c>
      <c r="I88" s="5"/>
      <c r="J88" s="5"/>
      <c r="K88" s="5"/>
      <c r="L88" s="5"/>
    </row>
    <row r="89" spans="1:12" ht="15.75">
      <c r="A89" s="78"/>
      <c r="B89" s="79"/>
      <c r="F89" s="5"/>
      <c r="G89" s="5" t="s">
        <v>126</v>
      </c>
      <c r="H89" s="5" t="s">
        <v>573</v>
      </c>
      <c r="I89" s="5"/>
      <c r="J89" s="5"/>
      <c r="K89" s="5"/>
      <c r="L89" s="5"/>
    </row>
    <row r="90" spans="1:12">
      <c r="A90" s="5"/>
      <c r="B90" s="4"/>
      <c r="C90" s="43"/>
      <c r="D90" s="43"/>
      <c r="E90" s="5"/>
      <c r="F90" s="5"/>
      <c r="G90" s="5" t="s">
        <v>127</v>
      </c>
      <c r="H90" s="5" t="s">
        <v>574</v>
      </c>
      <c r="I90" s="5"/>
      <c r="J90" s="5"/>
      <c r="K90" s="5"/>
      <c r="L90" s="5"/>
    </row>
    <row r="91" spans="1:12" ht="15" customHeight="1">
      <c r="A91" s="5"/>
      <c r="B91" s="4"/>
      <c r="C91" s="43"/>
      <c r="D91" s="80"/>
      <c r="E91" s="5"/>
      <c r="F91" s="81"/>
      <c r="G91" s="5" t="s">
        <v>128</v>
      </c>
      <c r="H91" s="5" t="s">
        <v>575</v>
      </c>
      <c r="I91" s="5"/>
      <c r="J91" s="5"/>
      <c r="K91" s="5"/>
      <c r="L91" s="5"/>
    </row>
    <row r="92" spans="1:12" ht="15.75">
      <c r="A92" s="51" t="s">
        <v>288</v>
      </c>
      <c r="B92" s="82"/>
      <c r="C92" s="43"/>
      <c r="D92" s="51" t="e">
        <f>SUM(D87:D90)</f>
        <v>#VALUE!</v>
      </c>
      <c r="E92" s="5"/>
      <c r="F92" s="28" t="e">
        <f>SUM(F87:F90)</f>
        <v>#VALUE!</v>
      </c>
      <c r="G92" s="5" t="s">
        <v>129</v>
      </c>
      <c r="H92" s="5" t="s">
        <v>576</v>
      </c>
      <c r="I92" s="5"/>
      <c r="J92" s="5"/>
      <c r="K92" s="5"/>
      <c r="L92" s="5"/>
    </row>
    <row r="93" spans="1:12" ht="14.1" customHeight="1">
      <c r="A93" s="5"/>
      <c r="B93" s="4"/>
      <c r="C93" s="43"/>
      <c r="D93" s="43"/>
      <c r="E93" s="5"/>
      <c r="F93" s="5"/>
      <c r="G93" s="5" t="s">
        <v>130</v>
      </c>
      <c r="H93" s="5" t="s">
        <v>577</v>
      </c>
      <c r="I93" s="5"/>
      <c r="J93" s="5"/>
      <c r="K93" s="5"/>
      <c r="L93" s="5"/>
    </row>
    <row r="94" spans="1:12" ht="15.75">
      <c r="A94" s="33" t="s">
        <v>304</v>
      </c>
      <c r="B94" s="4"/>
      <c r="C94" s="43"/>
      <c r="D94" s="56"/>
      <c r="E94" s="5"/>
      <c r="F94" s="6"/>
      <c r="G94" s="5"/>
      <c r="H94" s="5"/>
      <c r="I94" s="5"/>
      <c r="J94" s="5"/>
      <c r="K94" s="5"/>
      <c r="L94" s="5"/>
    </row>
    <row r="95" spans="1:12" ht="15.75">
      <c r="A95" s="83" t="s">
        <v>305</v>
      </c>
      <c r="B95" s="84" t="s">
        <v>306</v>
      </c>
      <c r="C95" s="43"/>
      <c r="D95" s="43"/>
      <c r="E95" s="5"/>
      <c r="F95" s="5"/>
      <c r="G95" s="5"/>
      <c r="H95" s="5"/>
      <c r="I95" s="5"/>
      <c r="J95" s="5"/>
      <c r="K95" s="5"/>
      <c r="L95" s="5"/>
    </row>
    <row r="96" spans="1:12">
      <c r="A96" s="46" t="s">
        <v>307</v>
      </c>
      <c r="B96" s="4"/>
      <c r="C96" s="43" t="e">
        <f>ROUND(P!E256/1000,0)</f>
        <v>#VALUE!</v>
      </c>
      <c r="D96" s="43"/>
      <c r="E96" s="47">
        <v>1045523</v>
      </c>
      <c r="F96" s="47"/>
      <c r="G96" s="5"/>
      <c r="H96" s="5"/>
      <c r="I96" s="5"/>
      <c r="J96" s="5"/>
      <c r="K96" s="5"/>
      <c r="L96" s="5"/>
    </row>
    <row r="97" spans="1:12">
      <c r="A97" s="46" t="s">
        <v>308</v>
      </c>
      <c r="B97" s="4"/>
      <c r="C97" s="43" t="e">
        <f>ROUND(P!E257/1000,0)</f>
        <v>#VALUE!</v>
      </c>
      <c r="D97" s="43"/>
      <c r="E97" s="47">
        <v>523986</v>
      </c>
      <c r="F97" s="47"/>
      <c r="G97" s="5"/>
      <c r="H97" s="5"/>
      <c r="I97" s="5"/>
      <c r="J97" s="5"/>
      <c r="K97" s="5"/>
      <c r="L97" s="5"/>
    </row>
    <row r="98" spans="1:12">
      <c r="A98" s="46"/>
      <c r="B98" s="4"/>
      <c r="C98" s="85"/>
      <c r="D98" s="43"/>
      <c r="E98" s="53"/>
      <c r="F98" s="47"/>
      <c r="G98" s="5"/>
      <c r="H98" s="5"/>
      <c r="I98" s="5"/>
      <c r="J98" s="5"/>
      <c r="K98" s="5"/>
      <c r="L98" s="5"/>
    </row>
    <row r="99" spans="1:12">
      <c r="A99" s="46" t="s">
        <v>309</v>
      </c>
      <c r="B99" s="4"/>
      <c r="C99" s="43" t="e">
        <f>ROUND(+C96-C97,0)</f>
        <v>#VALUE!</v>
      </c>
      <c r="D99" s="43"/>
      <c r="E99" s="47">
        <f>E96-E97</f>
        <v>521537</v>
      </c>
      <c r="F99" s="47"/>
      <c r="G99" s="5"/>
      <c r="H99" s="5"/>
      <c r="I99" s="5"/>
      <c r="J99" s="5"/>
      <c r="K99" s="5"/>
      <c r="L99" s="5"/>
    </row>
    <row r="100" spans="1:12">
      <c r="A100" s="46" t="s">
        <v>310</v>
      </c>
      <c r="B100" s="4"/>
      <c r="C100" s="43" t="e">
        <f>ROUND(P!F259/1000,0)</f>
        <v>#VALUE!</v>
      </c>
      <c r="D100" s="43" t="e">
        <f>ROUND(SUM(C99:C100),0)</f>
        <v>#VALUE!</v>
      </c>
      <c r="E100" s="47">
        <v>704</v>
      </c>
      <c r="F100" s="47">
        <f>SUM(E99:E100)</f>
        <v>522241</v>
      </c>
      <c r="G100" s="5"/>
      <c r="H100" s="5"/>
      <c r="I100" s="5"/>
      <c r="J100" s="5"/>
      <c r="K100" s="5"/>
      <c r="L100" s="5"/>
    </row>
    <row r="101" spans="1:12">
      <c r="A101" s="5"/>
      <c r="B101" s="4"/>
      <c r="C101" s="85"/>
      <c r="D101" s="43"/>
      <c r="E101" s="53"/>
      <c r="F101" s="47"/>
      <c r="G101" s="5"/>
      <c r="H101" s="5"/>
      <c r="I101" s="5"/>
      <c r="J101" s="5"/>
      <c r="K101" s="5"/>
      <c r="L101" s="5"/>
    </row>
    <row r="102" spans="1:12" ht="15.75">
      <c r="A102" s="86" t="s">
        <v>311</v>
      </c>
      <c r="B102" s="87" t="s">
        <v>312</v>
      </c>
      <c r="C102" s="43"/>
      <c r="D102" s="43" t="e">
        <f>ROUND((O!F117),0)</f>
        <v>#VALUE!</v>
      </c>
      <c r="E102" s="47"/>
      <c r="F102" s="47" t="e">
        <f>ROUND((O!I117),0)</f>
        <v>#VALUE!</v>
      </c>
      <c r="G102" s="5"/>
      <c r="H102" s="5"/>
      <c r="I102" s="5"/>
      <c r="J102" s="5"/>
      <c r="K102" s="5"/>
      <c r="L102" s="5"/>
    </row>
    <row r="103" spans="1:12">
      <c r="A103" s="5"/>
      <c r="B103" s="4"/>
      <c r="C103" s="43"/>
      <c r="D103" s="43"/>
      <c r="E103" s="47"/>
      <c r="F103" s="47"/>
      <c r="G103" s="5"/>
      <c r="H103" s="5"/>
      <c r="I103" s="5"/>
      <c r="J103" s="5"/>
      <c r="K103" s="5"/>
      <c r="L103" s="5"/>
    </row>
    <row r="104" spans="1:12" ht="15.75">
      <c r="A104" s="88" t="s">
        <v>313</v>
      </c>
      <c r="B104" s="89" t="s">
        <v>314</v>
      </c>
      <c r="C104" s="43"/>
      <c r="D104" s="43"/>
      <c r="E104" s="47"/>
      <c r="F104" s="47"/>
      <c r="G104" s="5"/>
      <c r="H104" s="5"/>
      <c r="I104" s="5"/>
      <c r="J104" s="5"/>
      <c r="K104" s="5"/>
      <c r="L104" s="5"/>
    </row>
    <row r="105" spans="1:12" ht="15.75">
      <c r="A105" s="88" t="s">
        <v>315</v>
      </c>
      <c r="B105" s="37"/>
      <c r="C105" s="43"/>
      <c r="D105" s="43"/>
      <c r="E105" s="47"/>
      <c r="F105" s="47"/>
      <c r="G105" s="5"/>
      <c r="H105" s="5"/>
      <c r="I105" s="5"/>
      <c r="J105" s="5"/>
      <c r="K105" s="5"/>
      <c r="L105" s="5"/>
    </row>
    <row r="106" spans="1:12">
      <c r="A106" s="46" t="s">
        <v>316</v>
      </c>
      <c r="B106" s="4"/>
      <c r="C106" s="43" t="e">
        <f>ROUND((O!F133),0)</f>
        <v>#VALUE!</v>
      </c>
      <c r="D106" s="43"/>
      <c r="E106" s="47">
        <f>ROUND((O!I133),0)</f>
        <v>14830</v>
      </c>
      <c r="F106" s="47"/>
      <c r="G106" s="5"/>
      <c r="H106" s="5"/>
      <c r="I106" s="5"/>
      <c r="J106" s="5"/>
      <c r="K106" s="5"/>
      <c r="L106" s="5"/>
    </row>
    <row r="107" spans="1:12">
      <c r="A107" s="46" t="s">
        <v>317</v>
      </c>
      <c r="B107" s="4"/>
      <c r="C107" s="43" t="e">
        <f>ROUND((O!F136),0)</f>
        <v>#VALUE!</v>
      </c>
      <c r="D107" s="43"/>
      <c r="E107" s="47">
        <f>ROUND((O!I136),0)</f>
        <v>2008327</v>
      </c>
      <c r="F107" s="47"/>
      <c r="G107" s="5"/>
      <c r="H107" s="5"/>
      <c r="I107" s="5"/>
      <c r="J107" s="5"/>
      <c r="K107" s="5"/>
      <c r="L107" s="5"/>
    </row>
    <row r="108" spans="1:12">
      <c r="A108" s="46" t="s">
        <v>318</v>
      </c>
      <c r="B108" s="4"/>
      <c r="C108" s="43" t="e">
        <f>(O!F146+O!F149)</f>
        <v>#VALUE!</v>
      </c>
      <c r="D108" s="43"/>
      <c r="E108" s="47">
        <f>(O!I146+O!I148)</f>
        <v>1604029</v>
      </c>
      <c r="F108" s="47"/>
      <c r="G108" s="5"/>
      <c r="H108" s="5"/>
      <c r="I108" s="5"/>
      <c r="J108" s="5"/>
      <c r="K108" s="5"/>
      <c r="L108" s="5"/>
    </row>
    <row r="109" spans="1:12">
      <c r="A109" s="46" t="s">
        <v>319</v>
      </c>
      <c r="B109" s="4"/>
      <c r="C109" s="43" t="e">
        <f>(O!F169)</f>
        <v>#VALUE!</v>
      </c>
      <c r="D109" s="43"/>
      <c r="E109" s="47">
        <f>(O!I169)</f>
        <v>3859416</v>
      </c>
      <c r="F109" s="47"/>
      <c r="G109" s="5"/>
      <c r="H109" s="5"/>
      <c r="I109" s="5"/>
      <c r="J109" s="5"/>
      <c r="K109" s="5"/>
      <c r="L109" s="5"/>
    </row>
    <row r="110" spans="1:12">
      <c r="A110" s="46" t="s">
        <v>320</v>
      </c>
      <c r="B110" s="4"/>
      <c r="C110" s="43" t="e">
        <f>(O!F174)</f>
        <v>#VALUE!</v>
      </c>
      <c r="D110" s="43"/>
      <c r="E110" s="47">
        <f>(O!I174)</f>
        <v>992338</v>
      </c>
      <c r="F110" s="47"/>
      <c r="G110" s="5"/>
      <c r="H110" s="5"/>
      <c r="I110" s="5"/>
      <c r="J110" s="5"/>
      <c r="K110" s="5"/>
      <c r="L110" s="5"/>
    </row>
    <row r="111" spans="1:12">
      <c r="A111" s="46" t="s">
        <v>321</v>
      </c>
      <c r="B111" s="4"/>
      <c r="C111" s="43" t="e">
        <f>(O!F175)</f>
        <v>#VALUE!</v>
      </c>
      <c r="D111" s="43"/>
      <c r="E111" s="47">
        <f>(O!I175)</f>
        <v>65127</v>
      </c>
      <c r="F111" s="47"/>
      <c r="G111" s="5"/>
      <c r="H111" s="5"/>
      <c r="I111" s="5"/>
      <c r="J111" s="5"/>
      <c r="K111" s="5"/>
      <c r="L111" s="5"/>
    </row>
    <row r="112" spans="1:12">
      <c r="A112" s="46" t="s">
        <v>322</v>
      </c>
      <c r="B112" s="4"/>
      <c r="C112" s="43" t="e">
        <f>ROUND((O!F202),0)</f>
        <v>#VALUE!</v>
      </c>
      <c r="D112" s="43"/>
      <c r="E112" s="47">
        <f>ROUND((O!I202),0)</f>
        <v>2318332</v>
      </c>
      <c r="F112" s="47"/>
      <c r="G112" s="5"/>
      <c r="H112" s="5"/>
      <c r="I112" s="5"/>
      <c r="J112" s="5"/>
      <c r="K112" s="5"/>
      <c r="L112" s="5"/>
    </row>
    <row r="113" spans="1:12">
      <c r="A113" s="5"/>
      <c r="B113" s="4"/>
      <c r="C113" s="85" t="e">
        <f>ROUND(SUM(C106:C112),0)</f>
        <v>#VALUE!</v>
      </c>
      <c r="D113" s="43"/>
      <c r="E113" s="53">
        <f>ROUND(SUM(E106:E112),0)</f>
        <v>10862399</v>
      </c>
      <c r="F113" s="47"/>
      <c r="G113" s="5"/>
      <c r="H113" s="5"/>
      <c r="I113" s="5"/>
      <c r="J113" s="5"/>
      <c r="K113" s="5"/>
      <c r="L113" s="5"/>
    </row>
    <row r="114" spans="1:12">
      <c r="A114" s="5"/>
      <c r="B114" s="4"/>
      <c r="C114" s="43"/>
      <c r="D114" s="43"/>
      <c r="E114" s="47"/>
      <c r="F114" s="47"/>
      <c r="G114" s="5"/>
      <c r="H114" s="5"/>
      <c r="I114" s="5"/>
      <c r="J114" s="5"/>
      <c r="K114" s="5"/>
      <c r="L114" s="5"/>
    </row>
    <row r="115" spans="1:12" ht="15.75">
      <c r="A115" s="90" t="s">
        <v>323</v>
      </c>
      <c r="B115" s="91" t="s">
        <v>324</v>
      </c>
      <c r="C115" s="43"/>
      <c r="D115" s="43"/>
      <c r="E115" s="47"/>
      <c r="F115" s="47"/>
      <c r="G115" s="5"/>
      <c r="H115" s="5"/>
      <c r="I115" s="5"/>
      <c r="J115" s="5"/>
      <c r="K115" s="5"/>
      <c r="L115" s="5"/>
    </row>
    <row r="116" spans="1:12" ht="15.75">
      <c r="A116" s="90" t="s">
        <v>325</v>
      </c>
      <c r="B116" s="4"/>
      <c r="C116" s="43"/>
      <c r="D116" s="43"/>
      <c r="E116" s="47"/>
      <c r="F116" s="47"/>
      <c r="G116" s="5"/>
      <c r="H116" s="5"/>
      <c r="I116" s="5"/>
      <c r="J116" s="5"/>
      <c r="K116" s="5"/>
      <c r="L116" s="5"/>
    </row>
    <row r="117" spans="1:12">
      <c r="A117" s="46" t="s">
        <v>279</v>
      </c>
      <c r="B117" s="4"/>
      <c r="C117" s="43" t="e">
        <f>ROUND((O!F255),0)</f>
        <v>#VALUE!</v>
      </c>
      <c r="D117" s="43"/>
      <c r="E117" s="47">
        <f>ROUND((O!I255),0)</f>
        <v>4396656</v>
      </c>
      <c r="F117" s="47"/>
      <c r="G117" s="5"/>
      <c r="H117" s="5"/>
      <c r="I117" s="5"/>
      <c r="J117" s="5"/>
      <c r="K117" s="5"/>
      <c r="L117" s="5"/>
    </row>
    <row r="118" spans="1:12">
      <c r="A118" s="46"/>
      <c r="B118" s="4"/>
      <c r="C118" s="43"/>
      <c r="D118" s="43"/>
      <c r="E118" s="47"/>
      <c r="F118" s="47"/>
      <c r="G118" s="5"/>
      <c r="H118" s="5"/>
      <c r="I118" s="5"/>
      <c r="J118" s="5"/>
      <c r="K118" s="5"/>
      <c r="L118" s="5"/>
    </row>
    <row r="119" spans="1:12">
      <c r="A119" s="46" t="s">
        <v>280</v>
      </c>
      <c r="B119" s="4"/>
      <c r="C119" s="43" t="e">
        <f>ROUND((O!F265),0)</f>
        <v>#VALUE!</v>
      </c>
      <c r="D119" s="43"/>
      <c r="E119" s="47">
        <f>ROUND((O!I265),0)</f>
        <v>2772833</v>
      </c>
      <c r="F119" s="47"/>
      <c r="G119" s="5"/>
      <c r="H119" s="5"/>
      <c r="I119" s="5"/>
      <c r="J119" s="5"/>
      <c r="K119" s="5"/>
      <c r="L119" s="5"/>
    </row>
    <row r="120" spans="1:12">
      <c r="A120" s="5"/>
      <c r="B120" s="4"/>
      <c r="C120" s="85" t="e">
        <f>ROUND(SUM(C117:C119),0)</f>
        <v>#VALUE!</v>
      </c>
      <c r="D120" s="43"/>
      <c r="E120" s="53">
        <f>ROUND(SUM(E117:E119),0)</f>
        <v>7169489</v>
      </c>
      <c r="F120" s="47"/>
      <c r="G120" s="5"/>
      <c r="H120" s="5"/>
      <c r="I120" s="5"/>
      <c r="J120" s="5"/>
      <c r="K120" s="5"/>
      <c r="L120" s="5"/>
    </row>
    <row r="121" spans="1:12">
      <c r="A121" s="5"/>
      <c r="B121" s="4"/>
      <c r="C121" s="43"/>
      <c r="D121" s="43"/>
      <c r="E121" s="47"/>
      <c r="F121" s="47"/>
      <c r="G121" s="5"/>
      <c r="H121" s="5"/>
      <c r="I121" s="5"/>
      <c r="J121" s="5"/>
      <c r="K121" s="5"/>
      <c r="L121" s="5"/>
    </row>
    <row r="122" spans="1:12" ht="15.75">
      <c r="A122" s="28" t="s">
        <v>281</v>
      </c>
      <c r="B122" s="4"/>
      <c r="C122" s="43"/>
      <c r="D122" s="43" t="e">
        <f>ROUND(+C113-C120,0)</f>
        <v>#VALUE!</v>
      </c>
      <c r="E122" s="47"/>
      <c r="F122" s="47">
        <f>E113-E120</f>
        <v>3692910</v>
      </c>
      <c r="G122" s="5"/>
      <c r="H122" s="5"/>
      <c r="I122" s="5"/>
      <c r="J122" s="5"/>
      <c r="K122" s="5"/>
      <c r="L122" s="5"/>
    </row>
    <row r="123" spans="1:12" ht="8.1" customHeight="1">
      <c r="A123" s="5"/>
      <c r="B123" s="4"/>
      <c r="C123" s="43"/>
      <c r="D123" s="56"/>
      <c r="E123" s="47"/>
      <c r="F123" s="48"/>
      <c r="G123" s="5"/>
      <c r="H123" s="5"/>
      <c r="I123" s="5"/>
      <c r="J123" s="5"/>
      <c r="K123" s="5"/>
      <c r="L123" s="5"/>
    </row>
    <row r="124" spans="1:12" ht="15.75">
      <c r="A124" s="51" t="s">
        <v>288</v>
      </c>
      <c r="B124" s="82"/>
      <c r="C124" s="43"/>
      <c r="D124" s="51" t="e">
        <f>SUM(D100:D122)</f>
        <v>#VALUE!</v>
      </c>
      <c r="E124" s="92"/>
      <c r="F124" s="92" t="e">
        <f>SUM(F100:F122)</f>
        <v>#VALUE!</v>
      </c>
      <c r="G124" s="5"/>
      <c r="H124" s="5"/>
      <c r="I124" s="5"/>
      <c r="J124" s="5"/>
      <c r="K124" s="5"/>
      <c r="L124" s="5"/>
    </row>
    <row r="125" spans="1:12" ht="8.1" customHeight="1">
      <c r="A125" s="5"/>
      <c r="B125" s="4"/>
      <c r="C125" s="43"/>
      <c r="D125" s="43"/>
      <c r="E125" s="47"/>
      <c r="F125" s="47"/>
      <c r="G125" s="5"/>
      <c r="H125" s="5"/>
      <c r="I125" s="5"/>
      <c r="J125" s="5"/>
      <c r="K125" s="5"/>
      <c r="L125" s="5"/>
    </row>
    <row r="126" spans="1:12">
      <c r="A126" s="5"/>
      <c r="B126" s="4"/>
      <c r="C126" s="43"/>
      <c r="D126" s="61"/>
      <c r="E126" s="5"/>
      <c r="F126" s="6"/>
      <c r="G126" s="5"/>
      <c r="H126" s="5"/>
      <c r="I126" s="5"/>
      <c r="J126" s="5"/>
      <c r="K126" s="5"/>
      <c r="L126" s="5"/>
    </row>
    <row r="127" spans="1:12" ht="15.75">
      <c r="A127" s="93" t="s">
        <v>282</v>
      </c>
      <c r="B127" s="64" t="s">
        <v>389</v>
      </c>
      <c r="C127" s="43"/>
      <c r="D127" s="5"/>
      <c r="E127" s="5"/>
      <c r="F127" s="5"/>
      <c r="G127" s="5"/>
      <c r="H127" s="5"/>
      <c r="I127" s="5"/>
      <c r="J127" s="5"/>
      <c r="K127" s="5"/>
      <c r="L127" s="5"/>
    </row>
    <row r="128" spans="1:12" ht="15.75">
      <c r="A128" s="93" t="s">
        <v>392</v>
      </c>
      <c r="B128" s="63"/>
      <c r="C128" s="43"/>
      <c r="D128" s="5"/>
      <c r="E128" s="5"/>
      <c r="F128" s="5"/>
      <c r="G128" s="5"/>
      <c r="H128" s="5"/>
      <c r="I128" s="5"/>
      <c r="J128" s="5"/>
      <c r="K128" s="5"/>
      <c r="L128" s="5"/>
    </row>
    <row r="129" spans="1:12">
      <c r="A129" s="5"/>
      <c r="B129" s="4"/>
      <c r="C129" s="5"/>
      <c r="D129" s="5"/>
      <c r="E129" s="5"/>
      <c r="F129" s="5"/>
      <c r="G129" s="5"/>
      <c r="H129" s="5"/>
      <c r="I129" s="5"/>
      <c r="J129" s="5"/>
      <c r="K129" s="5"/>
      <c r="L129" s="5"/>
    </row>
    <row r="130" spans="1:12" ht="15.75">
      <c r="A130" s="94" t="s">
        <v>387</v>
      </c>
      <c r="B130" s="64" t="s">
        <v>391</v>
      </c>
      <c r="C130" s="5"/>
      <c r="D130" s="5"/>
      <c r="E130" s="5"/>
      <c r="F130" s="5"/>
      <c r="G130" s="5"/>
      <c r="H130" s="5"/>
      <c r="I130" s="5"/>
      <c r="J130" s="5"/>
      <c r="K130" s="5"/>
      <c r="L130" s="5"/>
    </row>
    <row r="131" spans="1:12" ht="15.75">
      <c r="A131" s="95" t="s">
        <v>388</v>
      </c>
      <c r="B131" s="4"/>
      <c r="C131" s="5"/>
      <c r="D131" s="5"/>
      <c r="E131" s="5"/>
      <c r="F131" s="5"/>
      <c r="G131" s="5"/>
      <c r="H131" s="5"/>
      <c r="I131" s="5"/>
      <c r="J131" s="5"/>
      <c r="K131" s="5"/>
      <c r="L131" s="5"/>
    </row>
    <row r="132" spans="1:12">
      <c r="A132" s="67" t="s">
        <v>380</v>
      </c>
      <c r="B132" s="67" t="s">
        <v>381</v>
      </c>
      <c r="C132" s="67"/>
      <c r="D132" s="67" t="s">
        <v>382</v>
      </c>
      <c r="E132" s="67" t="s">
        <v>383</v>
      </c>
      <c r="F132" s="67"/>
      <c r="G132" s="68"/>
      <c r="H132" s="5"/>
      <c r="I132" s="5"/>
      <c r="J132" s="5"/>
      <c r="K132" s="5"/>
      <c r="L132" s="5"/>
    </row>
    <row r="133" spans="1:12">
      <c r="A133" s="67" t="s">
        <v>393</v>
      </c>
      <c r="B133" s="67" t="s">
        <v>384</v>
      </c>
      <c r="C133" s="67"/>
      <c r="D133" s="67" t="s">
        <v>74</v>
      </c>
      <c r="E133" s="67" t="s">
        <v>394</v>
      </c>
      <c r="F133" s="67"/>
      <c r="G133" s="68"/>
      <c r="H133" s="5"/>
      <c r="I133" s="5"/>
      <c r="J133" s="5"/>
      <c r="K133" s="5"/>
      <c r="L133" s="5"/>
    </row>
    <row r="134" spans="1:12">
      <c r="A134" s="7"/>
      <c r="B134" s="32"/>
      <c r="C134" s="7"/>
      <c r="D134" s="7"/>
      <c r="E134" s="7"/>
      <c r="F134" s="7"/>
      <c r="G134" s="5"/>
      <c r="H134" s="5"/>
      <c r="I134" s="5"/>
      <c r="J134" s="5"/>
      <c r="K134" s="5"/>
      <c r="L134" s="5"/>
    </row>
    <row r="135" spans="1:12">
      <c r="A135" s="5"/>
      <c r="B135" s="4"/>
      <c r="C135" s="5"/>
      <c r="D135" s="5"/>
      <c r="E135" s="5"/>
      <c r="F135" s="5"/>
      <c r="G135" s="5"/>
      <c r="H135" s="5"/>
      <c r="I135" s="5"/>
      <c r="J135" s="5"/>
      <c r="K135" s="5"/>
      <c r="L135" s="5"/>
    </row>
    <row r="136" spans="1:12">
      <c r="A136" s="5"/>
      <c r="B136" s="4"/>
      <c r="C136" s="11" t="s">
        <v>395</v>
      </c>
      <c r="D136" s="11"/>
      <c r="E136" s="5"/>
      <c r="F136" s="5"/>
      <c r="G136" s="5"/>
      <c r="H136" s="5"/>
      <c r="I136" s="5"/>
      <c r="J136" s="5"/>
      <c r="K136" s="5"/>
      <c r="L136" s="5"/>
    </row>
    <row r="137" spans="1:12" ht="15.75">
      <c r="A137" s="5"/>
      <c r="B137" s="4"/>
      <c r="C137" s="10" t="s">
        <v>75</v>
      </c>
      <c r="D137" s="10"/>
      <c r="E137" s="5"/>
      <c r="F137" s="5"/>
      <c r="G137" s="5"/>
      <c r="H137" s="5"/>
      <c r="I137" s="5"/>
      <c r="J137" s="5"/>
      <c r="K137" s="5"/>
      <c r="L137" s="5"/>
    </row>
    <row r="138" spans="1:12" ht="15.75">
      <c r="A138" s="5"/>
      <c r="B138" s="4"/>
      <c r="C138" s="10" t="s">
        <v>396</v>
      </c>
      <c r="D138" s="10"/>
      <c r="E138" s="5"/>
      <c r="F138" s="5"/>
      <c r="G138" s="5"/>
      <c r="H138" s="5"/>
      <c r="I138" s="5"/>
      <c r="J138" s="5"/>
      <c r="K138" s="5"/>
      <c r="L138" s="5"/>
    </row>
    <row r="139" spans="1:12" ht="15.75">
      <c r="A139" s="5"/>
      <c r="B139" s="4"/>
      <c r="C139" s="10"/>
      <c r="D139" s="10"/>
      <c r="E139" s="5"/>
      <c r="F139" s="5"/>
      <c r="G139" s="5"/>
      <c r="H139" s="5"/>
      <c r="I139" s="5"/>
      <c r="J139" s="5"/>
      <c r="K139" s="5"/>
      <c r="L139" s="5"/>
    </row>
    <row r="140" spans="1:12" ht="15.75">
      <c r="A140" s="5"/>
      <c r="B140" s="4"/>
      <c r="C140" s="10"/>
      <c r="D140" s="10"/>
      <c r="E140" s="5"/>
      <c r="F140" s="5"/>
      <c r="G140" s="5"/>
      <c r="H140" s="5"/>
      <c r="I140" s="5"/>
      <c r="J140" s="5"/>
      <c r="K140" s="5"/>
      <c r="L140" s="5"/>
    </row>
    <row r="141" spans="1:12" ht="15.75">
      <c r="A141" s="5"/>
      <c r="B141" s="4"/>
      <c r="C141" s="10" t="s">
        <v>397</v>
      </c>
      <c r="D141" s="10"/>
      <c r="E141" s="5"/>
      <c r="F141" s="5"/>
      <c r="G141" s="5"/>
      <c r="H141" s="5"/>
      <c r="I141" s="5"/>
      <c r="J141" s="5"/>
      <c r="K141" s="5"/>
      <c r="L141" s="5"/>
    </row>
    <row r="142" spans="1:12" ht="15.75">
      <c r="A142" s="5"/>
      <c r="B142" s="4"/>
      <c r="C142" s="10" t="s">
        <v>398</v>
      </c>
      <c r="D142" s="10"/>
      <c r="E142" s="5"/>
      <c r="F142" s="5"/>
      <c r="G142" s="5"/>
      <c r="H142" s="5"/>
      <c r="I142" s="5"/>
      <c r="J142" s="5"/>
      <c r="K142" s="5"/>
      <c r="L142" s="5"/>
    </row>
    <row r="143" spans="1:12">
      <c r="A143" s="5" t="s">
        <v>399</v>
      </c>
      <c r="B143" s="4"/>
      <c r="C143" s="5"/>
      <c r="D143" s="5"/>
      <c r="E143" s="5"/>
      <c r="F143" s="5"/>
      <c r="G143" s="5"/>
      <c r="H143" s="5"/>
      <c r="I143" s="5"/>
      <c r="J143" s="5"/>
      <c r="K143" s="5"/>
      <c r="L143" s="5"/>
    </row>
    <row r="144" spans="1:12" ht="15.75">
      <c r="A144" s="5" t="s">
        <v>76</v>
      </c>
      <c r="B144" s="4"/>
      <c r="C144" s="10"/>
      <c r="D144" s="11"/>
      <c r="E144" s="5"/>
      <c r="F144" s="5"/>
      <c r="G144" s="5"/>
      <c r="H144" s="5"/>
      <c r="I144" s="5"/>
      <c r="J144" s="5"/>
      <c r="K144" s="5"/>
      <c r="L144" s="5"/>
    </row>
    <row r="145" spans="1:12">
      <c r="A145" s="5"/>
      <c r="B145" s="4"/>
      <c r="C145" s="5"/>
      <c r="D145" s="5"/>
      <c r="E145" s="5"/>
      <c r="F145" s="5"/>
      <c r="G145" s="5"/>
      <c r="H145" s="5"/>
      <c r="I145" s="5"/>
      <c r="J145" s="5"/>
      <c r="K145" s="5"/>
      <c r="L145" s="5"/>
    </row>
    <row r="146" spans="1:12">
      <c r="A146" s="5"/>
      <c r="B146" s="4"/>
      <c r="C146" s="5"/>
      <c r="D146" s="5" t="e">
        <f>D92-D124</f>
        <v>#VALUE!</v>
      </c>
      <c r="E146" s="5"/>
      <c r="F146" s="5" t="e">
        <f>F92-F124</f>
        <v>#VALUE!</v>
      </c>
      <c r="G146" s="5"/>
      <c r="H146" s="5"/>
      <c r="I146" s="5"/>
      <c r="J146" s="5"/>
      <c r="K146" s="5"/>
      <c r="L146" s="5"/>
    </row>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rowBreaks count="2" manualBreakCount="2">
    <brk id="72" max="65535" man="1"/>
    <brk id="144" max="65535" man="1"/>
  </rowBreaks>
</worksheet>
</file>

<file path=xl/worksheets/sheet15.xml><?xml version="1.0" encoding="utf-8"?>
<worksheet xmlns="http://schemas.openxmlformats.org/spreadsheetml/2006/main" xmlns:r="http://schemas.openxmlformats.org/officeDocument/2006/relationships">
  <sheetPr codeName="Sheet15"/>
  <dimension ref="A1:W553"/>
  <sheetViews>
    <sheetView showOutlineSymbols="0" zoomScale="87" workbookViewId="0">
      <selection activeCell="N394" sqref="N394"/>
    </sheetView>
  </sheetViews>
  <sheetFormatPr defaultColWidth="9.6640625" defaultRowHeight="15"/>
  <cols>
    <col min="1" max="2" width="9.6640625" style="9"/>
    <col min="3" max="3" width="11.6640625" style="9" customWidth="1"/>
    <col min="4" max="4" width="15.6640625" style="9" customWidth="1"/>
    <col min="5" max="5" width="11.6640625" style="9" customWidth="1"/>
    <col min="6" max="6" width="18.6640625" style="9" customWidth="1"/>
    <col min="7" max="7" width="9.6640625" style="9"/>
    <col min="8" max="8" width="10.6640625" style="9" customWidth="1"/>
    <col min="9" max="10" width="9.6640625" style="9"/>
    <col min="11" max="11" width="14.6640625" style="9" customWidth="1"/>
    <col min="12" max="12" width="13.6640625" style="9" customWidth="1"/>
    <col min="13" max="13" width="9.6640625" style="9"/>
    <col min="14" max="15" width="14.6640625" style="9" customWidth="1"/>
    <col min="16" max="16" width="12.6640625" style="9" customWidth="1"/>
    <col min="17" max="17" width="13.6640625" style="9" customWidth="1"/>
    <col min="18" max="18" width="12.6640625" style="9" customWidth="1"/>
    <col min="19" max="19" width="13.6640625" style="9" customWidth="1"/>
    <col min="20" max="20" width="12.6640625" style="9" customWidth="1"/>
    <col min="21" max="21" width="13.6640625" style="9" customWidth="1"/>
    <col min="22" max="22" width="14.6640625" style="9" customWidth="1"/>
    <col min="23" max="16384" width="9.6640625" style="9"/>
  </cols>
  <sheetData>
    <row r="1" spans="1:21" ht="16.5">
      <c r="A1" s="96"/>
      <c r="B1" s="11"/>
      <c r="C1" s="11"/>
      <c r="D1" s="11"/>
      <c r="E1" s="11"/>
      <c r="F1" s="11"/>
      <c r="G1" s="11"/>
      <c r="H1" s="11"/>
      <c r="I1" s="11"/>
      <c r="J1" s="5"/>
      <c r="K1" s="5"/>
      <c r="L1" s="5"/>
      <c r="M1" s="5"/>
      <c r="N1" s="5"/>
      <c r="O1" s="5"/>
      <c r="P1" s="5"/>
      <c r="Q1" s="5"/>
      <c r="R1" s="5"/>
      <c r="S1" s="5"/>
      <c r="T1" s="5"/>
      <c r="U1" s="5"/>
    </row>
    <row r="2" spans="1:21" ht="24">
      <c r="A2" s="97" t="s">
        <v>77</v>
      </c>
      <c r="B2" s="98"/>
      <c r="C2" s="98"/>
      <c r="D2" s="98"/>
      <c r="E2" s="98"/>
      <c r="F2" s="98"/>
      <c r="G2" s="98"/>
      <c r="H2" s="98"/>
      <c r="I2" s="98"/>
      <c r="J2" s="5"/>
      <c r="K2" s="5"/>
      <c r="L2" s="5"/>
      <c r="M2" s="5"/>
      <c r="N2" s="5"/>
      <c r="O2" s="5"/>
      <c r="P2" s="5"/>
      <c r="Q2" s="5"/>
      <c r="R2" s="5"/>
      <c r="S2" s="5"/>
      <c r="T2" s="5"/>
      <c r="U2" s="5"/>
    </row>
    <row r="3" spans="1:21" ht="15.75">
      <c r="A3" s="5"/>
      <c r="B3" s="5"/>
      <c r="C3" s="5"/>
      <c r="D3" s="5"/>
      <c r="E3" s="5"/>
      <c r="F3" s="5"/>
      <c r="G3" s="5"/>
      <c r="H3" s="5"/>
      <c r="I3" s="37"/>
      <c r="J3" s="5"/>
      <c r="K3" s="5"/>
      <c r="L3" s="5"/>
      <c r="M3" s="5"/>
      <c r="N3" s="5"/>
      <c r="O3" s="5"/>
      <c r="P3" s="5"/>
      <c r="Q3" s="5"/>
      <c r="R3" s="5"/>
      <c r="S3" s="5"/>
      <c r="T3" s="5"/>
      <c r="U3" s="5"/>
    </row>
    <row r="4" spans="1:21">
      <c r="A4" s="5"/>
      <c r="B4" s="5"/>
      <c r="C4" s="5"/>
      <c r="D4" s="5"/>
      <c r="E4" s="5"/>
      <c r="F4" s="5"/>
      <c r="G4" s="5"/>
      <c r="H4" s="5"/>
      <c r="I4" s="5"/>
      <c r="J4" s="5"/>
      <c r="K4" s="5"/>
      <c r="L4" s="5"/>
      <c r="M4" s="5"/>
      <c r="N4" s="5"/>
      <c r="O4" s="5"/>
      <c r="P4" s="5"/>
      <c r="Q4" s="5"/>
      <c r="R4" s="5"/>
      <c r="S4" s="5"/>
      <c r="T4" s="5"/>
      <c r="U4" s="5"/>
    </row>
    <row r="5" spans="1:21">
      <c r="A5" s="6"/>
      <c r="B5" s="6"/>
      <c r="C5" s="6"/>
      <c r="D5" s="6"/>
      <c r="E5" s="99" t="e">
        <f>(#REF!)</f>
        <v>#REF!</v>
      </c>
      <c r="F5" s="12"/>
      <c r="G5" s="100"/>
      <c r="H5" s="12" t="e">
        <f>(#REF!)</f>
        <v>#REF!</v>
      </c>
      <c r="I5" s="13"/>
      <c r="J5" s="5"/>
      <c r="K5" s="5"/>
      <c r="L5" s="5"/>
      <c r="M5" s="5"/>
      <c r="N5" s="5"/>
      <c r="O5" s="5"/>
      <c r="P5" s="5"/>
      <c r="Q5" s="5"/>
      <c r="R5" s="5"/>
      <c r="S5" s="5"/>
      <c r="T5" s="5"/>
      <c r="U5" s="5"/>
    </row>
    <row r="6" spans="1:21">
      <c r="A6" s="5"/>
      <c r="B6" s="5"/>
      <c r="C6" s="5"/>
      <c r="D6" s="5"/>
      <c r="E6" s="101" t="s">
        <v>244</v>
      </c>
      <c r="F6" s="11"/>
      <c r="G6" s="19"/>
      <c r="H6" s="30" t="s">
        <v>244</v>
      </c>
      <c r="I6" s="11"/>
      <c r="J6" s="5"/>
      <c r="K6" s="5"/>
      <c r="L6" s="5"/>
      <c r="M6" s="5"/>
      <c r="N6" s="5"/>
      <c r="O6" s="5"/>
      <c r="P6" s="5"/>
      <c r="Q6" s="5"/>
      <c r="R6" s="5"/>
      <c r="S6" s="5"/>
      <c r="T6" s="5"/>
      <c r="U6" s="5"/>
    </row>
    <row r="7" spans="1:21">
      <c r="A7" s="6"/>
      <c r="B7" s="6"/>
      <c r="C7" s="6"/>
      <c r="D7" s="6"/>
      <c r="E7" s="6"/>
      <c r="F7" s="42"/>
      <c r="G7" s="42"/>
      <c r="H7" s="6"/>
      <c r="I7" s="6"/>
      <c r="J7" s="5"/>
      <c r="K7" s="5" t="s">
        <v>568</v>
      </c>
      <c r="L7" s="5"/>
      <c r="M7" s="5"/>
      <c r="N7" s="5"/>
      <c r="O7" s="5"/>
      <c r="P7" s="5"/>
      <c r="Q7" s="5"/>
      <c r="R7" s="5"/>
      <c r="S7" s="5"/>
      <c r="T7" s="5"/>
      <c r="U7" s="5"/>
    </row>
    <row r="8" spans="1:21" ht="18">
      <c r="A8" s="34" t="s">
        <v>300</v>
      </c>
      <c r="B8" s="5"/>
      <c r="C8" s="5"/>
      <c r="D8" s="5"/>
      <c r="E8" s="5"/>
      <c r="F8" s="43"/>
      <c r="G8" s="43"/>
      <c r="H8" s="5"/>
      <c r="I8" s="5"/>
      <c r="J8" s="9" t="s">
        <v>123</v>
      </c>
      <c r="K8" s="9" t="s">
        <v>569</v>
      </c>
      <c r="L8" s="5"/>
      <c r="M8" s="5"/>
      <c r="N8" s="5"/>
      <c r="O8" s="5"/>
      <c r="P8" s="5"/>
      <c r="Q8" s="5"/>
      <c r="R8" s="5"/>
      <c r="S8" s="5"/>
      <c r="T8" s="5"/>
      <c r="U8" s="5"/>
    </row>
    <row r="9" spans="1:21">
      <c r="A9" s="5"/>
      <c r="B9" s="5"/>
      <c r="C9" s="5"/>
      <c r="D9" s="5"/>
      <c r="E9" s="5"/>
      <c r="F9" s="43"/>
      <c r="G9" s="43"/>
      <c r="H9" s="5"/>
      <c r="I9" s="5"/>
      <c r="J9" s="5" t="s">
        <v>124</v>
      </c>
      <c r="K9" s="5" t="s">
        <v>570</v>
      </c>
      <c r="L9" s="5"/>
      <c r="M9" s="5"/>
      <c r="N9" s="5"/>
      <c r="O9" s="5"/>
      <c r="P9" s="5"/>
      <c r="Q9" s="5"/>
      <c r="R9" s="5"/>
      <c r="S9" s="5"/>
      <c r="T9" s="5"/>
      <c r="U9" s="5"/>
    </row>
    <row r="10" spans="1:21" ht="15.75">
      <c r="A10" s="28" t="s">
        <v>78</v>
      </c>
      <c r="B10" s="5"/>
      <c r="C10" s="5"/>
      <c r="D10" s="5"/>
      <c r="E10" s="5"/>
      <c r="F10" s="43"/>
      <c r="G10" s="43"/>
      <c r="H10" s="5"/>
      <c r="I10" s="5"/>
      <c r="J10" s="5" t="s">
        <v>125</v>
      </c>
      <c r="K10" s="5" t="s">
        <v>572</v>
      </c>
      <c r="L10" s="5"/>
      <c r="M10" s="5"/>
      <c r="N10" s="5"/>
      <c r="O10" s="5"/>
      <c r="P10" s="5"/>
      <c r="Q10" s="5"/>
      <c r="R10" s="5"/>
      <c r="S10" s="5"/>
      <c r="T10" s="5"/>
      <c r="U10" s="5"/>
    </row>
    <row r="11" spans="1:21">
      <c r="A11" s="5" t="s">
        <v>245</v>
      </c>
      <c r="B11" s="5"/>
      <c r="C11" s="5"/>
      <c r="D11" s="5"/>
      <c r="E11" s="5" t="s">
        <v>295</v>
      </c>
      <c r="F11" s="43">
        <f>IF(OR(N!$A$1="HO",N!$A$1="COM"),(1000000),0)</f>
        <v>0</v>
      </c>
      <c r="G11" s="5"/>
      <c r="H11" s="5"/>
      <c r="I11" s="5">
        <v>1000000</v>
      </c>
      <c r="J11" s="5" t="s">
        <v>126</v>
      </c>
      <c r="K11" s="5" t="s">
        <v>573</v>
      </c>
      <c r="L11" s="5"/>
      <c r="M11" s="5"/>
      <c r="N11" s="5"/>
      <c r="O11" s="5"/>
      <c r="P11" s="5"/>
      <c r="Q11" s="5"/>
      <c r="R11" s="5"/>
      <c r="S11" s="5"/>
      <c r="T11" s="5"/>
      <c r="U11" s="5"/>
    </row>
    <row r="12" spans="1:21">
      <c r="A12" s="5" t="s">
        <v>79</v>
      </c>
      <c r="B12" s="5"/>
      <c r="C12" s="5"/>
      <c r="D12" s="5"/>
      <c r="E12" s="5"/>
      <c r="F12" s="85"/>
      <c r="G12" s="5"/>
      <c r="H12" s="5"/>
      <c r="I12" s="21"/>
      <c r="J12" s="5" t="s">
        <v>127</v>
      </c>
      <c r="K12" s="5" t="s">
        <v>574</v>
      </c>
      <c r="L12" s="5"/>
      <c r="M12" s="5"/>
      <c r="N12" s="5"/>
      <c r="O12" s="5"/>
      <c r="P12" s="5"/>
      <c r="Q12" s="5"/>
      <c r="R12" s="5"/>
      <c r="S12" s="5"/>
      <c r="T12" s="5"/>
      <c r="U12" s="5"/>
    </row>
    <row r="13" spans="1:21">
      <c r="A13" s="5"/>
      <c r="B13" s="5"/>
      <c r="C13" s="5"/>
      <c r="D13" s="5"/>
      <c r="E13" s="5"/>
      <c r="F13" s="43"/>
      <c r="G13" s="5"/>
      <c r="H13" s="5"/>
      <c r="I13" s="5"/>
      <c r="J13" s="5" t="s">
        <v>128</v>
      </c>
      <c r="K13" s="5" t="s">
        <v>575</v>
      </c>
      <c r="L13" s="5"/>
      <c r="M13" s="5"/>
      <c r="N13" s="5"/>
      <c r="O13" s="5"/>
      <c r="P13" s="5"/>
      <c r="Q13" s="5"/>
      <c r="R13" s="5"/>
      <c r="S13" s="5"/>
      <c r="T13" s="5"/>
      <c r="U13" s="5"/>
    </row>
    <row r="14" spans="1:21" ht="15.75">
      <c r="A14" s="28" t="s">
        <v>12</v>
      </c>
      <c r="B14" s="5"/>
      <c r="C14" s="5"/>
      <c r="D14" s="5"/>
      <c r="E14" s="5"/>
      <c r="F14" s="43"/>
      <c r="G14" s="5"/>
      <c r="H14" s="5"/>
      <c r="I14" s="5"/>
      <c r="J14" s="5" t="s">
        <v>129</v>
      </c>
      <c r="K14" s="5" t="s">
        <v>576</v>
      </c>
      <c r="L14" s="5"/>
      <c r="M14" s="5"/>
      <c r="N14" s="5"/>
      <c r="O14" s="5"/>
      <c r="P14" s="5"/>
      <c r="Q14" s="5"/>
      <c r="R14" s="5"/>
      <c r="S14" s="5"/>
      <c r="T14" s="5"/>
      <c r="U14" s="5"/>
    </row>
    <row r="15" spans="1:21">
      <c r="A15" s="5" t="s">
        <v>487</v>
      </c>
      <c r="B15" s="5"/>
      <c r="C15" s="5"/>
      <c r="D15" s="5"/>
      <c r="E15" s="5"/>
      <c r="F15" s="43">
        <f>IF(OR(N!$A$1="HO",N!$A$1="COM"),(187200*2+187589),0)</f>
        <v>0</v>
      </c>
      <c r="G15" s="5"/>
      <c r="H15" s="5"/>
      <c r="I15" s="5">
        <v>561989</v>
      </c>
      <c r="J15" s="5" t="s">
        <v>130</v>
      </c>
      <c r="K15" s="5" t="s">
        <v>577</v>
      </c>
      <c r="L15" s="5"/>
      <c r="M15" s="5"/>
      <c r="N15" s="5"/>
      <c r="O15" s="5"/>
      <c r="P15" s="5"/>
      <c r="Q15" s="5"/>
      <c r="R15" s="5"/>
      <c r="S15" s="5"/>
      <c r="T15" s="5"/>
      <c r="U15" s="5"/>
    </row>
    <row r="16" spans="1:21">
      <c r="A16" s="5"/>
      <c r="B16" s="5"/>
      <c r="C16" s="5"/>
      <c r="D16" s="5"/>
      <c r="E16" s="5"/>
      <c r="F16" s="85"/>
      <c r="G16" s="5"/>
      <c r="H16" s="5"/>
      <c r="I16" s="21"/>
      <c r="J16" s="5"/>
      <c r="K16" s="5"/>
      <c r="L16" s="5"/>
      <c r="M16" s="5"/>
      <c r="N16" s="5"/>
      <c r="O16" s="5"/>
      <c r="P16" s="5"/>
      <c r="Q16" s="5"/>
      <c r="R16" s="5"/>
      <c r="S16" s="5"/>
      <c r="T16" s="5"/>
      <c r="U16" s="5"/>
    </row>
    <row r="17" spans="1:21">
      <c r="A17" s="5"/>
      <c r="B17" s="5"/>
      <c r="C17" s="5"/>
      <c r="D17" s="5"/>
      <c r="E17" s="5"/>
      <c r="F17" s="43"/>
      <c r="G17" s="5"/>
      <c r="H17" s="5"/>
      <c r="I17" s="5"/>
      <c r="J17" s="5"/>
      <c r="K17" s="5"/>
      <c r="L17" s="5"/>
      <c r="M17" s="5"/>
      <c r="N17" s="5"/>
      <c r="O17" s="5"/>
      <c r="P17" s="5"/>
      <c r="Q17" s="5"/>
      <c r="R17" s="5"/>
      <c r="S17" s="5"/>
      <c r="T17" s="5"/>
      <c r="U17" s="5"/>
    </row>
    <row r="18" spans="1:21" ht="15.75">
      <c r="A18" s="28" t="s">
        <v>13</v>
      </c>
      <c r="B18" s="5"/>
      <c r="C18" s="5"/>
      <c r="D18" s="5"/>
      <c r="E18" s="5"/>
      <c r="F18" s="43"/>
      <c r="G18" s="43"/>
      <c r="H18" s="5"/>
      <c r="I18" s="5"/>
      <c r="J18" s="5"/>
      <c r="K18" s="5"/>
      <c r="L18" s="5"/>
      <c r="M18" s="5"/>
      <c r="N18" s="5"/>
      <c r="O18" s="5"/>
      <c r="P18" s="5"/>
      <c r="Q18" s="5"/>
      <c r="R18" s="5"/>
      <c r="S18" s="5"/>
      <c r="T18" s="5"/>
      <c r="U18" s="5"/>
    </row>
    <row r="19" spans="1:21">
      <c r="A19" s="5" t="s">
        <v>488</v>
      </c>
      <c r="B19" s="5"/>
      <c r="C19" s="5"/>
      <c r="D19" s="5"/>
      <c r="E19" s="43" t="e">
        <f>(P!E99)/1000</f>
        <v>#VALUE!</v>
      </c>
      <c r="F19" s="5"/>
      <c r="G19" s="5"/>
      <c r="H19" s="5">
        <v>561574</v>
      </c>
      <c r="I19" s="5"/>
      <c r="J19" s="5"/>
      <c r="K19" s="5"/>
      <c r="L19" s="5"/>
      <c r="M19" s="5"/>
      <c r="N19" s="5"/>
      <c r="O19" s="5"/>
      <c r="P19" s="5"/>
      <c r="Q19" s="5"/>
      <c r="R19" s="5"/>
      <c r="S19" s="5"/>
      <c r="T19" s="5"/>
      <c r="U19" s="5"/>
    </row>
    <row r="20" spans="1:21">
      <c r="A20" s="5" t="s">
        <v>422</v>
      </c>
      <c r="B20" s="5"/>
      <c r="C20" s="5"/>
      <c r="D20" s="5"/>
      <c r="E20" s="5"/>
      <c r="F20" s="43"/>
      <c r="G20" s="43"/>
      <c r="H20" s="5"/>
      <c r="I20" s="5"/>
      <c r="J20" s="5"/>
      <c r="K20" s="5"/>
      <c r="L20" s="5"/>
      <c r="M20" s="5"/>
      <c r="N20" s="5"/>
      <c r="O20" s="5"/>
      <c r="P20" s="5"/>
      <c r="Q20" s="5"/>
      <c r="R20" s="5"/>
      <c r="S20" s="5"/>
      <c r="T20" s="5"/>
      <c r="U20" s="5"/>
    </row>
    <row r="21" spans="1:21">
      <c r="A21" s="5" t="s">
        <v>423</v>
      </c>
      <c r="B21" s="5"/>
      <c r="C21" s="5"/>
      <c r="D21" s="5"/>
      <c r="E21" s="43" t="e">
        <f>(P!E100)/1000</f>
        <v>#VALUE!</v>
      </c>
      <c r="F21" s="5" t="e">
        <f>ROUND((E19+E21),0)</f>
        <v>#VALUE!</v>
      </c>
      <c r="G21" s="5"/>
      <c r="H21" s="5">
        <v>-12</v>
      </c>
      <c r="I21" s="47">
        <f>ROUND((H19+H21),0)</f>
        <v>561562</v>
      </c>
      <c r="J21" s="5"/>
      <c r="K21" s="5"/>
      <c r="L21" s="5"/>
      <c r="M21" s="5"/>
      <c r="N21" s="5"/>
      <c r="O21" s="5"/>
      <c r="P21" s="5"/>
      <c r="Q21" s="5"/>
      <c r="R21" s="5"/>
      <c r="S21" s="5"/>
      <c r="T21" s="5"/>
      <c r="U21" s="5"/>
    </row>
    <row r="22" spans="1:21">
      <c r="A22" s="5"/>
      <c r="B22" s="5"/>
      <c r="C22" s="5"/>
      <c r="D22" s="5"/>
      <c r="E22" s="21"/>
      <c r="F22" s="43"/>
      <c r="G22" s="43"/>
      <c r="H22" s="21"/>
      <c r="I22" s="5"/>
      <c r="J22" s="5"/>
      <c r="K22" s="5"/>
      <c r="L22" s="5"/>
      <c r="M22" s="5"/>
      <c r="N22" s="5"/>
      <c r="O22" s="5"/>
      <c r="P22" s="5"/>
      <c r="Q22" s="5"/>
      <c r="R22" s="5"/>
      <c r="S22" s="5"/>
      <c r="T22" s="5"/>
      <c r="U22" s="5"/>
    </row>
    <row r="23" spans="1:21">
      <c r="A23" s="5" t="s">
        <v>424</v>
      </c>
      <c r="B23" s="5"/>
      <c r="C23" s="5"/>
      <c r="D23" s="5"/>
      <c r="E23" s="5"/>
      <c r="F23" s="43"/>
      <c r="G23" s="43"/>
      <c r="H23" s="5"/>
      <c r="J23" s="5"/>
      <c r="K23" s="5"/>
      <c r="L23" s="5"/>
      <c r="M23" s="5"/>
      <c r="N23" s="5"/>
      <c r="O23" s="5"/>
      <c r="P23" s="5"/>
      <c r="Q23" s="5"/>
      <c r="R23" s="5"/>
      <c r="S23" s="5"/>
      <c r="T23" s="5"/>
      <c r="U23" s="5"/>
    </row>
    <row r="24" spans="1:21">
      <c r="A24" s="5" t="s">
        <v>153</v>
      </c>
      <c r="B24" s="5"/>
      <c r="C24" s="5"/>
      <c r="D24" s="5"/>
      <c r="E24" s="5"/>
      <c r="F24" s="43"/>
      <c r="G24" s="43"/>
      <c r="H24" s="5"/>
      <c r="I24" s="5"/>
      <c r="J24" s="5"/>
      <c r="K24" s="5"/>
      <c r="L24" s="5"/>
      <c r="M24" s="5"/>
      <c r="N24" s="5"/>
      <c r="O24" s="5"/>
      <c r="P24" s="5"/>
      <c r="Q24" s="5"/>
      <c r="R24" s="5"/>
      <c r="S24" s="5"/>
      <c r="T24" s="5"/>
      <c r="U24" s="5"/>
    </row>
    <row r="25" spans="1:21">
      <c r="A25" s="5" t="s">
        <v>586</v>
      </c>
      <c r="B25" s="5"/>
      <c r="C25" s="5"/>
      <c r="D25" s="5"/>
      <c r="E25" s="5"/>
      <c r="F25" s="43"/>
      <c r="G25" s="43"/>
      <c r="H25" s="5"/>
      <c r="I25" s="5"/>
      <c r="J25" s="5"/>
      <c r="K25" s="5"/>
      <c r="L25" s="5"/>
      <c r="M25" s="5"/>
      <c r="N25" s="5"/>
      <c r="O25" s="5"/>
      <c r="P25" s="5"/>
      <c r="Q25" s="5"/>
      <c r="R25" s="5"/>
      <c r="S25" s="5"/>
      <c r="T25" s="5"/>
      <c r="U25" s="5"/>
    </row>
    <row r="26" spans="1:21">
      <c r="A26" s="5" t="s">
        <v>600</v>
      </c>
      <c r="B26" s="5"/>
      <c r="C26" s="5"/>
      <c r="D26" s="5"/>
      <c r="E26" s="5"/>
      <c r="F26" s="43"/>
      <c r="G26" s="43"/>
      <c r="H26" s="5"/>
      <c r="I26" s="5"/>
      <c r="J26" s="5"/>
      <c r="K26" s="5"/>
      <c r="L26" s="5"/>
      <c r="M26" s="5"/>
      <c r="N26" s="5"/>
      <c r="O26" s="5"/>
      <c r="P26" s="5"/>
      <c r="Q26" s="5"/>
      <c r="R26" s="5"/>
      <c r="S26" s="5"/>
      <c r="T26" s="5"/>
      <c r="U26" s="5"/>
    </row>
    <row r="27" spans="1:21">
      <c r="A27" s="5" t="s">
        <v>601</v>
      </c>
      <c r="B27" s="5"/>
      <c r="C27" s="5"/>
      <c r="D27" s="5"/>
      <c r="E27" s="5"/>
      <c r="F27" s="43"/>
      <c r="G27" s="43"/>
      <c r="H27" s="5"/>
      <c r="I27" s="5"/>
      <c r="J27" s="5"/>
      <c r="K27" s="5"/>
      <c r="L27" s="5"/>
      <c r="M27" s="5"/>
      <c r="N27" s="5"/>
      <c r="O27" s="5"/>
      <c r="P27" s="5"/>
      <c r="Q27" s="5"/>
      <c r="R27" s="5"/>
      <c r="S27" s="5"/>
      <c r="T27" s="5"/>
      <c r="U27" s="5"/>
    </row>
    <row r="28" spans="1:21">
      <c r="A28" s="5"/>
      <c r="B28" s="5"/>
      <c r="C28" s="5"/>
      <c r="D28" s="5"/>
      <c r="E28" s="5"/>
      <c r="F28" s="43"/>
      <c r="G28" s="43"/>
      <c r="H28" s="5"/>
      <c r="I28" s="5"/>
      <c r="J28" s="5"/>
      <c r="K28" s="5"/>
      <c r="L28" s="5"/>
      <c r="M28" s="5"/>
      <c r="N28" s="5"/>
      <c r="O28" s="5"/>
      <c r="P28" s="5"/>
      <c r="Q28" s="5"/>
      <c r="R28" s="5"/>
      <c r="S28" s="5"/>
      <c r="T28" s="5"/>
      <c r="U28" s="5"/>
    </row>
    <row r="29" spans="1:21">
      <c r="A29" s="5" t="s">
        <v>619</v>
      </c>
      <c r="B29" s="5"/>
      <c r="C29" s="5"/>
      <c r="D29" s="5"/>
      <c r="E29" s="5"/>
      <c r="F29" s="43"/>
      <c r="G29" s="43"/>
      <c r="H29" s="5"/>
      <c r="I29" s="5"/>
      <c r="J29" s="5"/>
      <c r="K29" s="5"/>
      <c r="L29" s="5"/>
      <c r="M29" s="5"/>
      <c r="N29" s="5"/>
      <c r="O29" s="5"/>
      <c r="P29" s="5"/>
      <c r="Q29" s="5"/>
      <c r="R29" s="5"/>
      <c r="S29" s="5"/>
      <c r="T29" s="5"/>
      <c r="U29" s="5"/>
    </row>
    <row r="30" spans="1:21" ht="15.75">
      <c r="A30" s="5" t="s">
        <v>620</v>
      </c>
      <c r="B30" s="5"/>
      <c r="C30" s="5"/>
      <c r="D30" s="10"/>
      <c r="E30" s="11"/>
      <c r="F30" s="43"/>
      <c r="G30" s="43"/>
      <c r="H30" s="5"/>
      <c r="I30" s="5"/>
      <c r="J30" s="5"/>
      <c r="K30" s="5"/>
      <c r="L30" s="5"/>
      <c r="M30" s="5"/>
      <c r="N30" s="5"/>
      <c r="O30" s="5"/>
      <c r="P30" s="5"/>
      <c r="Q30" s="5"/>
      <c r="R30" s="5"/>
      <c r="S30" s="5"/>
      <c r="T30" s="5"/>
      <c r="U30" s="5"/>
    </row>
    <row r="31" spans="1:21" ht="15.75">
      <c r="A31" s="10"/>
      <c r="B31" s="11"/>
      <c r="C31" s="11"/>
      <c r="D31" s="11"/>
      <c r="E31" s="11"/>
      <c r="F31" s="41"/>
      <c r="G31" s="41"/>
      <c r="H31" s="11"/>
      <c r="I31" s="11"/>
      <c r="J31" s="5"/>
      <c r="K31" s="5"/>
      <c r="L31" s="5"/>
      <c r="M31" s="5"/>
      <c r="N31" s="5"/>
      <c r="O31" s="5"/>
      <c r="P31" s="5"/>
      <c r="Q31" s="5"/>
      <c r="R31" s="5"/>
      <c r="S31" s="5"/>
      <c r="T31" s="5"/>
      <c r="U31" s="5"/>
    </row>
    <row r="32" spans="1:21" ht="24">
      <c r="A32" s="102" t="s">
        <v>446</v>
      </c>
      <c r="B32" s="11"/>
      <c r="C32" s="11"/>
      <c r="D32" s="11"/>
      <c r="E32" s="11"/>
      <c r="F32" s="41"/>
      <c r="G32" s="41"/>
      <c r="H32" s="11"/>
      <c r="I32" s="37"/>
      <c r="J32" s="5"/>
      <c r="K32" s="5"/>
      <c r="L32" s="5"/>
      <c r="M32" s="5"/>
      <c r="N32" s="5"/>
      <c r="O32" s="5"/>
      <c r="P32" s="5"/>
      <c r="Q32" s="5"/>
      <c r="R32" s="5"/>
      <c r="S32" s="5"/>
      <c r="T32" s="5"/>
      <c r="U32" s="5"/>
    </row>
    <row r="33" spans="1:21">
      <c r="A33" s="5"/>
      <c r="B33" s="5"/>
      <c r="C33" s="5"/>
      <c r="D33" s="5"/>
      <c r="E33" s="5"/>
      <c r="F33" s="43"/>
      <c r="G33" s="43"/>
      <c r="H33" s="5"/>
      <c r="I33" s="5"/>
      <c r="J33" s="5"/>
      <c r="K33" s="5"/>
      <c r="L33" s="5"/>
      <c r="M33" s="5"/>
      <c r="N33" s="5"/>
      <c r="O33" s="5"/>
      <c r="P33" s="5"/>
      <c r="Q33" s="5"/>
      <c r="R33" s="5"/>
      <c r="S33" s="5"/>
      <c r="T33" s="5"/>
      <c r="U33" s="5"/>
    </row>
    <row r="34" spans="1:21">
      <c r="A34" s="5"/>
      <c r="B34" s="5"/>
      <c r="C34" s="5"/>
      <c r="D34" s="5"/>
      <c r="E34" s="5"/>
      <c r="F34" s="43"/>
      <c r="G34" s="43"/>
      <c r="H34" s="5"/>
      <c r="I34" s="5"/>
      <c r="J34" s="5"/>
      <c r="K34" s="5"/>
      <c r="L34" s="5"/>
      <c r="M34" s="5"/>
      <c r="N34" s="5"/>
      <c r="O34" s="5"/>
      <c r="P34" s="5"/>
      <c r="Q34" s="5"/>
      <c r="R34" s="5"/>
      <c r="S34" s="5"/>
      <c r="T34" s="5"/>
      <c r="U34" s="5"/>
    </row>
    <row r="35" spans="1:21">
      <c r="A35" s="6"/>
      <c r="B35" s="6"/>
      <c r="C35" s="6"/>
      <c r="D35" s="6"/>
      <c r="E35" s="99" t="e">
        <f>(#REF!)</f>
        <v>#REF!</v>
      </c>
      <c r="F35" s="99"/>
      <c r="G35" s="103"/>
      <c r="H35" s="12" t="e">
        <f>(#REF!)</f>
        <v>#REF!</v>
      </c>
      <c r="I35" s="13"/>
      <c r="J35" s="5"/>
      <c r="K35" s="5"/>
      <c r="L35" s="5"/>
      <c r="M35" s="5"/>
      <c r="N35" s="5"/>
      <c r="O35" s="5"/>
      <c r="P35" s="5"/>
      <c r="Q35" s="5"/>
      <c r="R35" s="5"/>
      <c r="S35" s="5"/>
      <c r="T35" s="5"/>
      <c r="U35" s="5"/>
    </row>
    <row r="36" spans="1:21">
      <c r="A36" s="5"/>
      <c r="B36" s="5"/>
      <c r="C36" s="5"/>
      <c r="D36" s="5"/>
      <c r="E36" s="101" t="s">
        <v>244</v>
      </c>
      <c r="F36" s="41"/>
      <c r="G36" s="104"/>
      <c r="H36" s="30" t="s">
        <v>244</v>
      </c>
      <c r="I36" s="11"/>
      <c r="J36" s="5"/>
      <c r="K36" s="5"/>
      <c r="L36" s="5"/>
      <c r="M36" s="5"/>
      <c r="N36" s="5"/>
      <c r="O36" s="5"/>
      <c r="P36" s="5"/>
      <c r="Q36" s="5"/>
      <c r="R36" s="5"/>
      <c r="S36" s="5"/>
      <c r="T36" s="5"/>
      <c r="U36" s="5"/>
    </row>
    <row r="37" spans="1:21">
      <c r="A37" s="6"/>
      <c r="B37" s="6"/>
      <c r="C37" s="6"/>
      <c r="D37" s="6"/>
      <c r="E37" s="6"/>
      <c r="F37" s="42"/>
      <c r="G37" s="42"/>
      <c r="H37" s="6"/>
      <c r="I37" s="6"/>
      <c r="J37" s="5"/>
      <c r="K37" s="5"/>
      <c r="L37" s="5"/>
      <c r="M37" s="5"/>
      <c r="N37" s="5"/>
      <c r="O37" s="5"/>
      <c r="P37" s="5"/>
      <c r="Q37" s="5"/>
      <c r="R37" s="5"/>
      <c r="S37" s="5"/>
      <c r="T37" s="5"/>
      <c r="U37" s="5"/>
    </row>
    <row r="38" spans="1:21" ht="18">
      <c r="A38" s="28" t="s">
        <v>302</v>
      </c>
      <c r="B38" s="105"/>
      <c r="C38" s="5"/>
      <c r="D38" s="5"/>
      <c r="E38" s="5"/>
      <c r="F38" s="43"/>
      <c r="G38" s="43"/>
      <c r="H38" s="5"/>
      <c r="I38" s="5"/>
      <c r="J38" s="5"/>
      <c r="K38" s="5"/>
      <c r="L38" s="5"/>
      <c r="M38" s="5"/>
      <c r="N38" s="5"/>
      <c r="O38" s="5"/>
      <c r="P38" s="5"/>
      <c r="Q38" s="5"/>
      <c r="R38" s="5"/>
      <c r="S38" s="5"/>
      <c r="T38" s="5"/>
      <c r="U38" s="5"/>
    </row>
    <row r="39" spans="1:21">
      <c r="A39" s="5"/>
      <c r="B39" s="5"/>
      <c r="C39" s="5"/>
      <c r="D39" s="5"/>
      <c r="E39" s="5"/>
      <c r="F39" s="43"/>
      <c r="G39" s="43"/>
      <c r="H39" s="5"/>
      <c r="I39" s="5"/>
      <c r="J39" s="5"/>
      <c r="K39" s="5"/>
      <c r="L39" s="5"/>
      <c r="M39" s="5"/>
      <c r="N39" s="5"/>
      <c r="O39" s="5"/>
      <c r="P39" s="5"/>
      <c r="Q39" s="5"/>
      <c r="R39" s="5"/>
      <c r="S39" s="5"/>
      <c r="T39" s="5"/>
      <c r="U39" s="5"/>
    </row>
    <row r="40" spans="1:21">
      <c r="A40" s="5"/>
      <c r="B40" s="5"/>
      <c r="C40" s="5"/>
      <c r="D40" s="5"/>
      <c r="E40" s="5"/>
      <c r="F40" s="43"/>
      <c r="G40" s="43"/>
      <c r="H40" s="5"/>
      <c r="I40" s="5"/>
      <c r="J40" s="5"/>
      <c r="K40" s="5"/>
      <c r="L40" s="5"/>
      <c r="M40" s="5"/>
      <c r="N40" s="5"/>
      <c r="O40" s="5"/>
      <c r="P40" s="5"/>
      <c r="Q40" s="5"/>
      <c r="R40" s="5"/>
      <c r="S40" s="5"/>
      <c r="T40" s="5"/>
      <c r="U40" s="5"/>
    </row>
    <row r="41" spans="1:21" ht="15.75">
      <c r="A41" s="28" t="s">
        <v>447</v>
      </c>
      <c r="B41" s="5"/>
      <c r="C41" s="5"/>
      <c r="D41" s="5"/>
      <c r="E41" s="5"/>
      <c r="F41" s="43"/>
      <c r="G41" s="43"/>
      <c r="H41" s="5"/>
      <c r="I41" s="5"/>
      <c r="J41" s="5"/>
      <c r="K41" s="5"/>
      <c r="L41" s="5"/>
      <c r="M41" s="5"/>
      <c r="N41" s="5"/>
      <c r="O41" s="5"/>
      <c r="P41" s="5"/>
      <c r="Q41" s="5"/>
      <c r="R41" s="5"/>
      <c r="S41" s="5"/>
      <c r="T41" s="5"/>
      <c r="U41" s="5"/>
    </row>
    <row r="42" spans="1:21">
      <c r="A42" s="5" t="s">
        <v>448</v>
      </c>
      <c r="B42" s="5"/>
      <c r="C42" s="5"/>
      <c r="D42" s="5"/>
      <c r="E42" s="5"/>
      <c r="F42" s="43"/>
      <c r="G42" s="43"/>
      <c r="H42" s="5"/>
      <c r="I42" s="5"/>
      <c r="J42" s="5"/>
      <c r="K42" s="5"/>
      <c r="L42" s="5"/>
      <c r="M42" s="5"/>
      <c r="N42" s="5"/>
      <c r="O42" s="5"/>
      <c r="P42" s="5"/>
      <c r="Q42" s="5"/>
      <c r="R42" s="5"/>
      <c r="S42" s="5"/>
      <c r="T42" s="5"/>
      <c r="U42" s="5"/>
    </row>
    <row r="43" spans="1:21">
      <c r="A43" s="5" t="s">
        <v>449</v>
      </c>
      <c r="B43" s="5"/>
      <c r="C43" s="5"/>
      <c r="D43" s="5"/>
      <c r="E43" s="5" t="e">
        <f>((P!E102)/1000)+E45+1</f>
        <v>#VALUE!</v>
      </c>
      <c r="F43" s="43"/>
      <c r="G43" s="43"/>
      <c r="H43" s="5">
        <v>5179923</v>
      </c>
      <c r="I43" s="5"/>
      <c r="J43" s="5"/>
      <c r="K43" s="5"/>
      <c r="L43" s="5"/>
      <c r="M43" s="5"/>
      <c r="N43" s="5"/>
      <c r="O43" s="5"/>
      <c r="P43" s="5"/>
      <c r="Q43" s="5"/>
      <c r="R43" s="5"/>
      <c r="S43" s="5"/>
      <c r="T43" s="5"/>
      <c r="U43" s="5"/>
    </row>
    <row r="44" spans="1:21">
      <c r="A44" s="5"/>
      <c r="B44" s="5"/>
      <c r="C44" s="5"/>
      <c r="D44" s="5"/>
      <c r="E44" s="5"/>
      <c r="F44" s="43"/>
      <c r="G44" s="43"/>
      <c r="H44" s="5"/>
      <c r="I44" s="5"/>
      <c r="J44" s="5"/>
      <c r="K44" s="5"/>
      <c r="L44" s="5"/>
      <c r="M44" s="5"/>
      <c r="N44" s="5"/>
      <c r="O44" s="5"/>
      <c r="P44" s="5"/>
      <c r="Q44" s="5"/>
      <c r="R44" s="5"/>
      <c r="S44" s="5"/>
      <c r="T44" s="5"/>
      <c r="U44" s="5"/>
    </row>
    <row r="45" spans="1:21">
      <c r="A45" s="5" t="s">
        <v>621</v>
      </c>
      <c r="B45" s="5"/>
      <c r="C45" s="5"/>
      <c r="D45" s="5"/>
      <c r="E45" s="47">
        <f>IF(OR(N!$A$1="HO",N!$A$1="COM"),"",0)</f>
        <v>0</v>
      </c>
      <c r="F45" s="43"/>
      <c r="G45" s="43"/>
      <c r="H45" s="19">
        <v>374374</v>
      </c>
      <c r="I45" s="5"/>
      <c r="J45" s="5"/>
      <c r="K45" s="5"/>
      <c r="L45" s="5"/>
      <c r="M45" s="5"/>
      <c r="N45" s="5"/>
      <c r="O45" s="5"/>
      <c r="P45" s="5"/>
      <c r="Q45" s="5"/>
      <c r="R45" s="5"/>
      <c r="S45" s="5"/>
      <c r="T45" s="5"/>
      <c r="U45" s="5"/>
    </row>
    <row r="46" spans="1:21">
      <c r="A46" s="5"/>
      <c r="B46" s="5"/>
      <c r="C46" s="5"/>
      <c r="D46" s="5"/>
      <c r="E46" s="21" t="e">
        <f>(E43-E45)</f>
        <v>#VALUE!</v>
      </c>
      <c r="F46" s="43"/>
      <c r="G46" s="43"/>
      <c r="H46" s="21">
        <f>(H43-H45)</f>
        <v>4805549</v>
      </c>
      <c r="I46" s="5"/>
      <c r="J46" s="5"/>
      <c r="K46" s="5"/>
      <c r="L46" s="5"/>
      <c r="M46" s="5"/>
      <c r="N46" s="5"/>
      <c r="O46" s="5"/>
      <c r="P46" s="5"/>
      <c r="Q46" s="5"/>
      <c r="R46" s="5"/>
      <c r="S46" s="5"/>
      <c r="T46" s="5"/>
      <c r="U46" s="5"/>
    </row>
    <row r="47" spans="1:21">
      <c r="A47" s="5"/>
      <c r="B47" s="5"/>
      <c r="C47" s="5"/>
      <c r="D47" s="5"/>
      <c r="E47" s="5"/>
      <c r="F47" s="43"/>
      <c r="G47" s="43"/>
      <c r="H47" s="5"/>
      <c r="I47" s="5"/>
      <c r="J47" s="5"/>
      <c r="K47" s="5"/>
      <c r="L47" s="5"/>
      <c r="M47" s="5"/>
      <c r="N47" s="5"/>
      <c r="O47" s="5"/>
      <c r="P47" s="5"/>
      <c r="Q47" s="5"/>
      <c r="R47" s="5"/>
      <c r="S47" s="5"/>
      <c r="T47" s="5"/>
      <c r="U47" s="5"/>
    </row>
    <row r="48" spans="1:21">
      <c r="A48" s="5" t="s">
        <v>712</v>
      </c>
      <c r="B48" s="5"/>
      <c r="C48" s="5"/>
      <c r="D48" s="5"/>
      <c r="E48" s="5"/>
      <c r="F48" s="43"/>
      <c r="G48" s="43"/>
      <c r="H48" s="5"/>
      <c r="I48" s="5"/>
      <c r="J48" s="5"/>
      <c r="K48" s="5"/>
      <c r="L48" s="5"/>
      <c r="M48" s="5"/>
      <c r="N48" s="5"/>
      <c r="O48" s="5"/>
      <c r="P48" s="5"/>
      <c r="Q48" s="5"/>
      <c r="R48" s="5"/>
      <c r="S48" s="5"/>
      <c r="T48" s="5"/>
      <c r="U48" s="5"/>
    </row>
    <row r="49" spans="1:21">
      <c r="A49" s="5" t="s">
        <v>713</v>
      </c>
      <c r="B49" s="5"/>
      <c r="C49" s="5"/>
      <c r="D49" s="5"/>
      <c r="E49" s="5" t="e">
        <f>(N!D51)</f>
        <v>#VALUE!</v>
      </c>
      <c r="F49" s="43" t="e">
        <f>E46+E49</f>
        <v>#VALUE!</v>
      </c>
      <c r="G49" s="43"/>
      <c r="H49" s="5">
        <v>828335</v>
      </c>
      <c r="I49" s="5">
        <f>H46+H49</f>
        <v>5633884</v>
      </c>
      <c r="J49" s="5"/>
      <c r="K49" s="5"/>
      <c r="L49" s="5"/>
      <c r="M49" s="5"/>
      <c r="N49" s="5"/>
      <c r="O49" s="5"/>
      <c r="P49" s="5"/>
      <c r="Q49" s="5"/>
      <c r="R49" s="5"/>
      <c r="S49" s="5"/>
      <c r="T49" s="5"/>
      <c r="U49" s="5"/>
    </row>
    <row r="50" spans="1:21">
      <c r="A50" s="5"/>
      <c r="B50" s="5"/>
      <c r="C50" s="5"/>
      <c r="D50" s="5"/>
      <c r="E50" s="21"/>
      <c r="F50" s="43"/>
      <c r="G50" s="43"/>
      <c r="H50" s="21"/>
      <c r="I50" s="5"/>
      <c r="J50" s="5"/>
      <c r="K50" s="5"/>
      <c r="L50" s="5"/>
      <c r="M50" s="5"/>
      <c r="N50" s="5"/>
      <c r="O50" s="5"/>
      <c r="P50" s="5"/>
      <c r="Q50" s="5"/>
      <c r="R50" s="5"/>
      <c r="S50" s="5"/>
      <c r="T50" s="5"/>
      <c r="U50" s="5"/>
    </row>
    <row r="51" spans="1:21">
      <c r="A51" s="5"/>
      <c r="B51" s="5"/>
      <c r="C51" s="5"/>
      <c r="D51" s="5"/>
      <c r="E51" s="5"/>
      <c r="F51" s="43" t="e">
        <f>IF(#REF!=0," ",ROUND((#REF!)/1000,0))</f>
        <v>#REF!</v>
      </c>
      <c r="G51" s="43"/>
      <c r="H51" s="5"/>
      <c r="I51" s="5"/>
      <c r="J51" s="5"/>
      <c r="K51" s="5"/>
      <c r="L51" s="5"/>
      <c r="M51" s="5"/>
      <c r="N51" s="5"/>
      <c r="O51" s="5"/>
      <c r="P51" s="5"/>
      <c r="Q51" s="5"/>
      <c r="R51" s="5"/>
      <c r="S51" s="5"/>
      <c r="T51" s="5"/>
      <c r="U51" s="5"/>
    </row>
    <row r="52" spans="1:21" ht="15.75">
      <c r="A52" s="28" t="s">
        <v>714</v>
      </c>
      <c r="B52" s="5"/>
      <c r="C52" s="5"/>
      <c r="D52" s="5"/>
      <c r="E52" s="5"/>
      <c r="F52" s="43" t="e">
        <f>ROUND((P!E103+P!E101)/1000,0)</f>
        <v>#VALUE!</v>
      </c>
      <c r="G52" s="43"/>
      <c r="H52" s="5"/>
      <c r="I52" s="5">
        <v>92010</v>
      </c>
      <c r="J52" s="5"/>
      <c r="K52" s="5"/>
      <c r="L52" s="5"/>
      <c r="M52" s="5"/>
      <c r="N52" s="5"/>
      <c r="O52" s="5"/>
      <c r="P52" s="5"/>
      <c r="Q52" s="5"/>
      <c r="R52" s="5"/>
      <c r="S52" s="5"/>
      <c r="T52" s="5"/>
      <c r="U52" s="5"/>
    </row>
    <row r="53" spans="1:21">
      <c r="A53" s="5"/>
      <c r="B53" s="5"/>
      <c r="C53" s="5"/>
      <c r="D53" s="5"/>
      <c r="E53" s="5"/>
      <c r="F53" s="43"/>
      <c r="G53" s="43"/>
      <c r="H53" s="5"/>
      <c r="I53" s="5"/>
      <c r="J53" s="5"/>
      <c r="K53" s="5"/>
      <c r="L53" s="5"/>
      <c r="M53" s="5"/>
      <c r="N53" s="5"/>
      <c r="O53" s="5"/>
      <c r="P53" s="5"/>
      <c r="Q53" s="5"/>
      <c r="R53" s="5"/>
      <c r="S53" s="5"/>
      <c r="T53" s="5"/>
      <c r="U53" s="5"/>
    </row>
    <row r="54" spans="1:21" ht="15.75">
      <c r="A54" s="28" t="s">
        <v>715</v>
      </c>
      <c r="B54" s="5"/>
      <c r="C54" s="5"/>
      <c r="D54" s="5"/>
      <c r="E54" s="5"/>
      <c r="F54" s="43"/>
      <c r="G54" s="43"/>
      <c r="H54" s="5"/>
      <c r="I54" s="5"/>
      <c r="J54" s="5"/>
      <c r="K54" s="5"/>
      <c r="L54" s="5"/>
      <c r="M54" s="5"/>
      <c r="N54" s="5"/>
      <c r="O54" s="5"/>
      <c r="P54" s="5"/>
      <c r="Q54" s="5"/>
      <c r="R54" s="5"/>
      <c r="S54" s="5"/>
      <c r="T54" s="5"/>
      <c r="U54" s="5"/>
    </row>
    <row r="55" spans="1:21">
      <c r="A55" s="5"/>
      <c r="B55" s="5"/>
      <c r="C55" s="5"/>
      <c r="D55" s="5"/>
      <c r="E55" s="5"/>
      <c r="F55" s="43"/>
      <c r="G55" s="43"/>
      <c r="H55" s="5"/>
      <c r="I55" s="5"/>
      <c r="J55" s="5"/>
      <c r="K55" s="5"/>
      <c r="L55" s="5"/>
      <c r="M55" s="5"/>
      <c r="N55" s="5"/>
      <c r="O55" s="5"/>
      <c r="P55" s="5"/>
      <c r="Q55" s="5"/>
      <c r="R55" s="5"/>
      <c r="S55" s="5"/>
      <c r="T55" s="5"/>
      <c r="U55" s="5"/>
    </row>
    <row r="56" spans="1:21">
      <c r="A56" s="5" t="s">
        <v>643</v>
      </c>
      <c r="B56" s="5"/>
      <c r="C56" s="5"/>
      <c r="D56" s="5"/>
      <c r="E56" s="5"/>
      <c r="F56" s="43"/>
      <c r="G56" s="43"/>
      <c r="H56" s="5"/>
      <c r="I56" s="5"/>
      <c r="J56" s="5"/>
      <c r="K56" s="5"/>
      <c r="L56" s="5"/>
      <c r="M56" s="5"/>
      <c r="N56" s="5"/>
      <c r="O56" s="5"/>
      <c r="P56" s="5"/>
      <c r="Q56" s="5"/>
      <c r="R56" s="5"/>
      <c r="S56" s="5"/>
      <c r="T56" s="5"/>
      <c r="U56" s="5"/>
    </row>
    <row r="57" spans="1:21">
      <c r="A57" s="5" t="s">
        <v>644</v>
      </c>
      <c r="B57" s="5"/>
      <c r="C57" s="5"/>
      <c r="D57" s="5"/>
      <c r="E57" s="5"/>
      <c r="F57" s="43"/>
      <c r="G57" s="43"/>
      <c r="H57" s="5"/>
      <c r="I57" s="5"/>
      <c r="J57" s="5"/>
      <c r="K57" s="5"/>
      <c r="L57" s="5"/>
      <c r="M57" s="5"/>
      <c r="N57" s="5"/>
      <c r="O57" s="5"/>
      <c r="P57" s="5"/>
      <c r="Q57" s="5"/>
      <c r="R57" s="5"/>
      <c r="S57" s="5"/>
      <c r="T57" s="5"/>
      <c r="U57" s="5"/>
    </row>
    <row r="58" spans="1:21">
      <c r="A58" s="5" t="s">
        <v>645</v>
      </c>
      <c r="B58" s="5"/>
      <c r="C58" s="5"/>
      <c r="D58" s="5"/>
      <c r="E58" s="5"/>
      <c r="F58" s="43" t="e">
        <f>(P!E106)/1000</f>
        <v>#VALUE!</v>
      </c>
      <c r="G58" s="43"/>
      <c r="H58" s="5"/>
      <c r="I58" s="5">
        <v>20000</v>
      </c>
      <c r="J58" s="5"/>
      <c r="K58" s="5"/>
      <c r="L58" s="5"/>
      <c r="M58" s="5"/>
      <c r="N58" s="5"/>
      <c r="O58" s="5"/>
      <c r="P58" s="5"/>
      <c r="Q58" s="5"/>
      <c r="R58" s="5"/>
      <c r="S58" s="5"/>
      <c r="T58" s="5"/>
      <c r="U58" s="5"/>
    </row>
    <row r="59" spans="1:21">
      <c r="A59" s="5"/>
      <c r="B59" s="5"/>
      <c r="C59" s="5"/>
      <c r="D59" s="5"/>
      <c r="E59" s="5"/>
      <c r="F59" s="43"/>
      <c r="G59" s="43"/>
      <c r="H59" s="5"/>
      <c r="I59" s="5"/>
      <c r="J59" s="5"/>
      <c r="K59" s="5"/>
      <c r="L59" s="5"/>
      <c r="M59" s="5"/>
      <c r="N59" s="5"/>
      <c r="O59" s="5"/>
      <c r="P59" s="5"/>
      <c r="Q59" s="5"/>
      <c r="R59" s="5"/>
      <c r="S59" s="5"/>
      <c r="T59" s="5"/>
      <c r="U59" s="5"/>
    </row>
    <row r="60" spans="1:21" ht="15.75">
      <c r="A60" s="5"/>
      <c r="B60" s="5"/>
      <c r="C60" s="5"/>
      <c r="D60" s="5"/>
      <c r="E60" s="5"/>
      <c r="F60" s="106" t="e">
        <f>ROUND(SUM(F49:F58),0)</f>
        <v>#VALUE!</v>
      </c>
      <c r="G60" s="5"/>
      <c r="H60" s="5"/>
      <c r="I60" s="107">
        <f>ROUND(SUM(I49:I58),0)</f>
        <v>5745894</v>
      </c>
      <c r="J60" s="5"/>
      <c r="K60" s="5"/>
      <c r="L60" s="5"/>
      <c r="M60" s="5"/>
      <c r="N60" s="5"/>
      <c r="O60" s="5"/>
      <c r="P60" s="5"/>
      <c r="Q60" s="5"/>
      <c r="R60" s="5"/>
      <c r="S60" s="5"/>
      <c r="T60" s="5"/>
      <c r="U60" s="5"/>
    </row>
    <row r="61" spans="1:21" ht="15.75">
      <c r="A61" s="5"/>
      <c r="B61" s="5"/>
      <c r="C61" s="5"/>
      <c r="D61" s="5"/>
      <c r="E61" s="5"/>
      <c r="F61" s="107"/>
      <c r="G61" s="5"/>
      <c r="H61" s="5"/>
      <c r="I61" s="107"/>
      <c r="J61" s="5"/>
      <c r="K61" s="5"/>
      <c r="L61" s="5"/>
      <c r="M61" s="5"/>
      <c r="N61" s="5"/>
      <c r="O61" s="5"/>
      <c r="P61" s="5"/>
      <c r="Q61" s="5"/>
      <c r="R61" s="5"/>
      <c r="S61" s="5"/>
      <c r="T61" s="5"/>
      <c r="U61" s="5"/>
    </row>
    <row r="62" spans="1:21">
      <c r="A62" s="5"/>
      <c r="B62" s="5"/>
      <c r="C62" s="5"/>
      <c r="D62" s="5"/>
      <c r="E62" s="5"/>
      <c r="G62" s="5"/>
      <c r="H62" s="5"/>
      <c r="J62" s="5"/>
      <c r="K62" s="5"/>
      <c r="L62" s="5"/>
      <c r="M62" s="5"/>
      <c r="N62" s="5"/>
      <c r="O62" s="5"/>
      <c r="P62" s="5"/>
      <c r="Q62" s="5"/>
      <c r="R62" s="5"/>
      <c r="S62" s="5"/>
      <c r="T62" s="5"/>
      <c r="U62" s="5"/>
    </row>
    <row r="63" spans="1:21">
      <c r="A63" s="5"/>
      <c r="B63" s="5"/>
      <c r="C63" s="5"/>
      <c r="D63" s="5"/>
      <c r="E63" s="5"/>
      <c r="G63" s="5"/>
      <c r="H63" s="5"/>
      <c r="J63" s="5"/>
      <c r="K63" s="5"/>
      <c r="L63" s="5"/>
      <c r="M63" s="5"/>
      <c r="N63" s="5"/>
      <c r="O63" s="5"/>
      <c r="P63" s="5"/>
      <c r="Q63" s="5"/>
      <c r="R63" s="5"/>
      <c r="S63" s="5"/>
      <c r="T63" s="5"/>
      <c r="U63" s="5"/>
    </row>
    <row r="64" spans="1:21">
      <c r="A64" s="5"/>
      <c r="B64" s="5"/>
      <c r="C64" s="5"/>
      <c r="D64" s="5"/>
      <c r="E64" s="5"/>
      <c r="F64" s="43"/>
      <c r="G64" s="43"/>
      <c r="H64" s="5"/>
      <c r="I64" s="5"/>
      <c r="J64" s="5"/>
      <c r="K64" s="5"/>
      <c r="L64" s="5"/>
      <c r="M64" s="5"/>
      <c r="N64" s="5"/>
      <c r="O64" s="5"/>
      <c r="P64" s="5"/>
      <c r="Q64" s="5"/>
      <c r="R64" s="5"/>
      <c r="S64" s="5"/>
      <c r="T64" s="5"/>
      <c r="U64" s="5"/>
    </row>
    <row r="65" spans="1:21" ht="15.75">
      <c r="A65" s="10"/>
      <c r="B65" s="11"/>
      <c r="C65" s="11"/>
      <c r="D65" s="11"/>
      <c r="E65" s="11"/>
      <c r="F65" s="41"/>
      <c r="G65" s="41"/>
      <c r="H65" s="11"/>
      <c r="I65" s="11"/>
      <c r="J65" s="5"/>
      <c r="K65" s="5"/>
      <c r="L65" s="5"/>
      <c r="M65" s="5"/>
      <c r="N65" s="5"/>
      <c r="O65" s="5"/>
      <c r="P65" s="5"/>
      <c r="Q65" s="5"/>
      <c r="R65" s="5"/>
      <c r="S65" s="5"/>
      <c r="T65" s="5"/>
      <c r="U65" s="5"/>
    </row>
    <row r="66" spans="1:21" ht="24">
      <c r="A66" s="108" t="s">
        <v>664</v>
      </c>
      <c r="B66" s="11"/>
      <c r="C66" s="11"/>
      <c r="D66" s="11"/>
      <c r="E66" s="11"/>
      <c r="F66" s="41"/>
      <c r="G66" s="41"/>
      <c r="H66" s="11"/>
      <c r="I66" s="11"/>
      <c r="J66" s="5"/>
      <c r="K66" s="5"/>
      <c r="L66" s="5"/>
      <c r="M66" s="5"/>
      <c r="N66" s="5"/>
      <c r="O66" s="5"/>
      <c r="P66" s="5"/>
      <c r="Q66" s="5"/>
      <c r="R66" s="5"/>
      <c r="S66" s="5"/>
      <c r="T66" s="5"/>
      <c r="U66" s="5"/>
    </row>
    <row r="67" spans="1:21" ht="15.75">
      <c r="A67" s="5"/>
      <c r="B67" s="5"/>
      <c r="C67" s="5"/>
      <c r="D67" s="5"/>
      <c r="E67" s="5"/>
      <c r="F67" s="43"/>
      <c r="G67" s="43"/>
      <c r="H67" s="5"/>
      <c r="I67" s="37"/>
      <c r="J67" s="5"/>
      <c r="K67" s="5"/>
      <c r="L67" s="5"/>
      <c r="M67" s="5"/>
      <c r="N67" s="5"/>
      <c r="O67" s="5"/>
      <c r="P67" s="5"/>
      <c r="Q67" s="5"/>
      <c r="R67" s="5"/>
      <c r="S67" s="5"/>
      <c r="T67" s="5"/>
      <c r="U67" s="5"/>
    </row>
    <row r="68" spans="1:21">
      <c r="A68" s="5"/>
      <c r="B68" s="5"/>
      <c r="C68" s="5"/>
      <c r="D68" s="5"/>
      <c r="E68" s="5"/>
      <c r="F68" s="43"/>
      <c r="G68" s="43"/>
      <c r="H68" s="5"/>
      <c r="I68" s="5"/>
      <c r="J68" s="5"/>
      <c r="K68" s="5"/>
      <c r="L68" s="5"/>
      <c r="M68" s="5"/>
      <c r="N68" s="5"/>
      <c r="O68" s="5"/>
      <c r="P68" s="5"/>
      <c r="Q68" s="5"/>
      <c r="R68" s="5"/>
      <c r="S68" s="5"/>
      <c r="T68" s="5"/>
      <c r="U68" s="5"/>
    </row>
    <row r="69" spans="1:21">
      <c r="A69" s="5"/>
      <c r="B69" s="5"/>
      <c r="C69" s="5"/>
      <c r="D69" s="5"/>
      <c r="E69" s="5"/>
      <c r="F69" s="43"/>
      <c r="G69" s="43"/>
      <c r="H69" s="5"/>
      <c r="I69" s="5"/>
      <c r="J69" s="5"/>
      <c r="K69" s="5"/>
      <c r="L69" s="5"/>
      <c r="M69" s="5"/>
      <c r="N69" s="5"/>
      <c r="O69" s="5"/>
      <c r="P69" s="5"/>
      <c r="Q69" s="5"/>
      <c r="R69" s="5"/>
      <c r="S69" s="5"/>
      <c r="T69" s="5"/>
      <c r="U69" s="5"/>
    </row>
    <row r="70" spans="1:21">
      <c r="A70" s="6"/>
      <c r="B70" s="6"/>
      <c r="C70" s="6"/>
      <c r="D70" s="6"/>
      <c r="E70" s="99" t="e">
        <f>#REF!</f>
        <v>#REF!</v>
      </c>
      <c r="F70" s="99"/>
      <c r="G70" s="103"/>
      <c r="H70" s="12" t="e">
        <f>#REF!</f>
        <v>#REF!</v>
      </c>
      <c r="I70" s="13"/>
      <c r="J70" s="5"/>
      <c r="K70" s="5"/>
      <c r="L70" s="5"/>
      <c r="M70" s="5"/>
      <c r="N70" s="5"/>
      <c r="O70" s="5"/>
      <c r="P70" s="5"/>
      <c r="Q70" s="5"/>
      <c r="R70" s="5"/>
      <c r="S70" s="5"/>
      <c r="T70" s="5"/>
      <c r="U70" s="5"/>
    </row>
    <row r="71" spans="1:21">
      <c r="A71" s="5"/>
      <c r="B71" s="5"/>
      <c r="C71" s="5"/>
      <c r="D71" s="5"/>
      <c r="E71" s="101" t="s">
        <v>244</v>
      </c>
      <c r="F71" s="41"/>
      <c r="G71" s="104"/>
      <c r="H71" s="30" t="s">
        <v>244</v>
      </c>
      <c r="I71" s="11"/>
      <c r="J71" s="5"/>
      <c r="K71" s="5"/>
      <c r="L71" s="5"/>
      <c r="M71" s="5"/>
      <c r="N71" s="5"/>
      <c r="O71" s="5"/>
      <c r="P71" s="5"/>
      <c r="Q71" s="5"/>
      <c r="R71" s="5"/>
      <c r="S71" s="5"/>
      <c r="T71" s="5"/>
      <c r="U71" s="5"/>
    </row>
    <row r="72" spans="1:21">
      <c r="A72" s="6"/>
      <c r="B72" s="6"/>
      <c r="C72" s="6"/>
      <c r="D72" s="6"/>
      <c r="E72" s="6"/>
      <c r="F72" s="42"/>
      <c r="G72" s="42"/>
      <c r="H72" s="6"/>
      <c r="I72" s="6"/>
      <c r="J72" s="5"/>
      <c r="K72" s="5"/>
      <c r="L72" s="5"/>
      <c r="M72" s="5"/>
      <c r="N72" s="5"/>
      <c r="O72" s="5"/>
      <c r="P72" s="5"/>
      <c r="Q72" s="5"/>
      <c r="R72" s="5"/>
      <c r="S72" s="5"/>
      <c r="T72" s="5"/>
      <c r="U72" s="5"/>
    </row>
    <row r="73" spans="1:21">
      <c r="A73" s="5"/>
      <c r="B73" s="5"/>
      <c r="C73" s="5"/>
      <c r="D73" s="5"/>
      <c r="E73" s="5"/>
      <c r="F73" s="43"/>
      <c r="G73" s="43"/>
      <c r="H73" s="5"/>
      <c r="I73" s="5"/>
      <c r="J73" s="5"/>
      <c r="K73" s="5"/>
      <c r="L73" s="5"/>
      <c r="M73" s="5"/>
      <c r="N73" s="5"/>
      <c r="O73" s="5"/>
      <c r="P73" s="5"/>
      <c r="Q73" s="5"/>
      <c r="R73" s="5"/>
      <c r="S73" s="5"/>
      <c r="T73" s="5"/>
      <c r="U73" s="5"/>
    </row>
    <row r="74" spans="1:21" ht="18">
      <c r="A74" s="34" t="s">
        <v>622</v>
      </c>
      <c r="B74" s="5"/>
      <c r="C74" s="5"/>
      <c r="D74" s="5"/>
      <c r="E74" s="5"/>
      <c r="F74" s="43"/>
      <c r="G74" s="43"/>
      <c r="H74" s="5"/>
      <c r="I74" s="5"/>
      <c r="J74" s="5"/>
      <c r="K74" s="5"/>
      <c r="L74" s="5"/>
      <c r="M74" s="5"/>
      <c r="N74" s="5"/>
      <c r="O74" s="5"/>
      <c r="P74" s="5"/>
      <c r="Q74" s="5"/>
      <c r="R74" s="5"/>
      <c r="S74" s="5"/>
      <c r="T74" s="5"/>
      <c r="U74" s="5"/>
    </row>
    <row r="75" spans="1:21">
      <c r="A75" s="5"/>
      <c r="B75" s="5"/>
      <c r="C75" s="5"/>
      <c r="D75" s="5"/>
      <c r="E75" s="5"/>
      <c r="F75" s="43"/>
      <c r="G75" s="43"/>
      <c r="H75" s="5"/>
      <c r="I75" s="5"/>
      <c r="J75" s="5"/>
      <c r="K75" s="5"/>
      <c r="L75" s="5"/>
      <c r="M75" s="5"/>
      <c r="N75" s="5"/>
      <c r="O75" s="5"/>
      <c r="P75" s="5"/>
      <c r="Q75" s="5"/>
      <c r="R75" s="5"/>
      <c r="S75" s="5"/>
      <c r="T75" s="5"/>
      <c r="U75" s="5"/>
    </row>
    <row r="76" spans="1:21" ht="15.75">
      <c r="A76" s="28" t="s">
        <v>623</v>
      </c>
      <c r="B76" s="5"/>
      <c r="C76" s="5"/>
      <c r="D76" s="5"/>
      <c r="E76" s="5"/>
      <c r="F76" s="43"/>
      <c r="G76" s="43"/>
      <c r="H76" s="5"/>
      <c r="I76" s="5"/>
      <c r="J76" s="5"/>
      <c r="K76" s="5"/>
      <c r="L76" s="5"/>
      <c r="M76" s="5"/>
      <c r="N76" s="5"/>
      <c r="O76" s="5"/>
      <c r="P76" s="5"/>
      <c r="Q76" s="5"/>
      <c r="R76" s="5"/>
      <c r="S76" s="5"/>
      <c r="T76" s="5"/>
      <c r="U76" s="5"/>
    </row>
    <row r="77" spans="1:21">
      <c r="A77" s="5"/>
      <c r="B77" s="5"/>
      <c r="C77" s="5"/>
      <c r="D77" s="5"/>
      <c r="E77" s="5"/>
      <c r="F77" s="43"/>
      <c r="G77" s="43"/>
      <c r="H77" s="5"/>
      <c r="I77" s="5"/>
      <c r="J77" s="5"/>
      <c r="K77" s="5"/>
      <c r="L77" s="5"/>
      <c r="M77" s="5"/>
      <c r="N77" s="5"/>
      <c r="O77" s="5"/>
      <c r="P77" s="5"/>
      <c r="Q77" s="5"/>
      <c r="R77" s="5"/>
      <c r="S77" s="5"/>
      <c r="T77" s="5"/>
      <c r="U77" s="5"/>
    </row>
    <row r="78" spans="1:21" ht="15.75">
      <c r="A78" s="28" t="s">
        <v>454</v>
      </c>
      <c r="B78" s="5"/>
      <c r="C78" s="5"/>
      <c r="D78" s="5"/>
      <c r="E78" s="5"/>
      <c r="F78" s="43"/>
      <c r="G78" s="43"/>
      <c r="H78" s="5"/>
      <c r="I78" s="5"/>
      <c r="J78" s="5"/>
      <c r="K78" s="5"/>
      <c r="L78" s="5"/>
      <c r="M78" s="5"/>
      <c r="N78" s="5"/>
      <c r="O78" s="5"/>
      <c r="P78" s="5"/>
      <c r="Q78" s="5"/>
      <c r="R78" s="5"/>
      <c r="S78" s="5"/>
      <c r="T78" s="5"/>
      <c r="U78" s="5"/>
    </row>
    <row r="79" spans="1:21">
      <c r="A79" s="5"/>
      <c r="B79" s="5"/>
      <c r="C79" s="5"/>
      <c r="D79" s="5"/>
      <c r="E79" s="5"/>
      <c r="F79" s="43"/>
      <c r="G79" s="43"/>
      <c r="H79" s="5"/>
      <c r="I79" s="5"/>
      <c r="J79" s="5"/>
      <c r="K79" s="5"/>
      <c r="L79" s="5"/>
      <c r="M79" s="5"/>
      <c r="N79" s="5"/>
      <c r="O79" s="5"/>
      <c r="P79" s="5"/>
      <c r="Q79" s="5"/>
      <c r="R79" s="5"/>
      <c r="S79" s="5"/>
      <c r="T79" s="5"/>
      <c r="U79" s="5"/>
    </row>
    <row r="80" spans="1:21">
      <c r="A80" s="7" t="s">
        <v>329</v>
      </c>
      <c r="B80" s="5"/>
      <c r="C80" s="5"/>
      <c r="D80" s="5"/>
      <c r="E80" s="5"/>
      <c r="F80" s="43"/>
      <c r="G80" s="43"/>
      <c r="H80" s="5"/>
      <c r="I80" s="5"/>
      <c r="J80" s="5"/>
      <c r="K80" s="5"/>
      <c r="L80" s="5"/>
      <c r="M80" s="5"/>
      <c r="N80" s="5"/>
      <c r="O80" s="5"/>
      <c r="P80" s="5"/>
      <c r="Q80" s="5"/>
      <c r="R80" s="5"/>
      <c r="S80" s="5"/>
      <c r="T80" s="5"/>
      <c r="U80" s="5"/>
    </row>
    <row r="81" spans="1:21">
      <c r="A81" s="7" t="s">
        <v>330</v>
      </c>
      <c r="B81" s="5"/>
      <c r="C81" s="5"/>
      <c r="D81" s="5"/>
      <c r="E81" s="5"/>
      <c r="F81" s="43"/>
      <c r="G81" s="43"/>
      <c r="H81" s="5"/>
      <c r="I81" s="5"/>
      <c r="J81" s="5"/>
      <c r="K81" s="5"/>
      <c r="L81" s="5"/>
      <c r="M81" s="5"/>
      <c r="N81" s="5"/>
      <c r="O81" s="5"/>
      <c r="P81" s="5"/>
      <c r="Q81" s="5"/>
      <c r="R81" s="5"/>
      <c r="S81" s="5"/>
      <c r="T81" s="5"/>
      <c r="U81" s="5"/>
    </row>
    <row r="82" spans="1:21">
      <c r="A82" s="7" t="s">
        <v>331</v>
      </c>
      <c r="B82" s="5"/>
      <c r="C82" s="5"/>
      <c r="D82" s="5"/>
      <c r="E82" s="5"/>
      <c r="F82" s="47">
        <f>IF(OR(N!$A$1="HO",N!$A$1="COM"),(#REF!)/1000,0)</f>
        <v>0</v>
      </c>
      <c r="G82" s="43"/>
      <c r="H82" s="5"/>
      <c r="I82" s="5">
        <v>163.33000000000001</v>
      </c>
      <c r="J82" s="5"/>
      <c r="K82" s="5"/>
      <c r="L82" s="5"/>
      <c r="M82" s="5"/>
      <c r="N82" s="5"/>
      <c r="O82" s="5"/>
      <c r="P82" s="5"/>
      <c r="Q82" s="5"/>
      <c r="R82" s="5"/>
      <c r="S82" s="5"/>
      <c r="T82" s="5"/>
      <c r="U82" s="5"/>
    </row>
    <row r="83" spans="1:21">
      <c r="A83" s="7"/>
      <c r="B83" s="5"/>
      <c r="C83" s="5"/>
      <c r="D83" s="5"/>
      <c r="E83" s="5"/>
      <c r="F83" s="85"/>
      <c r="G83" s="43"/>
      <c r="H83" s="5"/>
      <c r="I83" s="5"/>
      <c r="J83" s="5"/>
      <c r="K83" s="5"/>
      <c r="L83" s="5"/>
      <c r="M83" s="5"/>
      <c r="N83" s="5"/>
      <c r="O83" s="5"/>
      <c r="P83" s="5"/>
      <c r="Q83" s="5"/>
      <c r="R83" s="5"/>
      <c r="S83" s="5"/>
      <c r="T83" s="5"/>
      <c r="U83" s="5"/>
    </row>
    <row r="84" spans="1:21">
      <c r="A84" s="7" t="s">
        <v>661</v>
      </c>
      <c r="B84" s="5"/>
      <c r="C84" s="5"/>
      <c r="D84" s="5"/>
      <c r="E84" s="5"/>
      <c r="F84" s="43" t="s">
        <v>295</v>
      </c>
      <c r="G84" s="43"/>
      <c r="H84" s="5"/>
      <c r="I84" s="5"/>
      <c r="J84" s="5"/>
      <c r="K84" s="5"/>
      <c r="L84" s="5"/>
      <c r="M84" s="5"/>
      <c r="N84" s="5"/>
      <c r="O84" s="5"/>
      <c r="P84" s="5"/>
      <c r="Q84" s="5"/>
      <c r="R84" s="5"/>
      <c r="S84" s="5"/>
      <c r="T84" s="5"/>
      <c r="U84" s="5"/>
    </row>
    <row r="85" spans="1:21">
      <c r="A85" s="7" t="s">
        <v>662</v>
      </c>
      <c r="B85" s="5"/>
      <c r="C85" s="5"/>
      <c r="D85" s="5"/>
      <c r="E85" s="5">
        <f>IF(OR(N!$A$1="COM",N!$A$1="HO"),(H85),0)</f>
        <v>0</v>
      </c>
      <c r="F85" s="43"/>
      <c r="G85" s="43"/>
      <c r="H85" s="5">
        <v>500</v>
      </c>
      <c r="I85" s="5"/>
      <c r="J85" s="5"/>
      <c r="K85" s="5"/>
      <c r="L85" s="5"/>
      <c r="M85" s="5"/>
      <c r="N85" s="5"/>
      <c r="O85" s="5"/>
      <c r="P85" s="5"/>
      <c r="Q85" s="5"/>
      <c r="R85" s="5"/>
      <c r="S85" s="5"/>
      <c r="T85" s="5"/>
      <c r="U85" s="5"/>
    </row>
    <row r="86" spans="1:21">
      <c r="A86" s="7"/>
      <c r="B86" s="5"/>
      <c r="C86" s="5"/>
      <c r="D86" s="5"/>
      <c r="E86" s="21"/>
      <c r="F86" s="43"/>
      <c r="G86" s="43"/>
      <c r="H86" s="5"/>
      <c r="I86" s="5"/>
      <c r="J86" s="5"/>
      <c r="K86" s="5"/>
      <c r="L86" s="5"/>
      <c r="M86" s="5"/>
      <c r="N86" s="5"/>
      <c r="O86" s="5"/>
      <c r="P86" s="5"/>
      <c r="Q86" s="5"/>
      <c r="R86" s="5"/>
      <c r="S86" s="5"/>
      <c r="T86" s="5"/>
      <c r="U86" s="5"/>
    </row>
    <row r="87" spans="1:21">
      <c r="A87" s="7" t="s">
        <v>663</v>
      </c>
      <c r="B87" s="5"/>
      <c r="C87" s="5"/>
      <c r="D87" s="5"/>
      <c r="E87" s="5"/>
      <c r="F87" s="43"/>
      <c r="G87" s="43"/>
      <c r="H87" s="5"/>
      <c r="I87" s="5"/>
      <c r="J87" s="5"/>
      <c r="K87" s="5"/>
      <c r="L87" s="5"/>
      <c r="M87" s="5"/>
      <c r="N87" s="5"/>
      <c r="O87" s="5"/>
      <c r="P87" s="5"/>
      <c r="Q87" s="5"/>
      <c r="R87" s="5"/>
      <c r="S87" s="5"/>
      <c r="T87" s="5"/>
      <c r="U87" s="5"/>
    </row>
    <row r="88" spans="1:21">
      <c r="A88" s="7"/>
      <c r="B88" s="7" t="s">
        <v>624</v>
      </c>
      <c r="C88" s="5"/>
      <c r="D88" s="5"/>
      <c r="E88" s="5">
        <f>IF(OR(N!$A$1="COM",N!$A$1="HO"),(H88+ROUND((#REF!)/1000,0))-(#REF!/1000),0)</f>
        <v>0</v>
      </c>
      <c r="F88" s="43">
        <f>ROUND(+E88+E85,0)</f>
        <v>0</v>
      </c>
      <c r="G88" s="43"/>
      <c r="H88" s="5">
        <v>59160</v>
      </c>
      <c r="I88" s="47">
        <f>ROUND(+H88+H85,0)</f>
        <v>59660</v>
      </c>
      <c r="J88" s="5"/>
      <c r="K88" s="5"/>
      <c r="L88" s="5"/>
      <c r="M88" s="5"/>
      <c r="N88" s="5"/>
      <c r="O88" s="5"/>
      <c r="P88" s="5"/>
      <c r="Q88" s="5"/>
      <c r="R88" s="5"/>
      <c r="S88" s="5"/>
      <c r="T88" s="5"/>
      <c r="U88" s="5"/>
    </row>
    <row r="89" spans="1:21">
      <c r="A89" s="7"/>
      <c r="B89" s="5"/>
      <c r="C89" s="5"/>
      <c r="D89" s="5"/>
      <c r="E89" s="21"/>
      <c r="F89" s="43"/>
      <c r="G89" s="43"/>
      <c r="H89" s="21"/>
      <c r="I89" s="43"/>
      <c r="J89" s="5"/>
      <c r="K89" s="5"/>
      <c r="L89" s="5"/>
      <c r="M89" s="5"/>
      <c r="N89" s="5"/>
      <c r="O89" s="5"/>
      <c r="P89" s="5"/>
      <c r="Q89" s="5"/>
      <c r="R89" s="5"/>
      <c r="S89" s="5"/>
      <c r="T89" s="5"/>
      <c r="U89" s="5"/>
    </row>
    <row r="90" spans="1:21">
      <c r="A90" s="7"/>
      <c r="B90" s="5"/>
      <c r="C90" s="5"/>
      <c r="D90" s="5"/>
      <c r="E90" s="5"/>
      <c r="F90" s="109" t="s">
        <v>625</v>
      </c>
      <c r="G90" s="43"/>
      <c r="H90" s="5"/>
      <c r="I90" s="110" t="s">
        <v>626</v>
      </c>
      <c r="J90" s="5"/>
      <c r="K90" s="5"/>
      <c r="L90" s="5"/>
      <c r="M90" s="5"/>
      <c r="N90" s="5"/>
      <c r="O90" s="5"/>
      <c r="P90" s="5"/>
      <c r="Q90" s="5"/>
      <c r="R90" s="5"/>
      <c r="S90" s="5"/>
      <c r="T90" s="5"/>
      <c r="U90" s="5"/>
    </row>
    <row r="91" spans="1:21" ht="15.75">
      <c r="A91" s="28" t="s">
        <v>627</v>
      </c>
      <c r="B91" s="5"/>
      <c r="C91" s="5"/>
      <c r="D91" s="5"/>
      <c r="E91" s="5"/>
      <c r="F91" s="109"/>
      <c r="G91" s="43"/>
      <c r="H91" s="5"/>
      <c r="I91" s="111"/>
      <c r="J91" s="5"/>
      <c r="K91" s="5"/>
      <c r="L91" s="5"/>
      <c r="M91" s="5"/>
      <c r="N91" s="5"/>
      <c r="O91" s="5"/>
      <c r="P91" s="5"/>
      <c r="Q91" s="5"/>
      <c r="R91" s="5"/>
      <c r="S91" s="5"/>
      <c r="T91" s="5"/>
      <c r="U91" s="5"/>
    </row>
    <row r="92" spans="1:21" ht="15.75">
      <c r="A92" s="28"/>
      <c r="B92" s="5"/>
      <c r="C92" s="5"/>
      <c r="D92" s="5"/>
      <c r="E92" s="5"/>
      <c r="F92" s="43"/>
      <c r="G92" s="43"/>
      <c r="H92" s="5"/>
      <c r="I92" s="5"/>
      <c r="J92" s="5"/>
      <c r="K92" s="5"/>
      <c r="L92" s="5"/>
      <c r="M92" s="5"/>
      <c r="N92" s="5"/>
      <c r="O92" s="5"/>
      <c r="P92" s="5"/>
      <c r="Q92" s="5"/>
      <c r="R92" s="5"/>
      <c r="S92" s="5"/>
      <c r="T92" s="5"/>
      <c r="U92" s="5"/>
    </row>
    <row r="93" spans="1:21">
      <c r="A93" s="5"/>
      <c r="B93" s="5"/>
      <c r="C93" s="5"/>
      <c r="D93" s="5"/>
      <c r="E93" s="5"/>
      <c r="F93" s="43"/>
      <c r="G93" s="43"/>
      <c r="H93" s="5"/>
      <c r="I93" s="5"/>
      <c r="J93" s="5"/>
      <c r="K93" s="5"/>
      <c r="L93" s="5"/>
      <c r="M93" s="5"/>
      <c r="N93" s="5"/>
      <c r="O93" s="5"/>
      <c r="P93" s="5"/>
      <c r="Q93" s="5"/>
      <c r="R93" s="5"/>
      <c r="S93" s="5"/>
      <c r="T93" s="5"/>
      <c r="U93" s="5"/>
    </row>
    <row r="94" spans="1:21">
      <c r="B94" s="5"/>
      <c r="C94" s="5"/>
      <c r="D94" s="5"/>
      <c r="E94" s="5"/>
      <c r="F94" s="43"/>
      <c r="G94" s="43"/>
      <c r="H94" s="5"/>
      <c r="I94" s="5"/>
      <c r="J94" s="5"/>
      <c r="K94" s="5"/>
      <c r="L94" s="5"/>
      <c r="M94" s="5"/>
      <c r="N94" s="5"/>
      <c r="O94" s="5"/>
      <c r="P94" s="5"/>
      <c r="Q94" s="5"/>
      <c r="R94" s="5"/>
      <c r="S94" s="5"/>
      <c r="T94" s="5"/>
      <c r="U94" s="5"/>
    </row>
    <row r="95" spans="1:21">
      <c r="B95" s="5"/>
      <c r="C95" s="5"/>
      <c r="D95" s="5"/>
      <c r="E95" s="5"/>
      <c r="F95" s="43"/>
      <c r="G95" s="43"/>
      <c r="H95" s="5"/>
      <c r="I95" s="5"/>
      <c r="J95" s="5"/>
      <c r="K95" s="5"/>
      <c r="L95" s="5"/>
      <c r="M95" s="5"/>
      <c r="N95" s="5"/>
      <c r="O95" s="5"/>
      <c r="P95" s="5"/>
      <c r="Q95" s="5"/>
      <c r="R95" s="5"/>
      <c r="S95" s="5"/>
      <c r="T95" s="5"/>
      <c r="U95" s="5"/>
    </row>
    <row r="96" spans="1:21" ht="15.75">
      <c r="A96" s="28" t="s">
        <v>665</v>
      </c>
      <c r="B96" s="5"/>
      <c r="C96" s="5"/>
      <c r="D96" s="5"/>
      <c r="E96" s="5"/>
      <c r="F96" s="43"/>
      <c r="G96" s="43"/>
      <c r="H96" s="5"/>
      <c r="I96" s="5"/>
      <c r="J96" s="5"/>
      <c r="K96" s="5"/>
      <c r="L96" s="5"/>
      <c r="M96" s="5"/>
      <c r="N96" s="5"/>
      <c r="O96" s="5"/>
      <c r="P96" s="5"/>
      <c r="Q96" s="5"/>
      <c r="R96" s="5"/>
      <c r="S96" s="5"/>
      <c r="T96" s="5"/>
      <c r="U96" s="5"/>
    </row>
    <row r="97" spans="1:21">
      <c r="A97" s="7" t="s">
        <v>628</v>
      </c>
      <c r="B97" s="5"/>
      <c r="C97" s="5"/>
      <c r="D97" s="5"/>
      <c r="E97" s="5"/>
      <c r="F97" s="43"/>
      <c r="G97" s="43"/>
      <c r="H97" s="5"/>
      <c r="I97" s="5"/>
      <c r="J97" s="5"/>
      <c r="K97" s="5"/>
      <c r="L97" s="5"/>
      <c r="M97" s="5"/>
      <c r="N97" s="5"/>
      <c r="O97" s="5"/>
      <c r="P97" s="5"/>
      <c r="Q97" s="5"/>
      <c r="R97" s="5"/>
      <c r="S97" s="5"/>
      <c r="T97" s="5"/>
      <c r="U97" s="5"/>
    </row>
    <row r="98" spans="1:21">
      <c r="A98" s="7" t="s">
        <v>629</v>
      </c>
      <c r="B98" s="5"/>
      <c r="C98" s="5"/>
      <c r="D98" s="5"/>
      <c r="E98" s="5"/>
      <c r="F98" s="43">
        <f>IF(OR(N!$A$1="HO",N!$A$1="COM"),(#REF!)/1000,0)</f>
        <v>0</v>
      </c>
      <c r="G98" s="43"/>
      <c r="H98" s="5"/>
      <c r="I98" s="5">
        <v>1829707</v>
      </c>
      <c r="J98" s="5"/>
      <c r="K98" s="5"/>
      <c r="L98" s="5"/>
      <c r="M98" s="5"/>
      <c r="N98" s="5"/>
      <c r="O98" s="5"/>
      <c r="P98" s="5"/>
      <c r="Q98" s="5"/>
      <c r="R98" s="5"/>
      <c r="S98" s="5"/>
      <c r="T98" s="5"/>
      <c r="U98" s="5"/>
    </row>
    <row r="99" spans="1:21" ht="15.75">
      <c r="A99" s="28"/>
      <c r="B99" s="5"/>
      <c r="C99" s="5"/>
      <c r="D99" s="5"/>
      <c r="E99" s="5"/>
      <c r="F99" s="85" t="s">
        <v>630</v>
      </c>
      <c r="G99" s="43"/>
      <c r="H99" s="5"/>
      <c r="I99" s="110" t="s">
        <v>631</v>
      </c>
      <c r="J99" s="5"/>
      <c r="K99" s="5"/>
      <c r="L99" s="5"/>
      <c r="M99" s="5"/>
      <c r="N99" s="5"/>
      <c r="O99" s="5"/>
      <c r="P99" s="5"/>
      <c r="Q99" s="5"/>
      <c r="R99" s="5"/>
      <c r="S99" s="5"/>
      <c r="T99" s="5"/>
      <c r="U99" s="5"/>
    </row>
    <row r="100" spans="1:21" ht="15.75">
      <c r="A100" s="28" t="s">
        <v>632</v>
      </c>
      <c r="B100" s="5"/>
      <c r="C100" s="5"/>
      <c r="D100" s="5"/>
      <c r="E100" s="5"/>
      <c r="F100" s="109"/>
      <c r="G100" s="43"/>
      <c r="H100" s="5"/>
      <c r="I100" s="111"/>
      <c r="J100" s="5"/>
      <c r="K100" s="5"/>
      <c r="L100" s="5"/>
      <c r="M100" s="5"/>
      <c r="N100" s="5"/>
      <c r="O100" s="5"/>
      <c r="P100" s="5"/>
      <c r="Q100" s="5"/>
      <c r="R100" s="5"/>
      <c r="S100" s="5"/>
      <c r="T100" s="5"/>
      <c r="U100" s="5"/>
    </row>
    <row r="101" spans="1:21" ht="15.75">
      <c r="A101" s="28" t="s">
        <v>633</v>
      </c>
      <c r="B101" s="5"/>
      <c r="C101" s="5"/>
      <c r="D101" s="5"/>
      <c r="E101" s="5"/>
      <c r="F101" s="43"/>
      <c r="G101" s="43"/>
      <c r="H101" s="5"/>
      <c r="I101" s="5"/>
      <c r="J101" s="5"/>
      <c r="K101" s="5"/>
      <c r="L101" s="5"/>
      <c r="M101" s="5"/>
      <c r="N101" s="5"/>
      <c r="O101" s="5"/>
      <c r="P101" s="5"/>
      <c r="Q101" s="5"/>
      <c r="R101" s="5"/>
      <c r="S101" s="5"/>
      <c r="T101" s="5"/>
      <c r="U101" s="5"/>
    </row>
    <row r="102" spans="1:21">
      <c r="A102" s="7" t="s">
        <v>634</v>
      </c>
      <c r="B102" s="5"/>
      <c r="C102" s="5"/>
      <c r="D102" s="5"/>
      <c r="E102" s="5"/>
      <c r="F102" s="43"/>
      <c r="G102" s="43"/>
      <c r="H102" s="5"/>
      <c r="I102" s="5"/>
      <c r="J102" s="5"/>
      <c r="K102" s="5"/>
      <c r="L102" s="5"/>
      <c r="M102" s="5"/>
      <c r="N102" s="5"/>
      <c r="O102" s="5"/>
      <c r="P102" s="5"/>
      <c r="Q102" s="5"/>
      <c r="R102" s="5"/>
      <c r="S102" s="5"/>
      <c r="T102" s="5"/>
      <c r="U102" s="5"/>
    </row>
    <row r="103" spans="1:21">
      <c r="A103" s="7" t="s">
        <v>445</v>
      </c>
      <c r="B103" s="5"/>
      <c r="C103" s="5"/>
      <c r="D103" s="5"/>
      <c r="E103" s="5"/>
      <c r="F103" s="43"/>
      <c r="G103" s="43"/>
      <c r="H103" s="5"/>
      <c r="I103" s="5"/>
      <c r="J103" s="5"/>
      <c r="K103" s="5"/>
      <c r="L103" s="5"/>
      <c r="M103" s="5"/>
      <c r="N103" s="5"/>
      <c r="O103" s="5"/>
      <c r="P103" s="5"/>
      <c r="Q103" s="5"/>
      <c r="R103" s="5"/>
      <c r="S103" s="5"/>
      <c r="T103" s="5"/>
      <c r="U103" s="5"/>
    </row>
    <row r="104" spans="1:21">
      <c r="A104" s="7" t="s">
        <v>635</v>
      </c>
      <c r="B104" s="5"/>
      <c r="C104" s="5"/>
      <c r="D104" s="5"/>
      <c r="E104" s="5"/>
      <c r="F104" s="43">
        <f>IF(OR(N!$A$1="HO",N!$A$1="COM"),(#REF!)/1000,0)</f>
        <v>0</v>
      </c>
      <c r="G104" s="43"/>
      <c r="H104" s="5"/>
      <c r="I104" s="5">
        <v>471</v>
      </c>
      <c r="J104" s="5"/>
      <c r="K104" s="5"/>
      <c r="L104" s="5"/>
      <c r="M104" s="5"/>
      <c r="N104" s="5"/>
      <c r="O104" s="5"/>
      <c r="P104" s="5"/>
      <c r="Q104" s="5"/>
      <c r="R104" s="5"/>
      <c r="S104" s="5"/>
      <c r="T104" s="5"/>
      <c r="U104" s="5"/>
    </row>
    <row r="105" spans="1:21">
      <c r="A105" s="7"/>
      <c r="B105" s="5"/>
      <c r="C105" s="5"/>
      <c r="D105" s="5"/>
      <c r="E105" s="5"/>
      <c r="F105" s="85" t="s">
        <v>636</v>
      </c>
      <c r="G105" s="43"/>
      <c r="H105" s="5"/>
      <c r="I105" s="110" t="s">
        <v>637</v>
      </c>
      <c r="J105" s="5"/>
      <c r="K105" s="5"/>
      <c r="L105" s="5"/>
      <c r="M105" s="5"/>
      <c r="N105" s="5"/>
      <c r="O105" s="5"/>
      <c r="P105" s="5"/>
      <c r="Q105" s="5"/>
      <c r="R105" s="5"/>
      <c r="S105" s="5"/>
      <c r="T105" s="5"/>
      <c r="U105" s="5"/>
    </row>
    <row r="106" spans="1:21" ht="15.75">
      <c r="A106" s="28" t="s">
        <v>638</v>
      </c>
      <c r="B106" s="5"/>
      <c r="C106" s="5"/>
      <c r="D106" s="5"/>
      <c r="E106" s="5"/>
      <c r="F106" s="109"/>
      <c r="G106" s="43"/>
      <c r="H106" s="5"/>
      <c r="I106" s="111"/>
      <c r="J106" s="5"/>
      <c r="K106" s="5"/>
      <c r="L106" s="5"/>
      <c r="M106" s="5"/>
      <c r="N106" s="5"/>
      <c r="O106" s="5"/>
      <c r="P106" s="5"/>
      <c r="Q106" s="5"/>
      <c r="R106" s="5"/>
      <c r="S106" s="5"/>
      <c r="T106" s="5"/>
      <c r="U106" s="5"/>
    </row>
    <row r="107" spans="1:21">
      <c r="A107" s="7" t="s">
        <v>639</v>
      </c>
      <c r="B107" s="5"/>
      <c r="C107" s="5"/>
      <c r="D107" s="5"/>
      <c r="E107" s="5"/>
      <c r="F107" s="43"/>
      <c r="G107" s="43"/>
      <c r="H107" s="5"/>
      <c r="I107" s="5"/>
      <c r="J107" s="5"/>
      <c r="K107" s="5"/>
      <c r="L107" s="5"/>
      <c r="M107" s="5"/>
      <c r="N107" s="5"/>
      <c r="O107" s="5"/>
      <c r="P107" s="5"/>
      <c r="Q107" s="5"/>
      <c r="R107" s="5"/>
      <c r="S107" s="5"/>
      <c r="T107" s="5"/>
      <c r="U107" s="5"/>
    </row>
    <row r="108" spans="1:21">
      <c r="A108" s="7" t="s">
        <v>404</v>
      </c>
      <c r="B108" s="5"/>
      <c r="C108" s="5"/>
      <c r="D108" s="5"/>
      <c r="E108" s="5"/>
      <c r="F108" s="43"/>
      <c r="G108" s="43"/>
      <c r="H108" s="5"/>
      <c r="I108" s="5"/>
      <c r="J108" s="5"/>
      <c r="K108" s="5"/>
      <c r="L108" s="5"/>
      <c r="M108" s="5"/>
      <c r="N108" s="5"/>
      <c r="O108" s="5"/>
      <c r="P108" s="5"/>
      <c r="Q108" s="5"/>
      <c r="R108" s="5"/>
      <c r="S108" s="5"/>
      <c r="T108" s="5"/>
      <c r="U108" s="5"/>
    </row>
    <row r="109" spans="1:21">
      <c r="A109" s="7" t="s">
        <v>640</v>
      </c>
      <c r="B109" s="5"/>
      <c r="C109" s="5"/>
      <c r="D109" s="5"/>
      <c r="E109" s="5"/>
      <c r="F109" s="43">
        <f>IF(OR(N!$A$1="HO",N!$A$1="COM"),(#REF!)/1000,0)</f>
        <v>0</v>
      </c>
      <c r="G109" s="43"/>
      <c r="H109" s="5"/>
      <c r="I109" s="5">
        <v>304</v>
      </c>
      <c r="J109" s="5"/>
      <c r="K109" s="5"/>
      <c r="L109" s="5"/>
      <c r="M109" s="5"/>
      <c r="N109" s="5"/>
      <c r="O109" s="5"/>
      <c r="P109" s="5"/>
      <c r="Q109" s="5"/>
      <c r="R109" s="5"/>
      <c r="S109" s="5"/>
      <c r="T109" s="5"/>
      <c r="U109" s="5"/>
    </row>
    <row r="110" spans="1:21">
      <c r="A110" s="7"/>
      <c r="B110" s="5"/>
      <c r="C110" s="5"/>
      <c r="D110" s="5"/>
      <c r="E110" s="5"/>
      <c r="F110" s="85"/>
      <c r="G110" s="43"/>
      <c r="H110" s="5"/>
      <c r="I110" s="5"/>
      <c r="J110" s="5"/>
      <c r="K110" s="5"/>
      <c r="L110" s="5"/>
      <c r="M110" s="5"/>
      <c r="N110" s="5"/>
      <c r="O110" s="5"/>
      <c r="P110" s="5"/>
      <c r="Q110" s="5"/>
      <c r="R110" s="5"/>
      <c r="S110" s="5"/>
      <c r="T110" s="5"/>
      <c r="U110" s="5"/>
    </row>
    <row r="111" spans="1:21">
      <c r="A111" s="7" t="s">
        <v>641</v>
      </c>
      <c r="B111" s="5"/>
      <c r="C111" s="5"/>
      <c r="D111" s="5"/>
      <c r="E111" s="5"/>
      <c r="F111" s="43"/>
      <c r="G111" s="43"/>
      <c r="H111" s="5"/>
      <c r="I111" s="5"/>
      <c r="J111" s="5"/>
      <c r="K111" s="5"/>
      <c r="L111" s="5"/>
      <c r="M111" s="5"/>
      <c r="N111" s="5"/>
      <c r="O111" s="5"/>
      <c r="P111" s="5"/>
      <c r="Q111" s="5"/>
      <c r="R111" s="5"/>
      <c r="S111" s="5"/>
      <c r="T111" s="5"/>
      <c r="U111" s="5"/>
    </row>
    <row r="112" spans="1:21">
      <c r="A112" s="7" t="s">
        <v>642</v>
      </c>
      <c r="B112" s="5"/>
      <c r="C112" s="5"/>
      <c r="D112" s="5"/>
      <c r="E112" s="5"/>
      <c r="F112" s="43"/>
      <c r="G112" s="43"/>
      <c r="H112" s="5"/>
      <c r="I112" s="5"/>
      <c r="J112" s="5"/>
      <c r="K112" s="5"/>
      <c r="L112" s="5"/>
      <c r="M112" s="5"/>
      <c r="N112" s="5"/>
      <c r="O112" s="5"/>
      <c r="P112" s="5"/>
      <c r="Q112" s="5"/>
      <c r="R112" s="5"/>
      <c r="S112" s="5"/>
      <c r="T112" s="5"/>
      <c r="U112" s="5"/>
    </row>
    <row r="113" spans="1:21">
      <c r="A113" s="7" t="s">
        <v>610</v>
      </c>
      <c r="B113" s="5"/>
      <c r="C113" s="5"/>
      <c r="D113" s="5"/>
      <c r="E113" s="5"/>
      <c r="F113" s="43">
        <f>IF(OR(N!$A$1="HO",N!$A$1="COM"),(#REF!)/1000,0)</f>
        <v>0</v>
      </c>
      <c r="G113" s="43"/>
      <c r="H113" s="5"/>
      <c r="I113" s="5">
        <v>2000</v>
      </c>
      <c r="J113" s="5"/>
      <c r="K113" s="5"/>
      <c r="L113" s="5"/>
      <c r="M113" s="5"/>
      <c r="N113" s="5"/>
      <c r="O113" s="5"/>
      <c r="P113" s="5"/>
      <c r="Q113" s="5"/>
      <c r="R113" s="5"/>
      <c r="S113" s="5"/>
      <c r="T113" s="5"/>
      <c r="U113" s="5"/>
    </row>
    <row r="114" spans="1:21">
      <c r="A114" s="7"/>
      <c r="B114" s="5"/>
      <c r="C114" s="5"/>
      <c r="D114" s="5"/>
      <c r="E114" s="5"/>
      <c r="F114" s="85" t="s">
        <v>611</v>
      </c>
      <c r="G114" s="43"/>
      <c r="H114" s="5"/>
      <c r="I114" s="110" t="s">
        <v>615</v>
      </c>
      <c r="J114" s="5"/>
      <c r="K114" s="5"/>
      <c r="L114" s="5"/>
      <c r="M114" s="5"/>
      <c r="N114" s="5"/>
      <c r="O114" s="5"/>
      <c r="P114" s="5"/>
      <c r="Q114" s="5"/>
      <c r="R114" s="5"/>
      <c r="S114" s="5"/>
      <c r="T114" s="5"/>
      <c r="U114" s="5"/>
    </row>
    <row r="115" spans="1:21" ht="15.75">
      <c r="A115" s="28" t="s">
        <v>616</v>
      </c>
      <c r="B115" s="5"/>
      <c r="C115" s="5"/>
      <c r="D115" s="5"/>
      <c r="E115" s="5"/>
      <c r="F115" s="109"/>
      <c r="G115" s="43"/>
      <c r="H115" s="5"/>
      <c r="I115" s="111"/>
      <c r="J115" s="5"/>
      <c r="K115" s="5"/>
      <c r="L115" s="5"/>
      <c r="M115" s="5"/>
      <c r="N115" s="5"/>
      <c r="O115" s="5"/>
      <c r="P115" s="5"/>
      <c r="Q115" s="5"/>
      <c r="R115" s="5"/>
      <c r="S115" s="5"/>
      <c r="T115" s="5"/>
      <c r="U115" s="5"/>
    </row>
    <row r="116" spans="1:21">
      <c r="A116" s="7" t="s">
        <v>617</v>
      </c>
      <c r="B116" s="5"/>
      <c r="C116" s="5"/>
      <c r="D116" s="5"/>
      <c r="E116" s="5"/>
      <c r="F116" s="43">
        <f>IF(OR(N!$A$1="HO",N!$A$1="COM"),(#REF!)/1000,0)</f>
        <v>0</v>
      </c>
      <c r="G116" s="5"/>
      <c r="H116" s="5"/>
      <c r="I116" s="5">
        <v>200000</v>
      </c>
      <c r="J116" s="5"/>
      <c r="K116" s="5"/>
      <c r="L116" s="5"/>
      <c r="M116" s="5"/>
      <c r="N116" s="5"/>
      <c r="O116" s="5"/>
      <c r="P116" s="5"/>
      <c r="Q116" s="5"/>
      <c r="R116" s="5"/>
      <c r="S116" s="5"/>
      <c r="T116" s="5"/>
      <c r="U116" s="5"/>
    </row>
    <row r="117" spans="1:21" ht="15.75">
      <c r="A117" s="5"/>
      <c r="B117" s="5"/>
      <c r="C117" s="5"/>
      <c r="D117" s="5"/>
      <c r="E117" s="5"/>
      <c r="F117" s="106" t="s">
        <v>587</v>
      </c>
      <c r="G117" s="5"/>
      <c r="H117" s="5"/>
      <c r="I117" s="29" t="s">
        <v>581</v>
      </c>
      <c r="J117" s="5"/>
      <c r="K117" s="5"/>
      <c r="L117" s="5"/>
      <c r="M117" s="5"/>
      <c r="N117" s="5"/>
      <c r="O117" s="5"/>
      <c r="P117" s="5"/>
      <c r="Q117" s="5"/>
      <c r="R117" s="5"/>
      <c r="S117" s="5"/>
      <c r="T117" s="5"/>
      <c r="U117" s="5"/>
    </row>
    <row r="118" spans="1:21" ht="15.75">
      <c r="A118" s="5"/>
      <c r="B118" s="5"/>
      <c r="C118" s="5"/>
      <c r="D118" s="10"/>
      <c r="E118" s="11"/>
      <c r="F118" s="42"/>
      <c r="G118" s="5"/>
      <c r="H118" s="5"/>
      <c r="I118" s="6"/>
      <c r="J118" s="5"/>
      <c r="K118" s="5"/>
      <c r="L118" s="5"/>
      <c r="M118" s="5"/>
      <c r="N118" s="5"/>
      <c r="O118" s="5"/>
      <c r="P118" s="5"/>
      <c r="Q118" s="5"/>
      <c r="R118" s="5"/>
      <c r="S118" s="5"/>
      <c r="T118" s="5"/>
      <c r="U118" s="5"/>
    </row>
    <row r="119" spans="1:21">
      <c r="A119" s="5"/>
      <c r="B119" s="5"/>
      <c r="C119" s="5"/>
      <c r="D119" s="5"/>
      <c r="E119" s="5"/>
      <c r="F119" s="43"/>
      <c r="G119" s="43"/>
      <c r="H119" s="5"/>
      <c r="I119" s="5"/>
      <c r="J119" s="5"/>
      <c r="K119" s="5"/>
      <c r="L119" s="5"/>
      <c r="M119" s="5"/>
      <c r="N119" s="5"/>
      <c r="O119" s="5"/>
      <c r="P119" s="5"/>
      <c r="Q119" s="5"/>
      <c r="R119" s="5"/>
      <c r="S119" s="5"/>
      <c r="T119" s="5"/>
      <c r="U119" s="5"/>
    </row>
    <row r="120" spans="1:21" ht="15.75">
      <c r="A120" s="10"/>
      <c r="B120" s="11"/>
      <c r="C120" s="11"/>
      <c r="D120" s="11"/>
      <c r="E120" s="11"/>
      <c r="F120" s="41"/>
      <c r="G120" s="41"/>
      <c r="H120" s="11"/>
      <c r="I120" s="11"/>
      <c r="J120" s="5"/>
      <c r="K120" s="5"/>
      <c r="L120" s="5"/>
      <c r="M120" s="5"/>
      <c r="N120" s="5"/>
      <c r="O120" s="5"/>
      <c r="P120" s="5"/>
      <c r="Q120" s="5"/>
      <c r="R120" s="5"/>
      <c r="S120" s="5"/>
      <c r="T120" s="5"/>
      <c r="U120" s="5"/>
    </row>
    <row r="121" spans="1:21" ht="24">
      <c r="A121" s="112" t="s">
        <v>405</v>
      </c>
      <c r="B121" s="11"/>
      <c r="C121" s="11"/>
      <c r="D121" s="11"/>
      <c r="E121" s="11"/>
      <c r="F121" s="41"/>
      <c r="G121" s="41"/>
      <c r="H121" s="11"/>
      <c r="I121" s="11"/>
      <c r="J121" s="5"/>
      <c r="K121" s="5"/>
      <c r="L121" s="5"/>
      <c r="M121" s="5"/>
      <c r="N121" s="5"/>
      <c r="O121" s="5"/>
      <c r="P121" s="5"/>
      <c r="Q121" s="5"/>
      <c r="R121" s="5"/>
      <c r="S121" s="5"/>
      <c r="T121" s="5"/>
      <c r="U121" s="5"/>
    </row>
    <row r="122" spans="1:21" ht="15.75">
      <c r="A122" s="5"/>
      <c r="B122" s="5"/>
      <c r="C122" s="5"/>
      <c r="D122" s="5"/>
      <c r="E122" s="5"/>
      <c r="F122" s="43"/>
      <c r="G122" s="43"/>
      <c r="H122" s="5"/>
      <c r="I122" s="37"/>
      <c r="J122" s="5"/>
      <c r="K122" s="5"/>
      <c r="L122" s="5"/>
      <c r="M122" s="5"/>
      <c r="N122" s="5"/>
      <c r="O122" s="5"/>
      <c r="P122" s="5"/>
      <c r="Q122" s="5"/>
      <c r="R122" s="5"/>
      <c r="S122" s="5"/>
      <c r="T122" s="5"/>
      <c r="U122" s="5"/>
    </row>
    <row r="123" spans="1:21">
      <c r="A123" s="5"/>
      <c r="B123" s="5"/>
      <c r="C123" s="5"/>
      <c r="D123" s="5"/>
      <c r="E123" s="5"/>
      <c r="F123" s="43"/>
      <c r="G123" s="43"/>
      <c r="H123" s="5"/>
      <c r="I123" s="5"/>
      <c r="J123" s="5"/>
      <c r="K123" s="5"/>
      <c r="L123" s="5"/>
      <c r="M123" s="5"/>
      <c r="N123" s="5"/>
      <c r="O123" s="5"/>
      <c r="P123" s="5"/>
      <c r="Q123" s="5"/>
      <c r="R123" s="5"/>
      <c r="S123" s="5"/>
      <c r="T123" s="5"/>
      <c r="U123" s="5"/>
    </row>
    <row r="124" spans="1:21">
      <c r="A124" s="5"/>
      <c r="B124" s="5"/>
      <c r="C124" s="5"/>
      <c r="D124" s="5"/>
      <c r="E124" s="5"/>
      <c r="F124" s="43"/>
      <c r="G124" s="43"/>
      <c r="H124" s="5"/>
      <c r="I124" s="5"/>
      <c r="J124" s="5"/>
      <c r="K124" s="5"/>
      <c r="L124" s="5"/>
      <c r="M124" s="5"/>
      <c r="N124" s="5"/>
      <c r="O124" s="5"/>
      <c r="P124" s="5"/>
      <c r="Q124" s="5"/>
      <c r="R124" s="5"/>
      <c r="S124" s="5"/>
      <c r="T124" s="5"/>
      <c r="U124" s="5"/>
    </row>
    <row r="125" spans="1:21">
      <c r="A125" s="6"/>
      <c r="B125" s="6"/>
      <c r="C125" s="6"/>
      <c r="D125" s="6"/>
      <c r="E125" s="99" t="e">
        <f>#REF!</f>
        <v>#REF!</v>
      </c>
      <c r="F125" s="99"/>
      <c r="G125" s="103"/>
      <c r="H125" s="12" t="e">
        <f>#REF!</f>
        <v>#REF!</v>
      </c>
      <c r="I125" s="13"/>
      <c r="J125" s="5"/>
      <c r="K125" s="5"/>
      <c r="L125" s="5"/>
      <c r="M125" s="5"/>
      <c r="N125" s="5"/>
      <c r="O125" s="5"/>
      <c r="P125" s="5"/>
      <c r="Q125" s="5"/>
      <c r="R125" s="5"/>
      <c r="S125" s="5"/>
      <c r="T125" s="5"/>
      <c r="U125" s="5"/>
    </row>
    <row r="126" spans="1:21">
      <c r="A126" s="5"/>
      <c r="B126" s="5"/>
      <c r="C126" s="5"/>
      <c r="D126" s="5"/>
      <c r="E126" s="101" t="s">
        <v>244</v>
      </c>
      <c r="F126" s="41"/>
      <c r="G126" s="104"/>
      <c r="H126" s="30" t="s">
        <v>244</v>
      </c>
      <c r="I126" s="11"/>
      <c r="J126" s="5"/>
      <c r="K126" s="5"/>
      <c r="L126" s="5"/>
      <c r="M126" s="5"/>
      <c r="N126" s="5"/>
      <c r="O126" s="5"/>
      <c r="P126" s="5"/>
      <c r="Q126" s="5"/>
      <c r="R126" s="5"/>
      <c r="S126" s="5"/>
      <c r="T126" s="5"/>
      <c r="U126" s="5"/>
    </row>
    <row r="127" spans="1:21">
      <c r="A127" s="6"/>
      <c r="B127" s="6"/>
      <c r="C127" s="6"/>
      <c r="D127" s="6"/>
      <c r="E127" s="6"/>
      <c r="F127" s="42"/>
      <c r="G127" s="42"/>
      <c r="H127" s="6"/>
      <c r="I127" s="6"/>
      <c r="J127" s="5"/>
      <c r="K127" s="5"/>
      <c r="L127" s="5"/>
      <c r="M127" s="5"/>
      <c r="N127" s="5"/>
      <c r="O127" s="5"/>
      <c r="P127" s="5"/>
      <c r="Q127" s="5"/>
      <c r="R127" s="5"/>
      <c r="S127" s="5"/>
      <c r="T127" s="5"/>
      <c r="U127" s="5"/>
    </row>
    <row r="128" spans="1:21" ht="15.75">
      <c r="A128" s="28" t="s">
        <v>0</v>
      </c>
      <c r="B128" s="5"/>
      <c r="C128" s="5"/>
      <c r="D128" s="5"/>
      <c r="E128" s="5"/>
      <c r="F128" s="43"/>
      <c r="G128" s="43"/>
      <c r="H128" s="5"/>
      <c r="I128" s="5"/>
      <c r="J128" s="5"/>
      <c r="K128" s="5"/>
      <c r="L128" s="5"/>
      <c r="M128" s="5"/>
      <c r="N128" s="5"/>
      <c r="O128" s="5"/>
      <c r="P128" s="5"/>
      <c r="Q128" s="5"/>
      <c r="R128" s="5"/>
      <c r="S128" s="5"/>
      <c r="T128" s="5"/>
      <c r="U128" s="5"/>
    </row>
    <row r="129" spans="1:21">
      <c r="A129" s="5"/>
      <c r="B129" s="5"/>
      <c r="C129" s="5"/>
      <c r="D129" s="5"/>
      <c r="E129" s="5"/>
      <c r="F129" s="43"/>
      <c r="G129" s="43"/>
      <c r="H129" s="5"/>
      <c r="I129" s="5"/>
      <c r="J129" s="5"/>
      <c r="K129" s="5"/>
      <c r="L129" s="5"/>
      <c r="M129" s="5"/>
      <c r="N129" s="5"/>
      <c r="O129" s="5"/>
      <c r="P129" s="5"/>
      <c r="Q129" s="5"/>
      <c r="R129" s="5"/>
      <c r="S129" s="5"/>
      <c r="T129" s="5"/>
      <c r="U129" s="5"/>
    </row>
    <row r="130" spans="1:21" ht="15.75">
      <c r="A130" s="28" t="s">
        <v>316</v>
      </c>
      <c r="B130" s="5"/>
      <c r="C130" s="5"/>
      <c r="D130" s="5"/>
      <c r="E130" s="5"/>
      <c r="F130" s="43"/>
      <c r="G130" s="43"/>
      <c r="H130" s="5"/>
      <c r="I130" s="5"/>
      <c r="J130" s="5"/>
      <c r="K130" s="5"/>
      <c r="L130" s="5"/>
      <c r="M130" s="5"/>
      <c r="N130" s="5"/>
      <c r="O130" s="5"/>
      <c r="P130" s="5"/>
      <c r="Q130" s="5"/>
      <c r="R130" s="5"/>
      <c r="S130" s="5"/>
      <c r="T130" s="5"/>
      <c r="U130" s="5"/>
    </row>
    <row r="131" spans="1:21">
      <c r="A131" s="5"/>
      <c r="B131" s="5"/>
      <c r="C131" s="5"/>
      <c r="D131" s="5"/>
      <c r="E131" s="5"/>
      <c r="F131" s="43"/>
      <c r="G131" s="43"/>
      <c r="H131" s="5"/>
      <c r="I131" s="5"/>
      <c r="J131" s="5"/>
      <c r="K131" s="5"/>
      <c r="L131" s="5"/>
      <c r="M131" s="5"/>
      <c r="N131" s="5"/>
      <c r="O131" s="5"/>
      <c r="P131" s="5"/>
      <c r="Q131" s="5"/>
      <c r="R131" s="5"/>
      <c r="S131" s="5"/>
      <c r="T131" s="5"/>
      <c r="U131" s="5"/>
    </row>
    <row r="132" spans="1:21">
      <c r="A132" s="7"/>
      <c r="B132" s="5"/>
      <c r="C132" s="5"/>
      <c r="D132" s="5"/>
      <c r="E132" s="4"/>
      <c r="F132" s="43"/>
      <c r="G132" s="43"/>
      <c r="H132" s="4"/>
      <c r="I132" s="5"/>
      <c r="J132" s="5"/>
      <c r="K132" s="5"/>
      <c r="L132" s="5"/>
      <c r="M132" s="5"/>
      <c r="N132" s="5"/>
      <c r="O132" s="5"/>
      <c r="P132" s="5"/>
      <c r="Q132" s="5"/>
      <c r="R132" s="5"/>
      <c r="S132" s="5"/>
      <c r="T132" s="5"/>
      <c r="U132" s="5"/>
    </row>
    <row r="133" spans="1:21">
      <c r="A133" s="7" t="s">
        <v>582</v>
      </c>
      <c r="B133" s="5"/>
      <c r="C133" s="5"/>
      <c r="D133" s="5"/>
      <c r="E133" s="5"/>
      <c r="F133" s="43" t="e">
        <f>ROUND((P!F247)/1000,0)</f>
        <v>#VALUE!</v>
      </c>
      <c r="G133" s="43"/>
      <c r="H133" s="5"/>
      <c r="I133" s="5">
        <v>14830</v>
      </c>
      <c r="J133" s="5"/>
      <c r="K133" s="5"/>
      <c r="L133" s="5"/>
      <c r="M133" s="5"/>
      <c r="N133" s="5"/>
      <c r="O133" s="5"/>
      <c r="P133" s="5"/>
      <c r="Q133" s="5"/>
      <c r="R133" s="5"/>
      <c r="S133" s="5"/>
      <c r="T133" s="5"/>
      <c r="U133" s="5"/>
    </row>
    <row r="134" spans="1:21">
      <c r="A134" s="5"/>
      <c r="B134" s="5"/>
      <c r="C134" s="5"/>
      <c r="D134" s="5"/>
      <c r="E134" s="5"/>
      <c r="F134" s="43"/>
      <c r="G134" s="43"/>
      <c r="H134" s="5"/>
      <c r="I134" s="5"/>
      <c r="J134" s="5"/>
      <c r="K134" s="5"/>
      <c r="L134" s="5"/>
      <c r="M134" s="5"/>
      <c r="N134" s="5"/>
      <c r="O134" s="5"/>
      <c r="P134" s="5"/>
      <c r="Q134" s="5"/>
      <c r="R134" s="5"/>
      <c r="S134" s="5"/>
      <c r="T134" s="5"/>
      <c r="U134" s="5"/>
    </row>
    <row r="135" spans="1:21">
      <c r="A135" s="5"/>
      <c r="B135" s="5"/>
      <c r="C135" s="5"/>
      <c r="D135" s="5"/>
      <c r="E135" s="5"/>
      <c r="F135" s="43"/>
      <c r="G135" s="43"/>
      <c r="H135" s="5"/>
      <c r="I135" s="5"/>
      <c r="J135" s="5"/>
      <c r="K135" s="5"/>
      <c r="L135" s="5"/>
      <c r="M135" s="5"/>
      <c r="N135" s="5"/>
      <c r="O135" s="5"/>
      <c r="P135" s="5"/>
      <c r="Q135" s="5"/>
      <c r="R135" s="5"/>
      <c r="S135" s="5"/>
      <c r="T135" s="5"/>
      <c r="U135" s="5"/>
    </row>
    <row r="136" spans="1:21" ht="15.75">
      <c r="A136" s="28" t="s">
        <v>583</v>
      </c>
      <c r="B136" s="5"/>
      <c r="C136" s="5"/>
      <c r="D136" s="5"/>
      <c r="E136" s="5"/>
      <c r="F136" s="43" t="e">
        <f>ROUND(P!F240/1000,0)</f>
        <v>#VALUE!</v>
      </c>
      <c r="G136" s="43"/>
      <c r="H136" s="5"/>
      <c r="I136" s="5">
        <v>2008327</v>
      </c>
      <c r="J136" s="5"/>
      <c r="K136" s="5"/>
      <c r="L136" s="5"/>
      <c r="M136" s="5"/>
      <c r="N136" s="5"/>
      <c r="O136" s="5"/>
      <c r="P136" s="5"/>
      <c r="Q136" s="5"/>
      <c r="R136" s="5"/>
      <c r="S136" s="5"/>
      <c r="T136" s="5"/>
      <c r="U136" s="5"/>
    </row>
    <row r="137" spans="1:21" ht="15.75">
      <c r="A137" s="28"/>
      <c r="B137" s="5"/>
      <c r="C137" s="5"/>
      <c r="D137" s="5"/>
      <c r="E137" s="5"/>
      <c r="F137" s="43"/>
      <c r="G137" s="43"/>
      <c r="H137" s="5"/>
      <c r="I137" s="5"/>
      <c r="J137" s="5"/>
      <c r="K137" s="5"/>
      <c r="L137" s="5"/>
      <c r="M137" s="5"/>
      <c r="N137" s="5"/>
      <c r="O137" s="5"/>
      <c r="P137" s="5"/>
      <c r="Q137" s="5"/>
      <c r="R137" s="5"/>
      <c r="S137" s="5"/>
      <c r="T137" s="5"/>
      <c r="U137" s="5"/>
    </row>
    <row r="138" spans="1:21" ht="15.75">
      <c r="A138" s="28" t="s">
        <v>584</v>
      </c>
      <c r="B138" s="5"/>
      <c r="C138" s="5"/>
      <c r="D138" s="5"/>
      <c r="E138" s="5"/>
      <c r="F138" s="43"/>
      <c r="G138" s="43"/>
      <c r="H138" s="5"/>
      <c r="I138" s="5"/>
      <c r="J138" s="5"/>
      <c r="K138" s="5"/>
      <c r="L138" s="5"/>
      <c r="M138" s="5"/>
      <c r="N138" s="5"/>
      <c r="O138" s="5"/>
      <c r="P138" s="5"/>
      <c r="Q138" s="5"/>
      <c r="R138" s="5"/>
      <c r="S138" s="5"/>
      <c r="T138" s="5"/>
      <c r="U138" s="5"/>
    </row>
    <row r="139" spans="1:21">
      <c r="A139" s="7" t="s">
        <v>171</v>
      </c>
      <c r="B139" s="5"/>
      <c r="C139" s="5"/>
      <c r="D139" s="5"/>
      <c r="E139" s="5"/>
      <c r="F139" s="43"/>
      <c r="G139" s="43"/>
      <c r="H139" s="5"/>
      <c r="I139" s="5"/>
      <c r="J139" s="5"/>
      <c r="K139" s="5"/>
      <c r="L139" s="5"/>
      <c r="M139" s="5"/>
      <c r="N139" s="5"/>
      <c r="O139" s="5"/>
      <c r="P139" s="5"/>
      <c r="Q139" s="5"/>
      <c r="R139" s="5"/>
      <c r="S139" s="5"/>
      <c r="T139" s="5"/>
      <c r="U139" s="5"/>
    </row>
    <row r="140" spans="1:21">
      <c r="A140" s="7" t="s">
        <v>172</v>
      </c>
      <c r="B140" s="5"/>
      <c r="C140" s="5"/>
      <c r="D140" s="5"/>
      <c r="E140" s="5"/>
      <c r="F140" s="43"/>
      <c r="G140" s="43"/>
      <c r="H140" s="5"/>
      <c r="I140" s="5"/>
      <c r="J140" s="5"/>
      <c r="K140" s="5"/>
      <c r="L140" s="5"/>
      <c r="M140" s="5"/>
      <c r="N140" s="5"/>
      <c r="O140" s="5"/>
      <c r="P140" s="5"/>
      <c r="Q140" s="5"/>
      <c r="R140" s="5"/>
      <c r="S140" s="5"/>
      <c r="T140" s="5"/>
      <c r="U140" s="5"/>
    </row>
    <row r="141" spans="1:21">
      <c r="A141" s="7" t="s">
        <v>173</v>
      </c>
      <c r="B141" s="5"/>
      <c r="C141" s="5"/>
      <c r="D141" s="5"/>
      <c r="E141" s="5" t="e">
        <f>ROUND((P!E149)/1000,0)</f>
        <v>#VALUE!</v>
      </c>
      <c r="F141" s="43"/>
      <c r="G141" s="43"/>
      <c r="H141" s="5">
        <v>669017</v>
      </c>
      <c r="I141" s="5"/>
      <c r="J141" s="5"/>
      <c r="K141" s="5"/>
      <c r="L141" s="5"/>
      <c r="M141" s="5"/>
      <c r="N141" s="5"/>
      <c r="O141" s="5"/>
      <c r="P141" s="5"/>
      <c r="Q141" s="5"/>
      <c r="R141" s="5"/>
      <c r="S141" s="5"/>
      <c r="T141" s="5"/>
      <c r="U141" s="5"/>
    </row>
    <row r="142" spans="1:21">
      <c r="A142" s="7" t="s">
        <v>174</v>
      </c>
      <c r="B142" s="5"/>
      <c r="C142" s="5"/>
      <c r="D142" s="5"/>
      <c r="E142" s="5" t="e">
        <f>ROUND(P!E150/1000,0)</f>
        <v>#VALUE!</v>
      </c>
      <c r="F142" s="43"/>
      <c r="G142" s="43"/>
      <c r="H142" s="5">
        <v>167137</v>
      </c>
      <c r="I142" s="5"/>
      <c r="J142" s="5"/>
      <c r="K142" s="5"/>
      <c r="L142" s="5"/>
      <c r="M142" s="5"/>
      <c r="N142" s="5"/>
      <c r="O142" s="5"/>
      <c r="P142" s="5"/>
      <c r="Q142" s="5"/>
      <c r="R142" s="5"/>
      <c r="S142" s="5"/>
      <c r="T142" s="5"/>
      <c r="U142" s="5"/>
    </row>
    <row r="143" spans="1:21">
      <c r="A143" s="5"/>
      <c r="B143" s="5"/>
      <c r="C143" s="5"/>
      <c r="D143" s="5"/>
      <c r="E143" s="21" t="e">
        <f>ROUND(SUM(E141:E142),0)</f>
        <v>#VALUE!</v>
      </c>
      <c r="F143" s="43"/>
      <c r="G143" s="43"/>
      <c r="H143" s="21">
        <f>SUM(H141:H142)</f>
        <v>836154</v>
      </c>
      <c r="I143" s="5"/>
      <c r="J143" s="5"/>
      <c r="K143" s="5"/>
      <c r="L143" s="5"/>
      <c r="M143" s="5"/>
      <c r="N143" s="5"/>
      <c r="O143" s="5"/>
      <c r="P143" s="5"/>
      <c r="Q143" s="5"/>
      <c r="R143" s="5"/>
      <c r="S143" s="5"/>
      <c r="T143" s="5"/>
      <c r="U143" s="5"/>
    </row>
    <row r="144" spans="1:21">
      <c r="A144" s="7" t="s">
        <v>175</v>
      </c>
      <c r="B144" s="5"/>
      <c r="C144" s="5"/>
      <c r="D144" s="5"/>
      <c r="E144" s="5" t="e">
        <f>ROUND(P!E154/1000,0)</f>
        <v>#VALUE!</v>
      </c>
      <c r="F144" s="43"/>
      <c r="G144" s="43"/>
      <c r="H144" s="5">
        <v>935012</v>
      </c>
      <c r="I144" s="5"/>
      <c r="J144" s="5"/>
      <c r="K144" s="5"/>
      <c r="L144" s="5"/>
      <c r="M144" s="5"/>
      <c r="N144" s="5"/>
      <c r="O144" s="5"/>
      <c r="P144" s="5"/>
      <c r="Q144" s="5"/>
      <c r="R144" s="5"/>
      <c r="S144" s="5"/>
      <c r="T144" s="5"/>
      <c r="U144" s="5"/>
    </row>
    <row r="145" spans="1:21">
      <c r="A145" s="7"/>
      <c r="B145" s="5"/>
      <c r="C145" s="5"/>
      <c r="D145" s="5"/>
      <c r="E145" s="21" t="e">
        <f>ROUND(SUM(E143:E144),0)</f>
        <v>#VALUE!</v>
      </c>
      <c r="F145" s="43"/>
      <c r="G145" s="43"/>
      <c r="H145" s="21">
        <f>SUM(H143:H144)</f>
        <v>1771166</v>
      </c>
      <c r="I145" s="5"/>
      <c r="J145" s="5"/>
      <c r="K145" s="5"/>
      <c r="L145" s="5"/>
      <c r="M145" s="5"/>
      <c r="N145" s="5"/>
      <c r="O145" s="5"/>
      <c r="P145" s="5"/>
      <c r="Q145" s="5"/>
      <c r="R145" s="5"/>
      <c r="S145" s="5"/>
      <c r="T145" s="5"/>
      <c r="U145" s="5"/>
    </row>
    <row r="146" spans="1:21">
      <c r="A146" s="7" t="s">
        <v>176</v>
      </c>
      <c r="B146" s="5"/>
      <c r="C146" s="5"/>
      <c r="D146" s="5"/>
      <c r="E146" s="5" t="e">
        <f>E142</f>
        <v>#VALUE!</v>
      </c>
      <c r="F146" s="43" t="e">
        <f>ROUND(+E145-E146,0)</f>
        <v>#VALUE!</v>
      </c>
      <c r="G146" s="43"/>
      <c r="H146" s="5">
        <v>167137</v>
      </c>
      <c r="I146" s="5">
        <f>H145-H146</f>
        <v>1604029</v>
      </c>
      <c r="J146" s="5"/>
      <c r="K146" s="5"/>
      <c r="L146" s="5"/>
      <c r="M146" s="5"/>
      <c r="N146" s="5"/>
      <c r="O146" s="5"/>
      <c r="P146" s="5"/>
      <c r="Q146" s="5"/>
      <c r="R146" s="5"/>
      <c r="S146" s="5"/>
      <c r="T146" s="5"/>
      <c r="U146" s="5"/>
    </row>
    <row r="147" spans="1:21">
      <c r="A147" s="5"/>
      <c r="B147" s="5"/>
      <c r="C147" s="5"/>
      <c r="D147" s="5"/>
      <c r="E147" s="21"/>
      <c r="F147" s="5"/>
      <c r="G147" s="5"/>
      <c r="H147" s="21"/>
      <c r="I147" s="5"/>
      <c r="J147" s="5"/>
      <c r="K147" s="5"/>
      <c r="L147" s="5"/>
      <c r="M147" s="5"/>
      <c r="N147" s="5"/>
      <c r="O147" s="5"/>
      <c r="P147" s="5"/>
      <c r="Q147" s="5"/>
      <c r="R147" s="5"/>
      <c r="S147" s="5"/>
      <c r="T147" s="5"/>
      <c r="U147" s="5"/>
    </row>
    <row r="148" spans="1:21">
      <c r="A148" s="7"/>
      <c r="B148" s="5"/>
      <c r="C148" s="5"/>
      <c r="D148" s="5"/>
      <c r="E148" s="5"/>
      <c r="F148" s="43"/>
      <c r="G148" s="43"/>
      <c r="H148" s="5"/>
      <c r="I148" s="5"/>
      <c r="J148" s="5"/>
      <c r="K148" s="5"/>
      <c r="L148" s="5"/>
      <c r="M148" s="5"/>
      <c r="N148" s="5"/>
      <c r="O148" s="5"/>
      <c r="P148" s="5"/>
      <c r="Q148" s="5"/>
      <c r="R148" s="5"/>
      <c r="S148" s="5"/>
      <c r="T148" s="5"/>
      <c r="U148" s="5"/>
    </row>
    <row r="149" spans="1:21">
      <c r="A149" s="5"/>
      <c r="B149" s="5"/>
      <c r="C149" s="5"/>
      <c r="D149" s="5"/>
      <c r="E149" s="5"/>
      <c r="F149" s="43"/>
      <c r="G149" s="43"/>
      <c r="H149" s="5"/>
      <c r="I149" s="5"/>
      <c r="J149" s="5"/>
      <c r="K149" s="5"/>
      <c r="L149" s="5"/>
      <c r="M149" s="5"/>
      <c r="N149" s="5"/>
      <c r="O149" s="5"/>
      <c r="P149" s="5"/>
      <c r="Q149" s="5"/>
      <c r="R149" s="5"/>
      <c r="S149" s="5"/>
      <c r="T149" s="5"/>
      <c r="U149" s="5"/>
    </row>
    <row r="150" spans="1:21" ht="15.75">
      <c r="A150" s="28" t="s">
        <v>262</v>
      </c>
      <c r="B150" s="5"/>
      <c r="C150" s="5"/>
      <c r="D150" s="5"/>
      <c r="E150" s="5"/>
      <c r="F150" s="43"/>
      <c r="G150" s="43"/>
      <c r="H150" s="5"/>
      <c r="I150" s="5"/>
      <c r="J150" s="5"/>
      <c r="K150" s="5"/>
      <c r="L150" s="5"/>
      <c r="M150" s="5"/>
      <c r="N150" s="5"/>
      <c r="O150" s="5"/>
      <c r="P150" s="5"/>
      <c r="Q150" s="5"/>
      <c r="R150" s="5"/>
      <c r="S150" s="5"/>
      <c r="T150" s="5"/>
      <c r="U150" s="5"/>
    </row>
    <row r="151" spans="1:21">
      <c r="A151" s="7" t="s">
        <v>263</v>
      </c>
      <c r="B151" s="5"/>
      <c r="C151" s="5"/>
      <c r="D151" s="5"/>
      <c r="E151" s="5" t="e">
        <f>ROUND((P!E139+P!E140)/1000,0)</f>
        <v>#VALUE!</v>
      </c>
      <c r="F151" s="43"/>
      <c r="G151" s="43"/>
      <c r="H151" s="5">
        <v>1681</v>
      </c>
      <c r="I151" s="5"/>
      <c r="J151" s="5"/>
      <c r="K151" s="5"/>
      <c r="L151" s="5"/>
      <c r="M151" s="5"/>
      <c r="N151" s="5"/>
      <c r="O151" s="5"/>
      <c r="P151" s="5"/>
      <c r="Q151" s="5"/>
      <c r="R151" s="5"/>
      <c r="S151" s="5"/>
      <c r="T151" s="5"/>
      <c r="U151" s="5"/>
    </row>
    <row r="152" spans="1:21">
      <c r="A152" s="7" t="s">
        <v>120</v>
      </c>
      <c r="B152" s="5"/>
      <c r="C152" s="5"/>
      <c r="D152" s="5"/>
      <c r="E152" s="5" t="e">
        <f>ROUND((P!E141)/1000,0)</f>
        <v>#VALUE!</v>
      </c>
      <c r="F152" s="43"/>
      <c r="G152" s="43"/>
      <c r="H152" s="5">
        <v>73301</v>
      </c>
      <c r="I152" s="5"/>
      <c r="J152" s="5"/>
      <c r="K152" s="5"/>
      <c r="L152" s="5"/>
      <c r="M152" s="5"/>
      <c r="N152" s="5"/>
      <c r="O152" s="5"/>
      <c r="P152" s="5"/>
      <c r="Q152" s="5"/>
      <c r="R152" s="5"/>
      <c r="S152" s="5"/>
      <c r="T152" s="5"/>
      <c r="U152" s="5"/>
    </row>
    <row r="153" spans="1:21">
      <c r="A153" s="7"/>
      <c r="B153" s="5"/>
      <c r="C153" s="5"/>
      <c r="D153" s="5"/>
      <c r="E153" s="5" t="str">
        <f>IF(P!E143&lt;&gt;0,ROUND((P!E143)/1000,0),"")</f>
        <v/>
      </c>
      <c r="F153" s="43"/>
      <c r="G153" s="43"/>
      <c r="H153" s="5"/>
      <c r="I153" s="5"/>
      <c r="J153" s="5"/>
      <c r="K153" s="5"/>
      <c r="L153" s="5"/>
      <c r="M153" s="5"/>
      <c r="N153" s="5"/>
      <c r="O153" s="5"/>
      <c r="P153" s="5"/>
      <c r="Q153" s="5"/>
      <c r="R153" s="5"/>
      <c r="S153" s="5"/>
      <c r="T153" s="5"/>
      <c r="U153" s="5"/>
    </row>
    <row r="154" spans="1:21">
      <c r="A154" s="7" t="s">
        <v>121</v>
      </c>
      <c r="B154" s="5"/>
      <c r="C154" s="5"/>
      <c r="D154" s="5"/>
      <c r="E154" s="5" t="e">
        <f>ROUND(P!E142/1000,0)</f>
        <v>#VALUE!</v>
      </c>
      <c r="F154" s="43"/>
      <c r="G154" s="43"/>
      <c r="H154" s="5">
        <v>5027</v>
      </c>
      <c r="I154" s="5"/>
      <c r="J154" s="5"/>
      <c r="K154" s="5"/>
      <c r="L154" s="5"/>
      <c r="M154" s="5"/>
      <c r="N154" s="5"/>
      <c r="O154" s="5"/>
      <c r="P154" s="5"/>
      <c r="Q154" s="5"/>
      <c r="R154" s="5"/>
      <c r="S154" s="5"/>
      <c r="T154" s="5"/>
      <c r="U154" s="5"/>
    </row>
    <row r="155" spans="1:21">
      <c r="A155" s="7" t="s">
        <v>122</v>
      </c>
      <c r="B155" s="5"/>
      <c r="C155" s="5"/>
      <c r="D155" s="5"/>
      <c r="E155" s="5"/>
      <c r="F155" s="43"/>
      <c r="G155" s="43"/>
      <c r="H155" s="5"/>
      <c r="I155" s="5"/>
      <c r="J155" s="5"/>
      <c r="K155" s="5"/>
      <c r="L155" s="5"/>
      <c r="M155" s="5"/>
      <c r="N155" s="5"/>
      <c r="O155" s="5"/>
      <c r="P155" s="5"/>
      <c r="Q155" s="5"/>
      <c r="R155" s="5"/>
      <c r="S155" s="5"/>
      <c r="T155" s="5"/>
      <c r="U155" s="5"/>
    </row>
    <row r="156" spans="1:21">
      <c r="A156" s="7" t="s">
        <v>264</v>
      </c>
      <c r="B156" s="5"/>
      <c r="C156" s="5"/>
      <c r="D156" s="5"/>
      <c r="E156" s="5" t="e">
        <f>ROUND(P!E130/1000,0)</f>
        <v>#VALUE!</v>
      </c>
      <c r="F156" s="43"/>
      <c r="G156" s="43"/>
      <c r="H156" s="5">
        <v>286742</v>
      </c>
      <c r="I156" s="5"/>
      <c r="J156" s="5"/>
      <c r="K156" s="5"/>
      <c r="L156" s="5"/>
      <c r="M156" s="5"/>
      <c r="N156" s="5"/>
      <c r="O156" s="5"/>
      <c r="P156" s="5"/>
      <c r="Q156" s="5"/>
      <c r="R156" s="5"/>
      <c r="S156" s="5"/>
      <c r="T156" s="5"/>
      <c r="U156" s="5"/>
    </row>
    <row r="157" spans="1:21">
      <c r="A157" s="7" t="s">
        <v>442</v>
      </c>
      <c r="B157" s="5"/>
      <c r="C157" s="5"/>
      <c r="D157" s="5"/>
      <c r="E157" s="5"/>
      <c r="F157" s="43"/>
      <c r="G157" s="43"/>
      <c r="H157" s="5"/>
      <c r="I157" s="5"/>
      <c r="J157" s="5"/>
      <c r="K157" s="5"/>
      <c r="L157" s="5"/>
      <c r="M157" s="5"/>
      <c r="N157" s="5"/>
      <c r="O157" s="5"/>
      <c r="P157" s="5"/>
      <c r="Q157" s="5"/>
      <c r="R157" s="5"/>
      <c r="S157" s="5"/>
      <c r="T157" s="5"/>
      <c r="U157" s="5"/>
    </row>
    <row r="158" spans="1:21">
      <c r="A158" s="7" t="s">
        <v>685</v>
      </c>
      <c r="B158" s="5"/>
      <c r="C158" s="5"/>
      <c r="D158" s="5"/>
      <c r="E158" s="5" t="e">
        <f>ROUND((P!E131)/1000,0)-1</f>
        <v>#VALUE!</v>
      </c>
      <c r="F158" s="43"/>
      <c r="G158" s="43"/>
      <c r="H158" s="5">
        <v>3281824</v>
      </c>
      <c r="I158" s="5"/>
      <c r="J158" s="5"/>
      <c r="K158" s="5"/>
      <c r="L158" s="5"/>
      <c r="M158" s="5"/>
      <c r="N158" s="5"/>
      <c r="O158" s="5"/>
      <c r="P158" s="5"/>
      <c r="Q158" s="5"/>
      <c r="R158" s="5"/>
      <c r="S158" s="5"/>
      <c r="T158" s="5"/>
      <c r="U158" s="5"/>
    </row>
    <row r="159" spans="1:21">
      <c r="A159" s="7" t="s">
        <v>686</v>
      </c>
      <c r="B159" s="5"/>
      <c r="C159" s="5"/>
      <c r="D159" s="5"/>
      <c r="E159" s="5"/>
      <c r="F159" s="43"/>
      <c r="G159" s="43"/>
      <c r="H159" s="5"/>
      <c r="I159" s="5"/>
      <c r="J159" s="5"/>
      <c r="K159" s="5"/>
      <c r="L159" s="5"/>
      <c r="M159" s="5"/>
      <c r="N159" s="5"/>
      <c r="O159" s="5"/>
      <c r="P159" s="5"/>
      <c r="Q159" s="5"/>
      <c r="R159" s="5"/>
      <c r="S159" s="5"/>
      <c r="T159" s="5"/>
      <c r="U159" s="5"/>
    </row>
    <row r="160" spans="1:21">
      <c r="A160" s="7" t="s">
        <v>687</v>
      </c>
      <c r="B160" s="5"/>
      <c r="C160" s="5"/>
      <c r="D160" s="5"/>
      <c r="E160" s="4" t="s">
        <v>118</v>
      </c>
      <c r="F160" s="43"/>
      <c r="G160" s="43"/>
      <c r="H160" s="4" t="s">
        <v>351</v>
      </c>
      <c r="I160" s="5"/>
      <c r="J160" s="5"/>
      <c r="K160" s="5"/>
      <c r="L160" s="5"/>
      <c r="M160" s="5"/>
      <c r="N160" s="5"/>
      <c r="O160" s="5"/>
      <c r="P160" s="5"/>
      <c r="Q160" s="5"/>
      <c r="R160" s="5"/>
      <c r="S160" s="5"/>
      <c r="T160" s="5"/>
      <c r="U160" s="5"/>
    </row>
    <row r="161" spans="1:21">
      <c r="A161" s="7" t="s">
        <v>688</v>
      </c>
      <c r="B161" s="5"/>
      <c r="C161" s="5"/>
      <c r="D161" s="5"/>
      <c r="E161" s="5"/>
      <c r="F161" s="43"/>
      <c r="G161" s="43"/>
      <c r="H161" s="5"/>
      <c r="I161" s="5"/>
      <c r="J161" s="5"/>
      <c r="K161" s="5"/>
      <c r="L161" s="5"/>
      <c r="M161" s="5"/>
      <c r="N161" s="5"/>
      <c r="O161" s="5"/>
      <c r="P161" s="5"/>
      <c r="Q161" s="5"/>
      <c r="R161" s="5"/>
      <c r="S161" s="5"/>
      <c r="T161" s="5"/>
      <c r="U161" s="5"/>
    </row>
    <row r="162" spans="1:21">
      <c r="A162" s="7"/>
      <c r="B162" s="5"/>
      <c r="C162" s="5"/>
      <c r="D162" s="5"/>
      <c r="E162" s="5"/>
      <c r="F162" s="43"/>
      <c r="G162" s="43"/>
      <c r="H162" s="5"/>
      <c r="I162" s="5"/>
      <c r="J162" s="5"/>
      <c r="K162" s="5"/>
      <c r="L162" s="5"/>
      <c r="M162" s="5"/>
      <c r="N162" s="5"/>
      <c r="O162" s="5"/>
      <c r="P162" s="5"/>
      <c r="Q162" s="5"/>
      <c r="R162" s="5"/>
      <c r="S162" s="5"/>
      <c r="T162" s="5"/>
      <c r="U162" s="5"/>
    </row>
    <row r="163" spans="1:21">
      <c r="A163" s="7" t="s">
        <v>689</v>
      </c>
      <c r="B163" s="5"/>
      <c r="C163" s="5"/>
      <c r="D163" s="5"/>
      <c r="E163" s="5" t="e">
        <f>ROUND((P!E132+P!E133)/1000,0)</f>
        <v>#REF!</v>
      </c>
      <c r="F163" s="43"/>
      <c r="G163" s="43"/>
      <c r="H163" s="19">
        <v>150000</v>
      </c>
      <c r="I163" s="5"/>
      <c r="J163" s="5"/>
      <c r="K163" s="5"/>
      <c r="L163" s="5"/>
      <c r="M163" s="5"/>
      <c r="N163" s="5"/>
      <c r="O163" s="5"/>
      <c r="P163" s="5"/>
      <c r="Q163" s="5"/>
      <c r="R163" s="5"/>
      <c r="S163" s="5"/>
      <c r="T163" s="5"/>
      <c r="U163" s="5"/>
    </row>
    <row r="164" spans="1:21">
      <c r="A164" s="7"/>
      <c r="B164" s="5"/>
      <c r="C164" s="5"/>
      <c r="D164" s="5"/>
      <c r="E164" s="5"/>
      <c r="F164" s="43"/>
      <c r="G164" s="43"/>
      <c r="H164" s="5"/>
      <c r="I164" s="5"/>
      <c r="J164" s="5"/>
      <c r="K164" s="5"/>
      <c r="L164" s="5"/>
      <c r="M164" s="5"/>
      <c r="N164" s="5"/>
      <c r="O164" s="5"/>
      <c r="P164" s="5"/>
      <c r="Q164" s="5"/>
      <c r="R164" s="5"/>
      <c r="S164" s="5"/>
      <c r="T164" s="5"/>
      <c r="U164" s="5"/>
    </row>
    <row r="165" spans="1:21">
      <c r="A165" s="7" t="s">
        <v>84</v>
      </c>
      <c r="B165" s="5"/>
      <c r="C165" s="5"/>
      <c r="D165" s="5"/>
      <c r="E165" s="5"/>
      <c r="F165" s="43"/>
      <c r="G165" s="43"/>
      <c r="H165" s="5"/>
      <c r="I165" s="5"/>
      <c r="J165" s="5"/>
      <c r="K165" s="5"/>
      <c r="L165" s="5"/>
      <c r="M165" s="5"/>
      <c r="N165" s="5"/>
      <c r="O165" s="5"/>
      <c r="P165" s="5"/>
      <c r="Q165" s="5"/>
      <c r="R165" s="5"/>
      <c r="S165" s="5"/>
      <c r="T165" s="5"/>
      <c r="U165" s="5"/>
    </row>
    <row r="166" spans="1:21">
      <c r="A166" s="7" t="s">
        <v>690</v>
      </c>
      <c r="B166" s="5"/>
      <c r="C166" s="5"/>
      <c r="D166" s="5"/>
      <c r="E166" s="5" t="e">
        <f>ROUND(P!E134/1000,0)</f>
        <v>#VALUE!</v>
      </c>
      <c r="F166" s="43"/>
      <c r="G166" s="43"/>
      <c r="H166" s="5">
        <v>31487</v>
      </c>
      <c r="I166" s="5"/>
      <c r="J166" s="5"/>
      <c r="K166" s="5"/>
      <c r="L166" s="5"/>
      <c r="M166" s="5"/>
      <c r="N166" s="5"/>
      <c r="O166" s="5"/>
      <c r="P166" s="5"/>
      <c r="Q166" s="5"/>
      <c r="R166" s="5"/>
      <c r="S166" s="5"/>
      <c r="T166" s="5"/>
      <c r="U166" s="5"/>
    </row>
    <row r="167" spans="1:21">
      <c r="A167" s="7" t="s">
        <v>85</v>
      </c>
      <c r="B167" s="5"/>
      <c r="C167" s="5"/>
      <c r="D167" s="5"/>
      <c r="E167" s="5"/>
      <c r="F167" s="43"/>
      <c r="G167" s="43"/>
      <c r="H167" s="5"/>
      <c r="I167" s="5"/>
      <c r="J167" s="5"/>
      <c r="K167" s="5"/>
      <c r="L167" s="5"/>
      <c r="M167" s="5"/>
      <c r="N167" s="5"/>
      <c r="O167" s="5"/>
      <c r="P167" s="5"/>
      <c r="Q167" s="5"/>
      <c r="R167" s="5"/>
      <c r="S167" s="5"/>
      <c r="T167" s="5"/>
      <c r="U167" s="5"/>
    </row>
    <row r="168" spans="1:21">
      <c r="A168" s="7" t="s">
        <v>691</v>
      </c>
      <c r="B168" s="5"/>
      <c r="C168" s="5"/>
      <c r="D168" s="5"/>
      <c r="E168" s="5"/>
      <c r="F168" s="43"/>
      <c r="G168" s="43"/>
      <c r="H168" s="5"/>
      <c r="I168" s="5"/>
      <c r="J168" s="5"/>
      <c r="K168" s="5"/>
      <c r="L168" s="5"/>
      <c r="M168" s="5"/>
      <c r="N168" s="5"/>
      <c r="O168" s="5"/>
      <c r="P168" s="5"/>
      <c r="Q168" s="5"/>
      <c r="R168" s="5"/>
      <c r="S168" s="5"/>
      <c r="T168" s="5"/>
      <c r="U168" s="5"/>
    </row>
    <row r="169" spans="1:21">
      <c r="A169" s="7"/>
      <c r="B169" s="5"/>
      <c r="C169" s="5"/>
      <c r="D169" s="5"/>
      <c r="E169" s="5" t="e">
        <f>ROUND((P!E135)/1000,0)</f>
        <v>#VALUE!</v>
      </c>
      <c r="F169" s="43" t="e">
        <f>ROUND(SUM(E151:E169),0)</f>
        <v>#VALUE!</v>
      </c>
      <c r="G169" s="43"/>
      <c r="H169" s="5">
        <v>29354</v>
      </c>
      <c r="I169" s="5">
        <f>SUM(H151:H169)</f>
        <v>3859416</v>
      </c>
      <c r="J169" s="5"/>
      <c r="K169" s="5"/>
      <c r="L169" s="5"/>
      <c r="M169" s="5"/>
      <c r="N169" s="5"/>
      <c r="O169" s="5"/>
      <c r="P169" s="5"/>
      <c r="Q169" s="5"/>
      <c r="R169" s="5"/>
      <c r="S169" s="5"/>
      <c r="T169" s="5"/>
      <c r="U169" s="5"/>
    </row>
    <row r="170" spans="1:21">
      <c r="A170" s="7"/>
      <c r="B170" s="5"/>
      <c r="C170" s="5"/>
      <c r="D170" s="5"/>
      <c r="E170" s="21"/>
      <c r="F170" s="43"/>
      <c r="G170" s="43"/>
      <c r="H170" s="21"/>
      <c r="I170" s="5"/>
      <c r="J170" s="5"/>
      <c r="K170" s="5"/>
      <c r="L170" s="5"/>
      <c r="M170" s="5"/>
      <c r="N170" s="5"/>
      <c r="O170" s="5"/>
      <c r="P170" s="5"/>
      <c r="Q170" s="5"/>
      <c r="R170" s="5"/>
      <c r="S170" s="5"/>
      <c r="T170" s="5"/>
      <c r="U170" s="5"/>
    </row>
    <row r="171" spans="1:21" ht="15.75">
      <c r="A171" s="28" t="s">
        <v>320</v>
      </c>
      <c r="B171" s="28"/>
      <c r="C171" s="5"/>
      <c r="D171" s="5"/>
      <c r="E171" s="5"/>
      <c r="F171" s="43"/>
      <c r="G171" s="43"/>
      <c r="H171" s="5"/>
      <c r="I171" s="5"/>
      <c r="J171" s="5"/>
      <c r="K171" s="5"/>
      <c r="L171" s="5"/>
      <c r="M171" s="5"/>
      <c r="N171" s="5"/>
      <c r="O171" s="5"/>
      <c r="P171" s="5"/>
      <c r="Q171" s="5"/>
      <c r="R171" s="5"/>
      <c r="S171" s="5"/>
      <c r="T171" s="5"/>
      <c r="U171" s="5"/>
    </row>
    <row r="172" spans="1:21">
      <c r="A172" s="7" t="s">
        <v>86</v>
      </c>
      <c r="B172" s="5"/>
      <c r="C172" s="5"/>
      <c r="D172" s="5"/>
      <c r="E172" s="5" t="e">
        <f>ROUND((P!F263)/1000,0)</f>
        <v>#VALUE!</v>
      </c>
      <c r="F172" s="43"/>
      <c r="G172" s="43"/>
      <c r="H172" s="5">
        <v>346581</v>
      </c>
      <c r="I172" s="5"/>
      <c r="J172" s="5"/>
      <c r="K172" s="5"/>
      <c r="L172" s="5"/>
      <c r="M172" s="5"/>
      <c r="N172" s="5"/>
      <c r="O172" s="5"/>
      <c r="P172" s="5"/>
      <c r="Q172" s="5"/>
      <c r="R172" s="5"/>
      <c r="S172" s="5"/>
      <c r="T172" s="5"/>
      <c r="U172" s="5"/>
    </row>
    <row r="173" spans="1:21">
      <c r="A173" s="7" t="s">
        <v>87</v>
      </c>
      <c r="B173" s="5"/>
      <c r="C173" s="5"/>
      <c r="D173" s="5"/>
      <c r="E173" s="5" t="e">
        <f>ROUND((P!F207)/1000,0)</f>
        <v>#VALUE!</v>
      </c>
      <c r="F173" s="43"/>
      <c r="G173" s="43"/>
      <c r="H173" s="5">
        <v>20478</v>
      </c>
      <c r="I173" s="5"/>
      <c r="J173" s="5"/>
      <c r="K173" s="5"/>
      <c r="L173" s="5"/>
      <c r="M173" s="5"/>
      <c r="N173" s="5"/>
      <c r="O173" s="5"/>
      <c r="P173" s="5"/>
      <c r="Q173" s="5"/>
      <c r="R173" s="5"/>
      <c r="S173" s="5"/>
      <c r="T173" s="5"/>
      <c r="U173" s="5"/>
    </row>
    <row r="174" spans="1:21">
      <c r="A174" s="7" t="s">
        <v>437</v>
      </c>
      <c r="B174" s="5"/>
      <c r="C174" s="5"/>
      <c r="D174" s="5"/>
      <c r="E174" s="5" t="e">
        <f>ROUND((P!F164)/1000,0)</f>
        <v>#VALUE!</v>
      </c>
      <c r="F174" s="43" t="e">
        <f>ROUND(SUM(E172:E174),0)</f>
        <v>#VALUE!</v>
      </c>
      <c r="G174" s="43"/>
      <c r="H174" s="5">
        <v>625279</v>
      </c>
      <c r="I174" s="5">
        <f>SUM(H172:H174)</f>
        <v>992338</v>
      </c>
      <c r="J174" s="5"/>
      <c r="K174" s="5"/>
      <c r="L174" s="5"/>
      <c r="M174" s="5"/>
      <c r="N174" s="5"/>
      <c r="O174" s="5"/>
      <c r="P174" s="5"/>
      <c r="Q174" s="5"/>
      <c r="R174" s="5"/>
      <c r="S174" s="5"/>
      <c r="T174" s="5"/>
      <c r="U174" s="5"/>
    </row>
    <row r="175" spans="1:21">
      <c r="A175" s="7" t="s">
        <v>438</v>
      </c>
      <c r="B175" s="5"/>
      <c r="C175" s="5"/>
      <c r="D175" s="5"/>
      <c r="E175" s="21"/>
      <c r="F175" s="43" t="e">
        <f>ROUND(P!F159/1000,0)</f>
        <v>#VALUE!</v>
      </c>
      <c r="G175" s="43"/>
      <c r="H175" s="5"/>
      <c r="I175" s="5">
        <v>65127</v>
      </c>
      <c r="J175" s="5"/>
      <c r="K175" s="5"/>
      <c r="L175" s="5"/>
      <c r="M175" s="5"/>
      <c r="N175" s="5"/>
      <c r="O175" s="5"/>
      <c r="P175" s="5"/>
      <c r="Q175" s="5"/>
      <c r="R175" s="5"/>
      <c r="S175" s="5"/>
      <c r="T175" s="5"/>
      <c r="U175" s="5"/>
    </row>
    <row r="176" spans="1:21" ht="15.75">
      <c r="A176" s="5"/>
      <c r="B176" s="5"/>
      <c r="C176" s="5"/>
      <c r="D176" s="10"/>
      <c r="E176" s="11"/>
      <c r="F176" s="43"/>
      <c r="G176" s="43"/>
      <c r="H176" s="5"/>
      <c r="I176" s="5"/>
      <c r="J176" s="5"/>
      <c r="K176" s="5"/>
      <c r="L176" s="5"/>
      <c r="M176" s="5"/>
      <c r="N176" s="5"/>
      <c r="O176" s="5"/>
      <c r="P176" s="5"/>
      <c r="Q176" s="5"/>
      <c r="R176" s="5"/>
      <c r="S176" s="5"/>
      <c r="T176" s="5"/>
      <c r="U176" s="5"/>
    </row>
    <row r="177" spans="1:21" ht="15.75">
      <c r="A177" s="10"/>
      <c r="B177" s="11"/>
      <c r="C177" s="11"/>
      <c r="D177" s="11"/>
      <c r="E177" s="11"/>
      <c r="F177" s="41"/>
      <c r="G177" s="41"/>
      <c r="H177" s="11"/>
      <c r="I177" s="11"/>
      <c r="J177" s="5"/>
      <c r="K177" s="5"/>
      <c r="L177" s="5"/>
      <c r="M177" s="5"/>
      <c r="N177" s="5"/>
      <c r="O177" s="5"/>
      <c r="P177" s="5"/>
      <c r="Q177" s="5"/>
      <c r="R177" s="5"/>
      <c r="S177" s="5"/>
      <c r="T177" s="5"/>
      <c r="U177" s="5"/>
    </row>
    <row r="178" spans="1:21" ht="24">
      <c r="A178" s="112" t="s">
        <v>405</v>
      </c>
      <c r="B178" s="11"/>
      <c r="C178" s="11"/>
      <c r="D178" s="11"/>
      <c r="E178" s="11"/>
      <c r="F178" s="41"/>
      <c r="G178" s="41"/>
      <c r="H178" s="11"/>
      <c r="I178" s="11"/>
      <c r="J178" s="5"/>
      <c r="K178" s="5"/>
      <c r="L178" s="5"/>
      <c r="M178" s="5"/>
      <c r="N178" s="5"/>
      <c r="O178" s="5"/>
      <c r="P178" s="5"/>
      <c r="Q178" s="5"/>
      <c r="R178" s="5"/>
      <c r="S178" s="5"/>
      <c r="T178" s="5"/>
      <c r="U178" s="5"/>
    </row>
    <row r="179" spans="1:21" ht="24">
      <c r="A179" s="113"/>
      <c r="B179" s="11"/>
      <c r="C179" s="11"/>
      <c r="D179" s="11"/>
      <c r="E179" s="11"/>
      <c r="F179" s="41"/>
      <c r="G179" s="41"/>
      <c r="H179" s="11"/>
      <c r="I179" s="11"/>
      <c r="J179" s="5"/>
      <c r="K179" s="5"/>
      <c r="L179" s="5"/>
      <c r="M179" s="5"/>
      <c r="N179" s="5"/>
      <c r="O179" s="5"/>
      <c r="P179" s="5"/>
      <c r="Q179" s="5"/>
      <c r="R179" s="5"/>
      <c r="S179" s="5"/>
      <c r="T179" s="5"/>
      <c r="U179" s="5"/>
    </row>
    <row r="180" spans="1:21" ht="24">
      <c r="A180" s="113"/>
      <c r="B180" s="11"/>
      <c r="C180" s="11"/>
      <c r="D180" s="11"/>
      <c r="E180" s="11"/>
      <c r="F180" s="41"/>
      <c r="G180" s="41"/>
      <c r="H180" s="11"/>
      <c r="I180" s="11"/>
      <c r="J180" s="5"/>
      <c r="K180" s="5"/>
      <c r="L180" s="5"/>
      <c r="M180" s="5"/>
      <c r="N180" s="5"/>
      <c r="O180" s="5"/>
      <c r="P180" s="5"/>
      <c r="Q180" s="5"/>
      <c r="R180" s="5"/>
      <c r="S180" s="5"/>
      <c r="T180" s="5"/>
      <c r="U180" s="5"/>
    </row>
    <row r="181" spans="1:21" ht="15.75">
      <c r="A181" s="10" t="s">
        <v>439</v>
      </c>
      <c r="B181" s="11"/>
      <c r="C181" s="11"/>
      <c r="D181" s="11"/>
      <c r="E181" s="11"/>
      <c r="F181" s="41"/>
      <c r="G181" s="41"/>
      <c r="H181" s="11"/>
      <c r="I181" s="11"/>
      <c r="J181" s="5"/>
      <c r="K181" s="5"/>
      <c r="L181" s="5"/>
      <c r="M181" s="5"/>
      <c r="N181" s="5"/>
      <c r="O181" s="5"/>
      <c r="P181" s="5"/>
      <c r="Q181" s="5"/>
      <c r="R181" s="5"/>
      <c r="S181" s="5"/>
      <c r="T181" s="5"/>
      <c r="U181" s="5"/>
    </row>
    <row r="182" spans="1:21">
      <c r="A182" s="6"/>
      <c r="B182" s="6"/>
      <c r="C182" s="6"/>
      <c r="D182" s="6"/>
      <c r="E182" s="99" t="e">
        <f>#REF!</f>
        <v>#REF!</v>
      </c>
      <c r="F182" s="114"/>
      <c r="G182" s="115"/>
      <c r="H182" s="12" t="e">
        <f>#REF!</f>
        <v>#REF!</v>
      </c>
      <c r="I182" s="13"/>
      <c r="J182" s="5"/>
      <c r="K182" s="5"/>
      <c r="L182" s="5"/>
      <c r="M182" s="5"/>
      <c r="N182" s="5"/>
      <c r="O182" s="5"/>
      <c r="P182" s="5"/>
      <c r="Q182" s="5"/>
      <c r="R182" s="5"/>
      <c r="S182" s="5"/>
      <c r="T182" s="5"/>
      <c r="U182" s="5"/>
    </row>
    <row r="183" spans="1:21">
      <c r="A183" s="5"/>
      <c r="B183" s="5"/>
      <c r="C183" s="5"/>
      <c r="D183" s="5"/>
      <c r="E183" s="101" t="s">
        <v>244</v>
      </c>
      <c r="F183" s="41"/>
      <c r="G183" s="104"/>
      <c r="H183" s="30" t="s">
        <v>244</v>
      </c>
      <c r="I183" s="11"/>
      <c r="J183" s="5"/>
      <c r="K183" s="5"/>
      <c r="L183" s="5"/>
      <c r="M183" s="5"/>
      <c r="N183" s="5"/>
      <c r="O183" s="5"/>
      <c r="P183" s="5"/>
      <c r="Q183" s="5"/>
      <c r="R183" s="5"/>
      <c r="S183" s="5"/>
      <c r="T183" s="5"/>
      <c r="U183" s="5"/>
    </row>
    <row r="184" spans="1:21">
      <c r="A184" s="6"/>
      <c r="B184" s="6"/>
      <c r="C184" s="6"/>
      <c r="D184" s="6"/>
      <c r="E184" s="6"/>
      <c r="F184" s="42"/>
      <c r="G184" s="42"/>
      <c r="H184" s="6"/>
      <c r="I184" s="6"/>
      <c r="J184" s="5"/>
      <c r="K184" s="5"/>
      <c r="L184" s="5"/>
      <c r="M184" s="5"/>
      <c r="N184" s="5"/>
      <c r="O184" s="5"/>
      <c r="P184" s="5"/>
      <c r="Q184" s="5"/>
      <c r="R184" s="5"/>
      <c r="S184" s="5"/>
      <c r="T184" s="5"/>
      <c r="U184" s="5"/>
    </row>
    <row r="185" spans="1:21" ht="15.75">
      <c r="A185" s="28" t="s">
        <v>315</v>
      </c>
      <c r="B185" s="5"/>
      <c r="C185" s="5"/>
      <c r="D185" s="5"/>
      <c r="E185" s="5"/>
      <c r="F185" s="43"/>
      <c r="G185" s="43"/>
      <c r="H185" s="5"/>
      <c r="I185" s="5"/>
      <c r="J185" s="5"/>
      <c r="K185" s="5"/>
      <c r="L185" s="5"/>
      <c r="M185" s="5"/>
      <c r="N185" s="5"/>
      <c r="O185" s="5"/>
      <c r="P185" s="5"/>
      <c r="Q185" s="5"/>
      <c r="R185" s="5"/>
      <c r="S185" s="5"/>
      <c r="T185" s="5"/>
      <c r="U185" s="5"/>
    </row>
    <row r="186" spans="1:21">
      <c r="A186" s="7" t="s">
        <v>440</v>
      </c>
      <c r="B186" s="5"/>
      <c r="C186" s="5"/>
      <c r="D186" s="5"/>
      <c r="E186" s="5"/>
      <c r="F186" s="43"/>
      <c r="G186" s="43"/>
      <c r="H186" s="5"/>
      <c r="I186" s="5"/>
      <c r="J186" s="5"/>
      <c r="K186" s="5"/>
      <c r="L186" s="5"/>
      <c r="M186" s="5"/>
      <c r="N186" s="5"/>
      <c r="O186" s="5"/>
      <c r="P186" s="5"/>
      <c r="Q186" s="5"/>
      <c r="R186" s="5"/>
      <c r="S186" s="5"/>
      <c r="T186" s="5"/>
      <c r="U186" s="5"/>
    </row>
    <row r="187" spans="1:21">
      <c r="A187" s="7" t="s">
        <v>441</v>
      </c>
      <c r="B187" s="5"/>
      <c r="C187" s="5"/>
      <c r="D187" s="5"/>
      <c r="E187" s="5"/>
      <c r="F187" s="43"/>
      <c r="G187" s="43"/>
      <c r="H187" s="5"/>
      <c r="I187" s="5"/>
      <c r="J187" s="5"/>
      <c r="K187" s="5"/>
      <c r="L187" s="5"/>
      <c r="M187" s="5"/>
      <c r="N187" s="5"/>
      <c r="O187" s="5"/>
      <c r="P187" s="5"/>
      <c r="Q187" s="5"/>
      <c r="R187" s="5"/>
      <c r="S187" s="5"/>
      <c r="T187" s="5"/>
      <c r="U187" s="5"/>
    </row>
    <row r="188" spans="1:21">
      <c r="A188" s="7" t="s">
        <v>334</v>
      </c>
      <c r="B188" s="5"/>
      <c r="C188" s="5"/>
      <c r="D188" s="5"/>
      <c r="E188" s="5" t="e">
        <f>ROUND((P!F226)/1000,0)</f>
        <v>#VALUE!</v>
      </c>
      <c r="F188" s="43"/>
      <c r="G188" s="43"/>
      <c r="H188" s="5">
        <v>508160</v>
      </c>
      <c r="I188" s="5"/>
      <c r="J188" s="5"/>
      <c r="K188" s="5"/>
      <c r="L188" s="5"/>
      <c r="M188" s="5"/>
      <c r="N188" s="5"/>
      <c r="O188" s="5"/>
      <c r="P188" s="5"/>
      <c r="Q188" s="5"/>
      <c r="R188" s="5"/>
      <c r="S188" s="5"/>
      <c r="T188" s="5"/>
      <c r="U188" s="5"/>
    </row>
    <row r="189" spans="1:21">
      <c r="A189" s="7" t="s">
        <v>335</v>
      </c>
      <c r="B189" s="5"/>
      <c r="C189" s="5"/>
      <c r="D189" s="5"/>
      <c r="E189" s="5" t="e">
        <f>ROUND((P!F220-P!E176)/1000,0)</f>
        <v>#VALUE!</v>
      </c>
      <c r="F189" s="43"/>
      <c r="G189" s="43"/>
      <c r="H189" s="5">
        <v>1436042</v>
      </c>
      <c r="I189" s="5"/>
      <c r="J189" s="5"/>
      <c r="K189" s="5"/>
      <c r="L189" s="5"/>
      <c r="M189" s="5"/>
      <c r="N189" s="5"/>
      <c r="O189" s="5"/>
      <c r="P189" s="5"/>
      <c r="Q189" s="5"/>
      <c r="R189" s="5"/>
      <c r="S189" s="5"/>
      <c r="T189" s="5"/>
      <c r="U189" s="5"/>
    </row>
    <row r="190" spans="1:21">
      <c r="A190" s="7" t="s">
        <v>692</v>
      </c>
      <c r="B190" s="5"/>
      <c r="C190" s="5"/>
      <c r="D190" s="5"/>
      <c r="E190" s="5">
        <f>(P!E193+P!E170)/1000</f>
        <v>0</v>
      </c>
      <c r="F190" s="43"/>
      <c r="G190" s="43"/>
      <c r="H190" s="5">
        <v>424</v>
      </c>
      <c r="I190" s="5"/>
      <c r="J190" s="5"/>
      <c r="K190" s="5"/>
      <c r="L190" s="5"/>
      <c r="M190" s="5"/>
      <c r="N190" s="5"/>
      <c r="O190" s="5"/>
      <c r="P190" s="5"/>
      <c r="Q190" s="5"/>
      <c r="R190" s="5"/>
      <c r="S190" s="5"/>
      <c r="T190" s="5"/>
      <c r="U190" s="5"/>
    </row>
    <row r="191" spans="1:21">
      <c r="A191" s="7"/>
      <c r="B191" s="5"/>
      <c r="C191" s="5"/>
      <c r="D191" s="5"/>
      <c r="E191" s="21" t="e">
        <f>ROUND(SUM(E188:E190),0)</f>
        <v>#VALUE!</v>
      </c>
      <c r="F191" s="43"/>
      <c r="G191" s="43"/>
      <c r="H191" s="21">
        <f>ROUND(SUM(H188:H190),0)</f>
        <v>1944626</v>
      </c>
      <c r="I191" s="5"/>
      <c r="J191" s="5"/>
      <c r="K191" s="5"/>
      <c r="L191" s="5"/>
      <c r="M191" s="5"/>
      <c r="N191" s="5"/>
      <c r="O191" s="5"/>
      <c r="P191" s="5"/>
      <c r="Q191" s="5"/>
      <c r="R191" s="5"/>
      <c r="S191" s="5"/>
      <c r="T191" s="5"/>
      <c r="U191" s="5"/>
    </row>
    <row r="192" spans="1:21">
      <c r="A192" s="7" t="s">
        <v>426</v>
      </c>
      <c r="B192" s="5"/>
      <c r="C192" s="5"/>
      <c r="D192" s="5"/>
      <c r="E192" s="5">
        <f>(E190)</f>
        <v>0</v>
      </c>
      <c r="F192" s="43"/>
      <c r="G192" s="43"/>
      <c r="H192" s="5">
        <v>424</v>
      </c>
      <c r="I192" s="5"/>
      <c r="J192" s="5"/>
      <c r="K192" s="5"/>
      <c r="L192" s="5"/>
      <c r="M192" s="5"/>
      <c r="N192" s="5"/>
      <c r="O192" s="5"/>
      <c r="P192" s="5"/>
      <c r="Q192" s="5"/>
      <c r="R192" s="5"/>
      <c r="S192" s="5"/>
      <c r="T192" s="5"/>
      <c r="U192" s="5"/>
    </row>
    <row r="193" spans="1:21">
      <c r="A193" s="5"/>
      <c r="B193" s="5"/>
      <c r="C193" s="5"/>
      <c r="D193" s="5"/>
      <c r="E193" s="21" t="e">
        <f>ROUND((E191-E192),0)</f>
        <v>#VALUE!</v>
      </c>
      <c r="F193" s="43"/>
      <c r="G193" s="43"/>
      <c r="H193" s="21">
        <f>ROUND((H191-H192),0)</f>
        <v>1944202</v>
      </c>
      <c r="I193" s="5"/>
      <c r="J193" s="5"/>
      <c r="K193" s="5"/>
      <c r="L193" s="5"/>
      <c r="M193" s="5"/>
      <c r="N193" s="5"/>
      <c r="O193" s="5"/>
      <c r="P193" s="5"/>
      <c r="Q193" s="5"/>
      <c r="R193" s="5"/>
      <c r="S193" s="5"/>
      <c r="T193" s="5"/>
      <c r="U193" s="5"/>
    </row>
    <row r="194" spans="1:21">
      <c r="A194" s="7" t="s">
        <v>427</v>
      </c>
      <c r="B194" s="5"/>
      <c r="C194" s="5"/>
      <c r="D194" s="5"/>
      <c r="E194" s="5"/>
      <c r="F194" s="43"/>
      <c r="G194" s="43"/>
      <c r="H194" s="5"/>
      <c r="I194" s="5"/>
      <c r="J194" s="5"/>
      <c r="K194" s="5"/>
      <c r="L194" s="5"/>
      <c r="M194" s="5"/>
      <c r="N194" s="5"/>
      <c r="O194" s="5"/>
      <c r="P194" s="5"/>
      <c r="Q194" s="5"/>
      <c r="R194" s="5"/>
      <c r="S194" s="5"/>
      <c r="T194" s="5"/>
      <c r="U194" s="5"/>
    </row>
    <row r="195" spans="1:21">
      <c r="A195" s="7" t="s">
        <v>451</v>
      </c>
      <c r="B195" s="5"/>
      <c r="C195" s="5"/>
      <c r="D195" s="5"/>
      <c r="E195" s="5" t="e">
        <f>ROUND((P!F204)/1000,0)</f>
        <v>#VALUE!</v>
      </c>
      <c r="F195" s="43"/>
      <c r="G195" s="43"/>
      <c r="H195" s="5">
        <v>210000</v>
      </c>
      <c r="I195" s="5"/>
      <c r="J195" s="5"/>
      <c r="K195" s="5"/>
      <c r="L195" s="5"/>
      <c r="M195" s="5"/>
      <c r="N195" s="5"/>
      <c r="O195" s="5"/>
      <c r="P195" s="5"/>
      <c r="Q195" s="5"/>
      <c r="R195" s="5"/>
      <c r="S195" s="5"/>
      <c r="T195" s="5"/>
      <c r="U195" s="5"/>
    </row>
    <row r="196" spans="1:21">
      <c r="A196" s="7"/>
      <c r="B196" s="5"/>
      <c r="C196" s="5"/>
      <c r="D196" s="5"/>
      <c r="E196" s="21" t="e">
        <f>ROUND(SUM(E193:E195),0)</f>
        <v>#VALUE!</v>
      </c>
      <c r="F196" s="43"/>
      <c r="G196" s="43"/>
      <c r="H196" s="21">
        <f>SUM(H193:H195)</f>
        <v>2154202</v>
      </c>
      <c r="I196" s="5"/>
      <c r="J196" s="5"/>
      <c r="K196" s="5"/>
      <c r="L196" s="5"/>
      <c r="M196" s="5"/>
      <c r="N196" s="5"/>
      <c r="O196" s="5"/>
      <c r="P196" s="5"/>
      <c r="Q196" s="5"/>
      <c r="R196" s="5"/>
      <c r="S196" s="5"/>
      <c r="T196" s="5"/>
      <c r="U196" s="5"/>
    </row>
    <row r="197" spans="1:21">
      <c r="A197" s="7" t="s">
        <v>452</v>
      </c>
      <c r="B197" s="5"/>
      <c r="C197" s="5"/>
      <c r="D197" s="5" t="e">
        <f>ROUND((P!F214)/1000,0)</f>
        <v>#VALUE!</v>
      </c>
      <c r="E197" s="5"/>
      <c r="F197" s="43"/>
      <c r="G197" s="5">
        <v>1790722</v>
      </c>
      <c r="H197" s="5"/>
      <c r="I197" s="5"/>
      <c r="J197" s="5"/>
      <c r="K197" s="5"/>
      <c r="L197" s="5"/>
      <c r="M197" s="5"/>
      <c r="N197" s="5"/>
      <c r="O197" s="5"/>
      <c r="P197" s="5"/>
      <c r="Q197" s="5"/>
      <c r="R197" s="5"/>
      <c r="S197" s="5"/>
      <c r="T197" s="5"/>
      <c r="U197" s="5"/>
    </row>
    <row r="198" spans="1:21">
      <c r="A198" s="7" t="s">
        <v>693</v>
      </c>
      <c r="B198" s="5"/>
      <c r="C198" s="5"/>
      <c r="D198" s="5" t="e">
        <f>ROUND((P!E85+P!E87)/1000,0)</f>
        <v>#VALUE!</v>
      </c>
      <c r="E198" s="5" t="e">
        <f>D197-D198</f>
        <v>#VALUE!</v>
      </c>
      <c r="F198" s="43"/>
      <c r="G198" s="5">
        <v>1739780</v>
      </c>
      <c r="H198" s="5">
        <f>G197-G198</f>
        <v>50942</v>
      </c>
      <c r="I198" s="5"/>
      <c r="J198" s="5"/>
      <c r="K198" s="5"/>
      <c r="L198" s="5"/>
      <c r="M198" s="5"/>
      <c r="N198" s="5"/>
      <c r="O198" s="5"/>
      <c r="P198" s="5"/>
      <c r="Q198" s="5"/>
      <c r="R198" s="5"/>
      <c r="S198" s="5"/>
      <c r="T198" s="5"/>
      <c r="U198" s="5"/>
    </row>
    <row r="199" spans="1:21">
      <c r="A199" s="7"/>
      <c r="B199" s="5"/>
      <c r="C199" s="5"/>
      <c r="D199" s="21"/>
      <c r="E199" s="5"/>
      <c r="F199" s="43"/>
      <c r="G199" s="85"/>
      <c r="H199" s="5"/>
      <c r="I199" s="5"/>
      <c r="J199" s="5"/>
      <c r="K199" s="5"/>
      <c r="L199" s="5"/>
      <c r="M199" s="5"/>
      <c r="N199" s="5"/>
      <c r="O199" s="5"/>
      <c r="P199" s="5"/>
      <c r="Q199" s="5"/>
      <c r="R199" s="5"/>
      <c r="S199" s="5"/>
      <c r="T199" s="5"/>
      <c r="U199" s="5"/>
    </row>
    <row r="200" spans="1:21">
      <c r="A200" s="7" t="s">
        <v>453</v>
      </c>
      <c r="B200" s="5"/>
      <c r="C200" s="5"/>
      <c r="D200" s="5"/>
      <c r="E200" s="5">
        <f>ROUND((P!F182)/1000,0)</f>
        <v>0</v>
      </c>
      <c r="F200" s="43"/>
      <c r="G200" s="43"/>
      <c r="H200" s="5">
        <v>6182</v>
      </c>
      <c r="I200" s="5"/>
      <c r="J200" s="5"/>
      <c r="K200" s="5"/>
      <c r="L200" s="5"/>
      <c r="M200" s="5"/>
      <c r="N200" s="5"/>
      <c r="O200" s="5"/>
      <c r="P200" s="5"/>
      <c r="Q200" s="5"/>
      <c r="R200" s="5"/>
      <c r="S200" s="5"/>
      <c r="T200" s="5"/>
      <c r="U200" s="5"/>
    </row>
    <row r="201" spans="1:21">
      <c r="A201" s="7" t="s">
        <v>468</v>
      </c>
      <c r="B201" s="5"/>
      <c r="C201" s="5"/>
      <c r="D201" s="5"/>
      <c r="E201" s="5" t="e">
        <f>ROUND((P!F238)/1000,0)</f>
        <v>#VALUE!</v>
      </c>
      <c r="F201" s="43"/>
      <c r="G201" s="43"/>
      <c r="H201" s="5">
        <v>105790</v>
      </c>
      <c r="I201" s="5"/>
      <c r="J201" s="5"/>
      <c r="K201" s="5"/>
      <c r="L201" s="5"/>
      <c r="M201" s="5"/>
      <c r="N201" s="5"/>
      <c r="O201" s="5"/>
      <c r="P201" s="5"/>
      <c r="Q201" s="5"/>
      <c r="R201" s="5"/>
      <c r="S201" s="5"/>
      <c r="T201" s="5"/>
      <c r="U201" s="5"/>
    </row>
    <row r="202" spans="1:21">
      <c r="A202" s="7" t="s">
        <v>490</v>
      </c>
      <c r="B202" s="5"/>
      <c r="C202" s="5"/>
      <c r="D202" s="5"/>
      <c r="E202" s="5" t="e">
        <f>ROUND((P!F176)/1000,0)</f>
        <v>#VALUE!</v>
      </c>
      <c r="F202" s="43" t="e">
        <f>ROUND(SUM(E196:E202),0)</f>
        <v>#VALUE!</v>
      </c>
      <c r="G202" s="5"/>
      <c r="H202" s="5">
        <v>1216</v>
      </c>
      <c r="I202" s="5">
        <f>SUM(H196:H202)</f>
        <v>2318332</v>
      </c>
      <c r="J202" s="5"/>
      <c r="K202" s="5"/>
      <c r="L202" s="5"/>
      <c r="M202" s="5"/>
      <c r="N202" s="5"/>
      <c r="O202" s="5"/>
      <c r="P202" s="5"/>
      <c r="Q202" s="5"/>
      <c r="R202" s="5"/>
      <c r="S202" s="5"/>
      <c r="T202" s="5"/>
      <c r="U202" s="5"/>
    </row>
    <row r="203" spans="1:21">
      <c r="A203" s="7"/>
      <c r="B203" s="5"/>
      <c r="C203" s="5"/>
      <c r="D203" s="5"/>
      <c r="E203" s="21"/>
      <c r="F203" s="42" t="e">
        <f>SUM(F132:F202)</f>
        <v>#VALUE!</v>
      </c>
      <c r="G203" s="5"/>
      <c r="H203" s="21"/>
      <c r="I203" s="6">
        <f>SUM(I132:I202)</f>
        <v>10862399</v>
      </c>
      <c r="J203" s="5"/>
      <c r="K203" s="5"/>
      <c r="L203" s="5"/>
      <c r="M203" s="5"/>
      <c r="N203" s="5"/>
      <c r="O203" s="5"/>
      <c r="P203" s="5"/>
      <c r="Q203" s="5"/>
      <c r="R203" s="5"/>
      <c r="S203" s="5"/>
      <c r="T203" s="5"/>
      <c r="U203" s="5"/>
    </row>
    <row r="204" spans="1:21">
      <c r="A204" s="7"/>
      <c r="B204" s="5"/>
      <c r="C204" s="5"/>
      <c r="D204" s="5"/>
      <c r="E204" s="5"/>
      <c r="F204" s="42"/>
      <c r="G204" s="5"/>
      <c r="H204" s="5"/>
      <c r="I204" s="6"/>
      <c r="J204" s="5"/>
      <c r="K204" s="5"/>
      <c r="L204" s="5"/>
      <c r="M204" s="5"/>
      <c r="N204" s="5"/>
      <c r="O204" s="5"/>
      <c r="P204" s="5"/>
      <c r="Q204" s="5"/>
      <c r="R204" s="5"/>
      <c r="S204" s="5"/>
      <c r="T204" s="5"/>
      <c r="U204" s="5"/>
    </row>
    <row r="205" spans="1:21">
      <c r="A205" s="7"/>
      <c r="B205" s="5"/>
      <c r="C205" s="5"/>
      <c r="D205" s="5"/>
      <c r="E205" s="5"/>
      <c r="F205" s="43"/>
      <c r="G205" s="43"/>
      <c r="H205" s="5"/>
      <c r="I205" s="5"/>
      <c r="J205" s="5"/>
      <c r="K205" s="5"/>
      <c r="L205" s="5"/>
      <c r="M205" s="5"/>
      <c r="N205" s="5"/>
      <c r="O205" s="5"/>
      <c r="P205" s="5"/>
      <c r="Q205" s="5"/>
      <c r="R205" s="5"/>
      <c r="S205" s="5"/>
      <c r="T205" s="5"/>
      <c r="U205" s="5"/>
    </row>
    <row r="206" spans="1:21">
      <c r="A206" s="7" t="s">
        <v>491</v>
      </c>
      <c r="B206" s="5"/>
      <c r="C206" s="5"/>
      <c r="D206" s="5"/>
      <c r="E206" s="5"/>
      <c r="F206" s="43"/>
      <c r="G206" s="43"/>
      <c r="H206" s="5"/>
      <c r="I206" s="5"/>
      <c r="J206" s="5"/>
      <c r="K206" s="5"/>
      <c r="L206" s="5"/>
      <c r="M206" s="5"/>
      <c r="N206" s="5"/>
      <c r="O206" s="5"/>
      <c r="P206" s="5"/>
      <c r="Q206" s="5"/>
      <c r="R206" s="5"/>
      <c r="S206" s="5"/>
      <c r="T206" s="5"/>
      <c r="U206" s="5"/>
    </row>
    <row r="207" spans="1:21">
      <c r="A207" s="7" t="s">
        <v>602</v>
      </c>
      <c r="B207" s="5"/>
      <c r="C207" s="5"/>
      <c r="D207" s="5"/>
      <c r="E207" s="5"/>
      <c r="F207" s="43"/>
      <c r="G207" s="43"/>
      <c r="H207" s="5"/>
      <c r="I207" s="5"/>
      <c r="J207" s="5"/>
      <c r="K207" s="5"/>
      <c r="L207" s="5"/>
      <c r="M207" s="5"/>
      <c r="N207" s="5"/>
      <c r="O207" s="5"/>
      <c r="P207" s="5"/>
      <c r="Q207" s="5"/>
      <c r="R207" s="5"/>
      <c r="S207" s="5"/>
      <c r="T207" s="5"/>
      <c r="U207" s="5"/>
    </row>
    <row r="208" spans="1:21">
      <c r="A208" s="7" t="s">
        <v>603</v>
      </c>
      <c r="B208" s="5"/>
      <c r="C208" s="5"/>
      <c r="D208" s="5"/>
      <c r="E208" s="5"/>
      <c r="F208" s="43"/>
      <c r="G208" s="43"/>
      <c r="H208" s="5"/>
      <c r="I208" s="5"/>
      <c r="J208" s="5"/>
      <c r="K208" s="5"/>
      <c r="L208" s="5"/>
      <c r="M208" s="5"/>
      <c r="N208" s="5"/>
      <c r="O208" s="5"/>
      <c r="P208" s="5"/>
      <c r="Q208" s="5"/>
      <c r="R208" s="5"/>
      <c r="S208" s="5"/>
      <c r="T208" s="5"/>
      <c r="U208" s="5"/>
    </row>
    <row r="209" spans="1:21">
      <c r="A209" s="5"/>
      <c r="B209" s="5"/>
      <c r="C209" s="5"/>
      <c r="D209" s="5"/>
      <c r="E209" s="5"/>
      <c r="F209" s="43"/>
      <c r="G209" s="43"/>
      <c r="H209" s="5"/>
      <c r="I209" s="5"/>
      <c r="J209" s="5"/>
      <c r="K209" s="5"/>
      <c r="L209" s="5"/>
      <c r="M209" s="5"/>
      <c r="N209" s="5"/>
      <c r="O209" s="5"/>
      <c r="P209" s="5"/>
      <c r="Q209" s="5"/>
      <c r="R209" s="5"/>
      <c r="S209" s="5"/>
      <c r="T209" s="5"/>
      <c r="U209" s="5"/>
    </row>
    <row r="210" spans="1:21">
      <c r="A210" s="5"/>
      <c r="B210" s="5"/>
      <c r="C210" s="5"/>
      <c r="D210" s="5"/>
      <c r="E210" s="5"/>
      <c r="F210" s="43"/>
      <c r="G210" s="43"/>
      <c r="H210" s="5"/>
      <c r="I210" s="5"/>
      <c r="J210" s="5"/>
      <c r="K210" s="5"/>
      <c r="L210" s="5"/>
      <c r="M210" s="5"/>
      <c r="N210" s="5"/>
      <c r="O210" s="5"/>
      <c r="P210" s="5"/>
      <c r="Q210" s="5"/>
      <c r="R210" s="5"/>
      <c r="S210" s="5"/>
      <c r="T210" s="5"/>
      <c r="U210" s="5"/>
    </row>
    <row r="211" spans="1:21">
      <c r="A211" s="6"/>
      <c r="B211" s="6"/>
      <c r="C211" s="6"/>
      <c r="D211" s="6"/>
      <c r="E211" s="99" t="e">
        <f>#REF!</f>
        <v>#REF!</v>
      </c>
      <c r="F211" s="99"/>
      <c r="G211" s="103"/>
      <c r="H211" s="12" t="e">
        <f>#REF!</f>
        <v>#REF!</v>
      </c>
      <c r="I211" s="12"/>
      <c r="J211" s="5"/>
      <c r="K211" s="5"/>
      <c r="L211" s="5"/>
      <c r="M211" s="5"/>
      <c r="N211" s="5"/>
      <c r="O211" s="5"/>
      <c r="P211" s="5"/>
      <c r="Q211" s="5"/>
      <c r="R211" s="5"/>
      <c r="S211" s="5"/>
      <c r="T211" s="5"/>
      <c r="U211" s="5"/>
    </row>
    <row r="212" spans="1:21">
      <c r="A212" s="5"/>
      <c r="B212" s="5"/>
      <c r="C212" s="5"/>
      <c r="D212" s="5"/>
      <c r="E212" s="101" t="s">
        <v>244</v>
      </c>
      <c r="F212" s="101"/>
      <c r="G212" s="116"/>
      <c r="H212" s="30" t="s">
        <v>244</v>
      </c>
      <c r="I212" s="30"/>
      <c r="J212" s="5"/>
      <c r="K212" s="5"/>
      <c r="L212" s="5"/>
      <c r="M212" s="5"/>
      <c r="N212" s="5"/>
      <c r="O212" s="5"/>
      <c r="P212" s="5"/>
      <c r="Q212" s="5"/>
      <c r="R212" s="5"/>
      <c r="S212" s="5"/>
      <c r="T212" s="5"/>
      <c r="U212" s="5"/>
    </row>
    <row r="213" spans="1:21">
      <c r="A213" s="6"/>
      <c r="B213" s="6"/>
      <c r="C213" s="6"/>
      <c r="D213" s="6"/>
      <c r="E213" s="100" t="s">
        <v>492</v>
      </c>
      <c r="F213" s="103" t="s">
        <v>493</v>
      </c>
      <c r="G213" s="103"/>
      <c r="H213" s="100" t="s">
        <v>492</v>
      </c>
      <c r="I213" s="100" t="s">
        <v>493</v>
      </c>
      <c r="J213" s="5"/>
      <c r="K213" s="5"/>
      <c r="L213" s="5"/>
      <c r="M213" s="5"/>
      <c r="N213" s="5"/>
      <c r="O213" s="5"/>
      <c r="P213" s="5"/>
      <c r="Q213" s="5"/>
      <c r="R213" s="5"/>
      <c r="S213" s="5"/>
      <c r="T213" s="5"/>
      <c r="U213" s="5"/>
    </row>
    <row r="214" spans="1:21">
      <c r="A214" s="5"/>
      <c r="B214" s="5"/>
      <c r="C214" s="5"/>
      <c r="D214" s="5"/>
      <c r="E214" s="117" t="s">
        <v>290</v>
      </c>
      <c r="F214" s="116" t="s">
        <v>290</v>
      </c>
      <c r="G214" s="116"/>
      <c r="H214" s="117" t="s">
        <v>290</v>
      </c>
      <c r="I214" s="117" t="s">
        <v>290</v>
      </c>
      <c r="J214" s="5"/>
      <c r="K214" s="5"/>
      <c r="L214" s="5"/>
      <c r="M214" s="5"/>
      <c r="N214" s="5"/>
      <c r="O214" s="5"/>
      <c r="P214" s="5"/>
      <c r="Q214" s="5"/>
      <c r="R214" s="5"/>
      <c r="S214" s="5"/>
      <c r="T214" s="5"/>
      <c r="U214" s="5"/>
    </row>
    <row r="215" spans="1:21">
      <c r="A215" s="6"/>
      <c r="B215" s="6"/>
      <c r="C215" s="6"/>
      <c r="D215" s="6"/>
      <c r="E215" s="6"/>
      <c r="F215" s="42"/>
      <c r="G215" s="42"/>
      <c r="H215" s="6"/>
      <c r="I215" s="6"/>
      <c r="J215" s="5"/>
      <c r="K215" s="5"/>
      <c r="L215" s="5"/>
      <c r="M215" s="5"/>
      <c r="N215" s="5"/>
      <c r="O215" s="5"/>
      <c r="P215" s="5"/>
      <c r="Q215" s="5"/>
      <c r="R215" s="5"/>
      <c r="S215" s="5"/>
      <c r="T215" s="5"/>
      <c r="U215" s="5"/>
    </row>
    <row r="216" spans="1:21">
      <c r="A216" s="7" t="s">
        <v>265</v>
      </c>
      <c r="B216" s="7"/>
      <c r="C216" s="7"/>
      <c r="D216" s="7"/>
      <c r="E216" s="7"/>
      <c r="F216" s="118"/>
      <c r="G216" s="118"/>
      <c r="H216" s="7"/>
      <c r="I216" s="7"/>
      <c r="J216" s="5"/>
      <c r="K216" s="5"/>
      <c r="L216" s="5"/>
      <c r="M216" s="5"/>
      <c r="N216" s="5"/>
      <c r="O216" s="5"/>
      <c r="P216" s="5"/>
      <c r="Q216" s="5"/>
      <c r="R216" s="5"/>
      <c r="S216" s="5"/>
      <c r="T216" s="5"/>
      <c r="U216" s="5"/>
    </row>
    <row r="217" spans="1:21">
      <c r="A217" s="7" t="s">
        <v>494</v>
      </c>
      <c r="B217" s="7"/>
      <c r="C217" s="7"/>
      <c r="D217" s="7"/>
      <c r="E217" s="7"/>
      <c r="F217" s="118"/>
      <c r="G217" s="118"/>
      <c r="H217" s="7"/>
      <c r="I217" s="7"/>
      <c r="J217" s="5"/>
      <c r="K217" s="5"/>
      <c r="L217" s="5"/>
      <c r="M217" s="5"/>
      <c r="N217" s="5"/>
      <c r="O217" s="5"/>
      <c r="P217" s="5"/>
      <c r="Q217" s="5"/>
      <c r="R217" s="5"/>
      <c r="S217" s="5"/>
      <c r="T217" s="5"/>
      <c r="U217" s="5"/>
    </row>
    <row r="218" spans="1:21">
      <c r="A218" s="7"/>
      <c r="B218" s="7"/>
      <c r="C218" s="7"/>
      <c r="D218" s="7"/>
      <c r="E218" s="7"/>
      <c r="F218" s="118"/>
      <c r="G218" s="118"/>
      <c r="H218" s="7"/>
      <c r="I218" s="7"/>
      <c r="J218" s="5"/>
      <c r="K218" s="5"/>
      <c r="L218" s="5"/>
      <c r="M218" s="5"/>
      <c r="N218" s="5"/>
      <c r="O218" s="5"/>
      <c r="P218" s="5"/>
      <c r="Q218" s="5"/>
      <c r="R218" s="5"/>
      <c r="S218" s="5"/>
      <c r="T218" s="5"/>
      <c r="U218" s="5"/>
    </row>
    <row r="219" spans="1:21">
      <c r="A219" s="7" t="s">
        <v>495</v>
      </c>
      <c r="B219" s="7"/>
      <c r="C219" s="7"/>
      <c r="D219" s="7"/>
      <c r="E219" s="7"/>
      <c r="F219" s="118"/>
      <c r="G219" s="118"/>
      <c r="H219" s="7"/>
      <c r="I219" s="7"/>
      <c r="J219" s="5"/>
      <c r="K219" s="5"/>
      <c r="L219" s="5"/>
      <c r="M219" s="5"/>
      <c r="N219" s="5"/>
      <c r="O219" s="5"/>
      <c r="P219" s="5"/>
      <c r="Q219" s="5"/>
      <c r="R219" s="5"/>
      <c r="S219" s="5"/>
      <c r="T219" s="5"/>
      <c r="U219" s="5"/>
    </row>
    <row r="220" spans="1:21">
      <c r="A220" s="7" t="s">
        <v>443</v>
      </c>
      <c r="B220" s="7"/>
      <c r="C220" s="7"/>
      <c r="D220" s="7"/>
      <c r="E220" s="7">
        <v>694</v>
      </c>
      <c r="F220" s="118">
        <v>1437</v>
      </c>
      <c r="G220" s="118"/>
      <c r="H220" s="119">
        <v>694</v>
      </c>
      <c r="I220" s="119">
        <v>1437</v>
      </c>
      <c r="J220" s="5"/>
      <c r="K220" s="5"/>
      <c r="L220" s="5"/>
      <c r="M220" s="5"/>
      <c r="N220" s="5"/>
      <c r="O220" s="5"/>
      <c r="P220" s="5"/>
      <c r="Q220" s="5"/>
      <c r="R220" s="5"/>
      <c r="S220" s="5"/>
      <c r="T220" s="5"/>
      <c r="U220" s="5"/>
    </row>
    <row r="221" spans="1:21">
      <c r="A221" s="7" t="s">
        <v>444</v>
      </c>
      <c r="B221" s="7"/>
      <c r="C221" s="7"/>
      <c r="D221" s="7"/>
      <c r="E221" s="7">
        <v>2</v>
      </c>
      <c r="F221" s="118">
        <v>2</v>
      </c>
      <c r="G221" s="118"/>
      <c r="H221" s="119">
        <v>2</v>
      </c>
      <c r="I221" s="119">
        <v>2</v>
      </c>
      <c r="J221" s="5"/>
      <c r="K221" s="5"/>
      <c r="L221" s="5"/>
      <c r="M221" s="5"/>
      <c r="N221" s="5"/>
      <c r="O221" s="5"/>
      <c r="P221" s="5"/>
      <c r="Q221" s="5"/>
      <c r="R221" s="5"/>
      <c r="S221" s="5"/>
      <c r="T221" s="5"/>
      <c r="U221" s="5"/>
    </row>
    <row r="222" spans="1:21">
      <c r="A222" s="7" t="s">
        <v>266</v>
      </c>
      <c r="B222" s="7"/>
      <c r="C222" s="7"/>
      <c r="D222" s="7"/>
      <c r="E222" s="7">
        <v>0</v>
      </c>
      <c r="F222" s="118">
        <v>659</v>
      </c>
      <c r="G222" s="118"/>
      <c r="H222" s="119">
        <v>0</v>
      </c>
      <c r="I222" s="119">
        <v>659</v>
      </c>
      <c r="J222" s="5"/>
      <c r="K222" s="5"/>
      <c r="L222" s="5"/>
      <c r="M222" s="5"/>
      <c r="N222" s="5"/>
      <c r="O222" s="5"/>
      <c r="P222" s="5"/>
      <c r="Q222" s="5"/>
      <c r="R222" s="5"/>
      <c r="S222" s="5"/>
      <c r="T222" s="5"/>
      <c r="U222" s="5"/>
    </row>
    <row r="223" spans="1:21">
      <c r="A223" s="7" t="s">
        <v>267</v>
      </c>
      <c r="B223" s="7"/>
      <c r="C223" s="7"/>
      <c r="D223" s="7"/>
      <c r="E223" s="7">
        <v>25374</v>
      </c>
      <c r="F223" s="118">
        <v>25374</v>
      </c>
      <c r="G223" s="118"/>
      <c r="H223" s="119">
        <v>25374</v>
      </c>
      <c r="I223" s="119">
        <v>25374</v>
      </c>
      <c r="J223" s="5"/>
      <c r="K223" s="5"/>
      <c r="L223" s="5"/>
      <c r="M223" s="5"/>
      <c r="N223" s="5"/>
      <c r="O223" s="5"/>
      <c r="P223" s="5"/>
      <c r="Q223" s="5"/>
      <c r="R223" s="5"/>
      <c r="S223" s="5"/>
      <c r="T223" s="5"/>
      <c r="U223" s="5"/>
    </row>
    <row r="224" spans="1:21">
      <c r="A224" s="7" t="s">
        <v>268</v>
      </c>
      <c r="B224" s="7"/>
      <c r="C224" s="7"/>
      <c r="D224" s="7"/>
      <c r="E224" s="7">
        <v>3962</v>
      </c>
      <c r="F224" s="118">
        <f>967*12.05</f>
        <v>11652.35</v>
      </c>
      <c r="G224" s="118"/>
      <c r="H224" s="119">
        <v>3962</v>
      </c>
      <c r="I224" s="119">
        <f>967*12.05</f>
        <v>11652.35</v>
      </c>
      <c r="J224" s="5"/>
      <c r="K224" s="5"/>
      <c r="L224" s="5"/>
      <c r="M224" s="5"/>
      <c r="N224" s="5"/>
      <c r="O224" s="5"/>
      <c r="P224" s="5"/>
      <c r="Q224" s="5"/>
      <c r="R224" s="5"/>
      <c r="S224" s="5"/>
      <c r="T224" s="5"/>
      <c r="U224" s="5"/>
    </row>
    <row r="225" spans="1:21">
      <c r="A225" s="7" t="s">
        <v>269</v>
      </c>
      <c r="B225" s="7"/>
      <c r="C225" s="7"/>
      <c r="D225" s="7"/>
      <c r="E225" s="7">
        <v>1455</v>
      </c>
      <c r="F225" s="118">
        <v>23892</v>
      </c>
      <c r="G225" s="118"/>
      <c r="H225" s="119">
        <v>1455</v>
      </c>
      <c r="I225" s="119">
        <v>23892</v>
      </c>
      <c r="J225" s="5"/>
      <c r="K225" s="5"/>
      <c r="L225" s="5"/>
      <c r="M225" s="5"/>
      <c r="N225" s="5"/>
      <c r="O225" s="5"/>
      <c r="P225" s="5"/>
      <c r="Q225" s="5"/>
      <c r="R225" s="5"/>
      <c r="S225" s="5"/>
      <c r="T225" s="5"/>
      <c r="U225" s="5"/>
    </row>
    <row r="226" spans="1:21">
      <c r="A226" s="7"/>
      <c r="B226" s="7"/>
      <c r="C226" s="7"/>
      <c r="D226" s="7"/>
      <c r="E226" s="120">
        <f>SUM(E220:E225)</f>
        <v>31487</v>
      </c>
      <c r="F226" s="118"/>
      <c r="G226" s="118"/>
      <c r="H226" s="120">
        <f>SUM(H220:H225)</f>
        <v>31487</v>
      </c>
      <c r="I226" s="7"/>
      <c r="J226" s="5"/>
      <c r="K226" s="5"/>
      <c r="L226" s="5"/>
      <c r="M226" s="5"/>
      <c r="N226" s="5"/>
      <c r="O226" s="5"/>
      <c r="P226" s="5"/>
      <c r="Q226" s="5"/>
      <c r="R226" s="5"/>
      <c r="S226" s="5"/>
      <c r="T226" s="5"/>
      <c r="U226" s="5"/>
    </row>
    <row r="227" spans="1:21">
      <c r="A227" s="7"/>
      <c r="B227" s="7"/>
      <c r="C227" s="7"/>
      <c r="D227" s="7"/>
      <c r="E227" s="20"/>
      <c r="F227" s="118"/>
      <c r="G227" s="118"/>
      <c r="H227" s="20"/>
      <c r="I227" s="7"/>
      <c r="J227" s="5"/>
      <c r="K227" s="5"/>
      <c r="L227" s="5"/>
      <c r="M227" s="5"/>
      <c r="N227" s="5"/>
      <c r="O227" s="5"/>
      <c r="P227" s="5"/>
      <c r="Q227" s="5"/>
      <c r="R227" s="5"/>
      <c r="S227" s="5"/>
      <c r="T227" s="5"/>
      <c r="U227" s="5"/>
    </row>
    <row r="228" spans="1:21">
      <c r="A228" s="7" t="s">
        <v>112</v>
      </c>
      <c r="B228" s="7"/>
      <c r="C228" s="7"/>
      <c r="D228" s="7"/>
      <c r="E228" s="7"/>
      <c r="F228" s="43"/>
      <c r="G228" s="43"/>
      <c r="H228" s="5"/>
      <c r="I228" s="5"/>
      <c r="J228" s="5"/>
      <c r="K228" s="5"/>
      <c r="L228" s="5"/>
      <c r="M228" s="5"/>
      <c r="N228" s="5"/>
      <c r="O228" s="5"/>
      <c r="P228" s="5"/>
      <c r="Q228" s="5"/>
      <c r="R228" s="5"/>
      <c r="S228" s="5"/>
      <c r="T228" s="5"/>
      <c r="U228" s="5"/>
    </row>
    <row r="229" spans="1:21">
      <c r="A229" s="7"/>
      <c r="B229" s="7"/>
      <c r="C229" s="7"/>
      <c r="D229" s="7"/>
      <c r="E229" s="7"/>
      <c r="F229" s="118"/>
      <c r="G229" s="118"/>
      <c r="H229" s="7"/>
      <c r="I229" s="7"/>
      <c r="J229" s="5"/>
      <c r="K229" s="5"/>
      <c r="L229" s="5"/>
      <c r="M229" s="5"/>
      <c r="N229" s="5"/>
      <c r="O229" s="5"/>
      <c r="P229" s="5"/>
      <c r="Q229" s="5"/>
      <c r="R229" s="5"/>
      <c r="S229" s="5"/>
      <c r="T229" s="5"/>
      <c r="U229" s="5"/>
    </row>
    <row r="230" spans="1:21">
      <c r="A230" s="7" t="s">
        <v>113</v>
      </c>
      <c r="B230" s="7"/>
      <c r="C230" s="7"/>
      <c r="D230" s="7"/>
      <c r="E230" s="7">
        <v>29354</v>
      </c>
      <c r="F230" s="118">
        <f>3035*12.05</f>
        <v>36571.75</v>
      </c>
      <c r="G230" s="118"/>
      <c r="H230" s="7">
        <v>29354</v>
      </c>
      <c r="I230" s="7">
        <v>36572</v>
      </c>
      <c r="J230" s="5"/>
      <c r="K230" s="5"/>
      <c r="L230" s="5"/>
      <c r="M230" s="5"/>
      <c r="N230" s="5"/>
      <c r="O230" s="5"/>
      <c r="P230" s="5"/>
      <c r="Q230" s="5"/>
      <c r="R230" s="5"/>
      <c r="S230" s="5"/>
      <c r="T230" s="5"/>
      <c r="U230" s="5"/>
    </row>
    <row r="231" spans="1:21">
      <c r="A231" s="7"/>
      <c r="B231" s="7"/>
      <c r="C231" s="7"/>
      <c r="D231" s="7"/>
      <c r="E231" s="120">
        <f>SUM(E229:E230)</f>
        <v>29354</v>
      </c>
      <c r="F231" s="118"/>
      <c r="G231" s="118"/>
      <c r="H231" s="120">
        <f>SUM(H229:H230)</f>
        <v>29354</v>
      </c>
      <c r="I231" s="7"/>
      <c r="J231" s="5"/>
      <c r="K231" s="5"/>
      <c r="L231" s="5"/>
      <c r="M231" s="5"/>
      <c r="N231" s="5"/>
      <c r="O231" s="5"/>
      <c r="P231" s="5"/>
      <c r="Q231" s="5"/>
      <c r="R231" s="5"/>
      <c r="S231" s="5"/>
      <c r="T231" s="5"/>
      <c r="U231" s="5"/>
    </row>
    <row r="232" spans="1:21">
      <c r="A232" s="7"/>
      <c r="B232" s="7"/>
      <c r="C232" s="7"/>
      <c r="D232" s="7"/>
      <c r="E232" s="20"/>
      <c r="F232" s="43"/>
      <c r="G232" s="43"/>
      <c r="H232" s="21"/>
      <c r="I232" s="5"/>
      <c r="J232" s="5"/>
      <c r="K232" s="5"/>
      <c r="L232" s="5"/>
      <c r="M232" s="5"/>
      <c r="N232" s="5"/>
      <c r="O232" s="5"/>
      <c r="P232" s="5"/>
      <c r="Q232" s="5"/>
      <c r="R232" s="5"/>
      <c r="S232" s="5"/>
      <c r="T232" s="5"/>
      <c r="U232" s="5"/>
    </row>
    <row r="233" spans="1:21">
      <c r="A233" s="7" t="s">
        <v>270</v>
      </c>
      <c r="B233" s="7"/>
      <c r="C233" s="7"/>
      <c r="D233" s="7"/>
      <c r="E233" s="7"/>
      <c r="F233" s="43"/>
      <c r="G233" s="43"/>
      <c r="H233" s="5"/>
      <c r="I233" s="5"/>
      <c r="J233" s="5"/>
      <c r="K233" s="5"/>
      <c r="L233" s="5"/>
      <c r="M233" s="5"/>
      <c r="N233" s="5"/>
      <c r="O233" s="5"/>
      <c r="P233" s="5"/>
      <c r="Q233" s="5"/>
      <c r="R233" s="5"/>
      <c r="S233" s="5"/>
      <c r="T233" s="5"/>
      <c r="U233" s="5"/>
    </row>
    <row r="234" spans="1:21">
      <c r="A234" s="7" t="s">
        <v>680</v>
      </c>
      <c r="B234" s="7"/>
      <c r="C234" s="7"/>
      <c r="D234" s="7"/>
      <c r="E234" s="7"/>
      <c r="F234" s="43"/>
      <c r="G234" s="43"/>
      <c r="H234" s="5"/>
      <c r="I234" s="5"/>
      <c r="J234" s="5"/>
      <c r="K234" s="5"/>
      <c r="L234" s="5"/>
      <c r="M234" s="5"/>
      <c r="N234" s="5"/>
      <c r="O234" s="5"/>
      <c r="P234" s="5"/>
      <c r="Q234" s="5"/>
      <c r="R234" s="5"/>
      <c r="S234" s="5"/>
      <c r="T234" s="5"/>
      <c r="U234" s="5"/>
    </row>
    <row r="235" spans="1:21">
      <c r="A235" s="7" t="s">
        <v>681</v>
      </c>
      <c r="B235" s="7"/>
      <c r="C235" s="7"/>
      <c r="D235" s="7"/>
      <c r="E235" s="27">
        <v>911</v>
      </c>
      <c r="F235" s="121">
        <v>1057</v>
      </c>
      <c r="G235" s="121"/>
      <c r="H235" s="7">
        <v>911</v>
      </c>
      <c r="I235" s="7">
        <v>1057</v>
      </c>
      <c r="J235" s="5"/>
      <c r="K235" s="5"/>
      <c r="L235" s="5"/>
      <c r="M235" s="5"/>
      <c r="N235" s="5"/>
      <c r="O235" s="5"/>
      <c r="P235" s="5"/>
      <c r="Q235" s="5"/>
      <c r="R235" s="5"/>
      <c r="S235" s="5"/>
      <c r="T235" s="5"/>
      <c r="U235" s="5"/>
    </row>
    <row r="236" spans="1:21" ht="15.75">
      <c r="A236" s="7"/>
      <c r="B236" s="7"/>
      <c r="C236" s="7"/>
      <c r="D236" s="10"/>
      <c r="E236" s="11"/>
      <c r="F236" s="43"/>
      <c r="G236" s="43"/>
      <c r="H236" s="5"/>
      <c r="I236" s="5"/>
      <c r="J236" s="5"/>
      <c r="K236" s="5"/>
      <c r="L236" s="5"/>
      <c r="M236" s="5"/>
      <c r="N236" s="5"/>
      <c r="O236" s="5"/>
      <c r="P236" s="5"/>
      <c r="Q236" s="5"/>
      <c r="R236" s="5"/>
      <c r="S236" s="5"/>
      <c r="T236" s="5"/>
      <c r="U236" s="5"/>
    </row>
    <row r="237" spans="1:21">
      <c r="A237" s="5"/>
      <c r="B237" s="5"/>
      <c r="C237" s="5"/>
      <c r="D237" s="5"/>
      <c r="E237" s="5"/>
      <c r="F237" s="43"/>
      <c r="G237" s="43"/>
      <c r="H237" s="5"/>
      <c r="I237" s="5"/>
      <c r="J237" s="5"/>
      <c r="K237" s="5"/>
      <c r="L237" s="5"/>
      <c r="M237" s="5"/>
      <c r="N237" s="5"/>
      <c r="O237" s="5"/>
      <c r="P237" s="5"/>
      <c r="Q237" s="5"/>
      <c r="R237" s="5"/>
      <c r="S237" s="5"/>
      <c r="T237" s="5"/>
      <c r="U237" s="5"/>
    </row>
    <row r="238" spans="1:21" ht="15.75">
      <c r="A238" s="10"/>
      <c r="B238" s="11"/>
      <c r="C238" s="11"/>
      <c r="D238" s="11"/>
      <c r="E238" s="11"/>
      <c r="F238" s="41"/>
      <c r="G238" s="41"/>
      <c r="H238" s="11"/>
      <c r="I238" s="11"/>
      <c r="J238" s="5"/>
      <c r="K238" s="5"/>
      <c r="L238" s="5"/>
      <c r="M238" s="5"/>
      <c r="N238" s="5"/>
      <c r="O238" s="5"/>
      <c r="P238" s="5"/>
      <c r="Q238" s="5"/>
      <c r="R238" s="5"/>
      <c r="S238" s="5"/>
      <c r="T238" s="5"/>
      <c r="U238" s="5"/>
    </row>
    <row r="239" spans="1:21" ht="24">
      <c r="A239" s="122" t="s">
        <v>467</v>
      </c>
      <c r="B239" s="11"/>
      <c r="C239" s="11"/>
      <c r="D239" s="11"/>
      <c r="E239" s="11"/>
      <c r="F239" s="41"/>
      <c r="G239" s="41"/>
      <c r="H239" s="11"/>
      <c r="I239" s="11"/>
      <c r="J239" s="5"/>
      <c r="K239" s="5"/>
      <c r="L239" s="5"/>
      <c r="M239" s="5"/>
      <c r="N239" s="5"/>
      <c r="O239" s="5"/>
      <c r="P239" s="5"/>
      <c r="Q239" s="5"/>
      <c r="R239" s="5"/>
      <c r="S239" s="5"/>
      <c r="T239" s="5"/>
      <c r="U239" s="5"/>
    </row>
    <row r="240" spans="1:21">
      <c r="A240" s="5"/>
      <c r="B240" s="5"/>
      <c r="C240" s="5"/>
      <c r="D240" s="5"/>
      <c r="E240" s="5"/>
      <c r="F240" s="43"/>
      <c r="G240" s="43"/>
      <c r="H240" s="5"/>
      <c r="I240" s="5"/>
      <c r="J240" s="5"/>
      <c r="K240" s="5"/>
      <c r="L240" s="5"/>
      <c r="M240" s="5"/>
      <c r="N240" s="5"/>
      <c r="O240" s="5"/>
      <c r="P240" s="5"/>
      <c r="Q240" s="5"/>
      <c r="R240" s="5"/>
      <c r="S240" s="5"/>
      <c r="T240" s="5"/>
      <c r="U240" s="5"/>
    </row>
    <row r="241" spans="1:21">
      <c r="A241" s="5"/>
      <c r="B241" s="5"/>
      <c r="C241" s="5"/>
      <c r="D241" s="5"/>
      <c r="E241" s="5"/>
      <c r="F241" s="43"/>
      <c r="G241" s="43"/>
      <c r="H241" s="5"/>
      <c r="I241" s="5"/>
      <c r="J241" s="5"/>
      <c r="K241" s="5"/>
      <c r="L241" s="5"/>
      <c r="M241" s="5"/>
      <c r="N241" s="5"/>
      <c r="O241" s="5"/>
      <c r="P241" s="5"/>
      <c r="Q241" s="5"/>
      <c r="R241" s="5"/>
      <c r="S241" s="5"/>
      <c r="T241" s="5"/>
      <c r="U241" s="5"/>
    </row>
    <row r="242" spans="1:21">
      <c r="A242" s="5"/>
      <c r="B242" s="5"/>
      <c r="C242" s="5"/>
      <c r="D242" s="5"/>
      <c r="E242" s="5"/>
      <c r="F242" s="43"/>
      <c r="G242" s="104"/>
      <c r="H242" s="5"/>
      <c r="I242" s="5"/>
      <c r="J242" s="5"/>
      <c r="K242" s="5"/>
      <c r="L242" s="5"/>
      <c r="M242" s="5"/>
      <c r="N242" s="5"/>
      <c r="O242" s="5"/>
      <c r="P242" s="5"/>
      <c r="Q242" s="5"/>
      <c r="R242" s="5"/>
      <c r="S242" s="5"/>
      <c r="T242" s="5"/>
      <c r="U242" s="5"/>
    </row>
    <row r="243" spans="1:21">
      <c r="A243" s="6"/>
      <c r="B243" s="6"/>
      <c r="C243" s="6"/>
      <c r="D243" s="6"/>
      <c r="E243" s="99" t="e">
        <f>#REF!</f>
        <v>#REF!</v>
      </c>
      <c r="F243" s="114"/>
      <c r="G243" s="115"/>
      <c r="H243" s="12" t="e">
        <f>#REF!</f>
        <v>#REF!</v>
      </c>
      <c r="I243" s="13"/>
      <c r="J243" s="5"/>
      <c r="K243" s="5"/>
      <c r="L243" s="5"/>
      <c r="M243" s="5"/>
      <c r="N243" s="5"/>
      <c r="O243" s="5"/>
      <c r="P243" s="5"/>
      <c r="Q243" s="5"/>
      <c r="R243" s="5"/>
      <c r="S243" s="5"/>
      <c r="T243" s="5"/>
      <c r="U243" s="5"/>
    </row>
    <row r="244" spans="1:21">
      <c r="A244" s="5"/>
      <c r="B244" s="5"/>
      <c r="C244" s="5"/>
      <c r="D244" s="5"/>
      <c r="E244" s="101" t="s">
        <v>244</v>
      </c>
      <c r="F244" s="41"/>
      <c r="G244" s="104"/>
      <c r="H244" s="30" t="s">
        <v>244</v>
      </c>
      <c r="I244" s="11"/>
      <c r="J244" s="5"/>
      <c r="K244" s="5"/>
      <c r="L244" s="5"/>
      <c r="M244" s="5"/>
      <c r="N244" s="5"/>
      <c r="O244" s="5"/>
      <c r="P244" s="5"/>
      <c r="Q244" s="5"/>
      <c r="R244" s="5"/>
      <c r="S244" s="5"/>
      <c r="T244" s="5"/>
      <c r="U244" s="5"/>
    </row>
    <row r="245" spans="1:21">
      <c r="A245" s="6"/>
      <c r="B245" s="6"/>
      <c r="C245" s="6"/>
      <c r="D245" s="6"/>
      <c r="E245" s="6"/>
      <c r="F245" s="42"/>
      <c r="G245" s="42"/>
      <c r="H245" s="6"/>
      <c r="I245" s="6" t="s">
        <v>295</v>
      </c>
      <c r="J245" s="5"/>
      <c r="K245" s="5"/>
      <c r="L245" s="5"/>
      <c r="M245" s="5"/>
      <c r="N245" s="5"/>
      <c r="O245" s="5"/>
      <c r="P245" s="5"/>
      <c r="Q245" s="5"/>
      <c r="R245" s="5"/>
      <c r="S245" s="5"/>
      <c r="T245" s="5"/>
      <c r="U245" s="5"/>
    </row>
    <row r="246" spans="1:21">
      <c r="A246" s="5"/>
      <c r="B246" s="5"/>
      <c r="C246" s="5"/>
      <c r="D246" s="5"/>
      <c r="E246" s="5"/>
      <c r="F246" s="43"/>
      <c r="G246" s="43"/>
      <c r="H246" s="5"/>
      <c r="I246" s="5"/>
      <c r="J246" s="5"/>
      <c r="K246" s="5"/>
      <c r="L246" s="5"/>
      <c r="M246" s="5"/>
      <c r="N246" s="5"/>
      <c r="O246" s="5"/>
      <c r="P246" s="5"/>
      <c r="Q246" s="5"/>
      <c r="R246" s="5"/>
      <c r="S246" s="5"/>
      <c r="T246" s="5"/>
      <c r="U246" s="5"/>
    </row>
    <row r="247" spans="1:21" ht="15.75">
      <c r="A247" s="28" t="s">
        <v>326</v>
      </c>
      <c r="B247" s="5"/>
      <c r="C247" s="5"/>
      <c r="D247" s="5"/>
      <c r="E247" s="5"/>
      <c r="F247" s="43"/>
      <c r="G247" s="43"/>
      <c r="H247" s="5"/>
      <c r="I247" s="5"/>
      <c r="J247" s="5"/>
      <c r="K247" s="5"/>
      <c r="L247" s="5"/>
      <c r="M247" s="5"/>
      <c r="N247" s="5"/>
      <c r="O247" s="5"/>
      <c r="P247" s="5"/>
      <c r="Q247" s="5"/>
      <c r="R247" s="5"/>
      <c r="S247" s="5"/>
      <c r="T247" s="5"/>
      <c r="U247" s="5"/>
    </row>
    <row r="248" spans="1:21">
      <c r="A248" s="5"/>
      <c r="B248" s="5"/>
      <c r="C248" s="5"/>
      <c r="D248" s="5"/>
      <c r="E248" s="5"/>
      <c r="F248" s="43"/>
      <c r="G248" s="43"/>
      <c r="H248" s="5"/>
      <c r="I248" s="5"/>
      <c r="J248" s="5"/>
      <c r="K248" s="5"/>
      <c r="L248" s="5"/>
      <c r="M248" s="5"/>
      <c r="N248" s="5"/>
      <c r="O248" s="5"/>
      <c r="P248" s="5"/>
      <c r="Q248" s="5"/>
      <c r="R248" s="5"/>
      <c r="S248" s="5"/>
      <c r="T248" s="5"/>
      <c r="U248" s="5"/>
    </row>
    <row r="249" spans="1:21" ht="15.75">
      <c r="A249" s="28" t="s">
        <v>327</v>
      </c>
      <c r="B249" s="5"/>
      <c r="C249" s="5"/>
      <c r="D249" s="5"/>
      <c r="E249" s="5"/>
      <c r="F249" s="43"/>
      <c r="G249" s="43"/>
      <c r="H249" s="5"/>
      <c r="I249" s="5"/>
      <c r="J249" s="5"/>
      <c r="K249" s="5"/>
      <c r="L249" s="5"/>
      <c r="M249" s="5"/>
      <c r="N249" s="5"/>
      <c r="O249" s="5"/>
      <c r="P249" s="5"/>
      <c r="Q249" s="5"/>
      <c r="R249" s="5"/>
      <c r="S249" s="5"/>
      <c r="T249" s="5"/>
      <c r="U249" s="5"/>
    </row>
    <row r="250" spans="1:21">
      <c r="A250" s="7" t="s">
        <v>261</v>
      </c>
      <c r="B250" s="5"/>
      <c r="C250" s="5"/>
      <c r="D250" s="5"/>
      <c r="E250" s="5" t="e">
        <f>ROUND((P!F22-P!E13)/1000,0)</f>
        <v>#VALUE!</v>
      </c>
      <c r="F250" s="43"/>
      <c r="G250" s="43"/>
      <c r="H250" s="5">
        <v>648680</v>
      </c>
      <c r="I250" s="5"/>
      <c r="J250" s="5"/>
      <c r="K250" s="5"/>
      <c r="L250" s="5"/>
      <c r="M250" s="5"/>
      <c r="N250" s="5"/>
      <c r="O250" s="5"/>
      <c r="P250" s="5"/>
      <c r="Q250" s="5"/>
      <c r="R250" s="5"/>
      <c r="S250" s="5"/>
      <c r="T250" s="5"/>
      <c r="U250" s="5"/>
    </row>
    <row r="251" spans="1:21">
      <c r="A251" s="7" t="s">
        <v>468</v>
      </c>
      <c r="B251" s="5"/>
      <c r="C251" s="5"/>
      <c r="D251" s="5"/>
      <c r="E251" s="5" t="e">
        <f>ROUND((P!F81)/1000,0)</f>
        <v>#VALUE!</v>
      </c>
      <c r="F251" s="43"/>
      <c r="G251" s="43"/>
      <c r="H251" s="5">
        <v>12161</v>
      </c>
      <c r="I251" s="5"/>
      <c r="J251" s="5"/>
      <c r="K251" s="5"/>
      <c r="L251" s="5"/>
      <c r="M251" s="5"/>
      <c r="N251" s="5"/>
      <c r="O251" s="5"/>
      <c r="P251" s="5"/>
      <c r="Q251" s="5"/>
      <c r="R251" s="5"/>
      <c r="S251" s="5"/>
      <c r="T251" s="5"/>
      <c r="U251" s="5"/>
    </row>
    <row r="252" spans="1:21">
      <c r="A252" s="7" t="s">
        <v>666</v>
      </c>
      <c r="B252" s="5"/>
      <c r="C252" s="5"/>
      <c r="D252" s="5"/>
      <c r="E252" s="5" t="e">
        <f>ROUND((P!F72)/1000,0)</f>
        <v>#VALUE!</v>
      </c>
      <c r="F252" s="43"/>
      <c r="G252" s="43"/>
      <c r="H252" s="5">
        <v>811855</v>
      </c>
      <c r="I252" s="5"/>
      <c r="J252" s="5"/>
      <c r="K252" s="5"/>
      <c r="L252" s="5"/>
      <c r="M252" s="5"/>
      <c r="N252" s="5"/>
      <c r="O252" s="5"/>
      <c r="P252" s="5"/>
      <c r="Q252" s="5"/>
      <c r="R252" s="5"/>
      <c r="S252" s="5"/>
      <c r="T252" s="5"/>
      <c r="U252" s="5"/>
    </row>
    <row r="253" spans="1:21">
      <c r="A253" s="7" t="s">
        <v>469</v>
      </c>
      <c r="B253" s="5"/>
      <c r="C253" s="5"/>
      <c r="D253" s="5"/>
      <c r="E253" s="5" t="e">
        <f>ROUND((P!F68)/1000,0)</f>
        <v>#VALUE!</v>
      </c>
      <c r="F253" s="43"/>
      <c r="G253" s="43"/>
      <c r="H253" s="5">
        <v>2622826</v>
      </c>
      <c r="I253" s="5"/>
      <c r="J253" s="5"/>
      <c r="K253" s="5"/>
      <c r="L253" s="5"/>
      <c r="M253" s="5"/>
      <c r="N253" s="5"/>
      <c r="O253" s="5"/>
      <c r="P253" s="5"/>
      <c r="Q253" s="5"/>
      <c r="R253" s="5"/>
      <c r="S253" s="5"/>
      <c r="T253" s="5"/>
      <c r="U253" s="5"/>
    </row>
    <row r="254" spans="1:21">
      <c r="A254" s="7" t="s">
        <v>470</v>
      </c>
      <c r="B254" s="5"/>
      <c r="C254" s="5"/>
      <c r="D254" s="5"/>
      <c r="E254" s="5" t="e">
        <f>ROUND((P!F23)/1000,0)</f>
        <v>#VALUE!</v>
      </c>
      <c r="F254" s="43"/>
      <c r="G254" s="43"/>
      <c r="H254" s="5">
        <v>68849</v>
      </c>
      <c r="I254" s="5"/>
      <c r="J254" s="5"/>
      <c r="K254" s="5"/>
      <c r="L254" s="5"/>
      <c r="M254" s="5"/>
      <c r="N254" s="5"/>
      <c r="O254" s="5"/>
      <c r="P254" s="5"/>
      <c r="Q254" s="5"/>
      <c r="R254" s="5"/>
      <c r="S254" s="5"/>
      <c r="T254" s="5"/>
      <c r="U254" s="5"/>
    </row>
    <row r="255" spans="1:21">
      <c r="A255" s="7" t="s">
        <v>667</v>
      </c>
      <c r="B255" s="5"/>
      <c r="C255" s="5"/>
      <c r="D255" s="5"/>
      <c r="E255" s="5" t="e">
        <f>ROUND((P!F61)/1000,0)</f>
        <v>#VALUE!</v>
      </c>
      <c r="F255" s="43" t="e">
        <f>ROUND(SUM(E250:E255),0)</f>
        <v>#VALUE!</v>
      </c>
      <c r="G255" s="43"/>
      <c r="H255" s="5">
        <v>232285</v>
      </c>
      <c r="I255" s="5">
        <f>SUM(H250:H255)</f>
        <v>4396656</v>
      </c>
      <c r="J255" s="5"/>
      <c r="K255" s="5"/>
      <c r="L255" s="5"/>
      <c r="M255" s="5"/>
      <c r="N255" s="5"/>
      <c r="O255" s="5"/>
      <c r="P255" s="5"/>
      <c r="Q255" s="5"/>
      <c r="R255" s="5"/>
      <c r="S255" s="5"/>
      <c r="T255" s="5"/>
      <c r="U255" s="5"/>
    </row>
    <row r="256" spans="1:21">
      <c r="A256" s="7"/>
      <c r="B256" s="5"/>
      <c r="C256" s="5"/>
      <c r="D256" s="5"/>
      <c r="E256" s="21"/>
      <c r="F256" s="43" t="e">
        <f>IF(P!F27&lt;&gt;0,ROUND((P!F27)/1000,0)," ")</f>
        <v>#VALUE!</v>
      </c>
      <c r="G256" s="43"/>
      <c r="H256" s="123"/>
      <c r="I256" s="5"/>
      <c r="J256" s="5"/>
      <c r="K256" s="5"/>
      <c r="L256" s="5"/>
      <c r="M256" s="5"/>
      <c r="N256" s="5"/>
      <c r="O256" s="5"/>
      <c r="P256" s="5"/>
      <c r="Q256" s="5"/>
      <c r="R256" s="5"/>
      <c r="S256" s="5"/>
      <c r="T256" s="5"/>
      <c r="U256" s="5"/>
    </row>
    <row r="257" spans="1:21">
      <c r="A257" s="7"/>
      <c r="B257" s="5"/>
      <c r="C257" s="5"/>
      <c r="D257" s="5"/>
      <c r="E257" s="5"/>
      <c r="F257" s="43"/>
      <c r="G257" s="43"/>
      <c r="H257" s="5"/>
      <c r="I257" s="5"/>
      <c r="J257" s="5"/>
      <c r="K257" s="5"/>
      <c r="L257" s="5"/>
      <c r="M257" s="5"/>
      <c r="N257" s="5"/>
      <c r="O257" s="5"/>
      <c r="P257" s="5"/>
      <c r="Q257" s="5"/>
      <c r="R257" s="5"/>
      <c r="S257" s="5"/>
      <c r="T257" s="5"/>
      <c r="U257" s="5"/>
    </row>
    <row r="258" spans="1:21" ht="15.75">
      <c r="A258" s="28" t="s">
        <v>280</v>
      </c>
      <c r="B258" s="5"/>
      <c r="C258" s="5"/>
      <c r="D258" s="5"/>
      <c r="E258" s="5"/>
      <c r="F258" s="43"/>
      <c r="G258" s="43"/>
      <c r="H258" s="5"/>
      <c r="I258" s="5"/>
      <c r="J258" s="5"/>
      <c r="K258" s="5"/>
      <c r="L258" s="5"/>
      <c r="M258" s="5"/>
      <c r="N258" s="5"/>
      <c r="O258" s="5"/>
      <c r="P258" s="5"/>
      <c r="Q258" s="5"/>
      <c r="R258" s="5"/>
      <c r="S258" s="5"/>
      <c r="T258" s="5"/>
      <c r="U258" s="5"/>
    </row>
    <row r="259" spans="1:21">
      <c r="A259" s="7" t="s">
        <v>471</v>
      </c>
      <c r="B259" s="5"/>
      <c r="C259" s="5"/>
      <c r="D259" s="5"/>
      <c r="E259" s="5" t="e">
        <f>ROUND(P!E91/1000,0)</f>
        <v>#VALUE!</v>
      </c>
      <c r="F259" s="43"/>
      <c r="G259" s="43"/>
      <c r="H259" s="5">
        <v>841320</v>
      </c>
      <c r="I259" s="5"/>
      <c r="J259" s="5"/>
      <c r="K259" s="5"/>
      <c r="L259" s="5"/>
      <c r="M259" s="5"/>
      <c r="N259" s="5"/>
      <c r="O259" s="5"/>
      <c r="P259" s="5"/>
      <c r="Q259" s="5"/>
      <c r="R259" s="5"/>
      <c r="S259" s="5"/>
      <c r="T259" s="5"/>
      <c r="U259" s="5"/>
    </row>
    <row r="260" spans="1:21">
      <c r="A260" s="7" t="s">
        <v>668</v>
      </c>
      <c r="B260" s="5"/>
      <c r="C260" s="5"/>
      <c r="D260" s="5"/>
      <c r="E260" s="5" t="e">
        <f>ROUND(P!E92/1000,0)</f>
        <v>#VALUE!</v>
      </c>
      <c r="F260" s="43"/>
      <c r="G260" s="43"/>
      <c r="H260" s="5">
        <v>739423</v>
      </c>
      <c r="I260" s="5"/>
      <c r="J260" s="5"/>
      <c r="K260" s="5"/>
      <c r="L260" s="5"/>
      <c r="M260" s="5"/>
      <c r="N260" s="5"/>
      <c r="O260" s="5"/>
      <c r="P260" s="5"/>
      <c r="Q260" s="5"/>
      <c r="R260" s="5"/>
      <c r="S260" s="5"/>
      <c r="T260" s="5"/>
      <c r="U260" s="5"/>
    </row>
    <row r="261" spans="1:21">
      <c r="A261" s="7" t="s">
        <v>669</v>
      </c>
      <c r="B261" s="5"/>
      <c r="C261" s="5"/>
      <c r="D261" s="5"/>
      <c r="E261" s="5" t="e">
        <f>ROUND(P!E93/1000,0)</f>
        <v>#VALUE!</v>
      </c>
      <c r="F261" s="43"/>
      <c r="G261" s="43"/>
      <c r="H261" s="5">
        <v>731410</v>
      </c>
      <c r="I261" s="5"/>
      <c r="J261" s="5"/>
      <c r="K261" s="5"/>
      <c r="L261" s="5"/>
      <c r="M261" s="5"/>
      <c r="N261" s="5"/>
      <c r="O261" s="5"/>
      <c r="P261" s="5"/>
      <c r="Q261" s="5"/>
      <c r="R261" s="5"/>
      <c r="S261" s="5"/>
      <c r="T261" s="5"/>
      <c r="U261" s="5"/>
    </row>
    <row r="262" spans="1:21">
      <c r="A262" s="7" t="s">
        <v>163</v>
      </c>
      <c r="B262" s="5"/>
      <c r="C262" s="5"/>
      <c r="D262" s="5"/>
      <c r="E262" s="5" t="e">
        <f>ROUND(P!E94/1000,0)</f>
        <v>#VALUE!</v>
      </c>
      <c r="F262" s="43"/>
      <c r="G262" s="43"/>
      <c r="H262" s="5">
        <v>27000</v>
      </c>
      <c r="I262" s="5"/>
      <c r="J262" s="5"/>
      <c r="K262" s="5"/>
      <c r="L262" s="5"/>
      <c r="M262" s="5"/>
      <c r="N262" s="5"/>
      <c r="O262" s="5"/>
      <c r="P262" s="5"/>
      <c r="Q262" s="5"/>
      <c r="R262" s="5"/>
      <c r="S262" s="5"/>
      <c r="T262" s="5"/>
      <c r="U262" s="5"/>
    </row>
    <row r="263" spans="1:21">
      <c r="A263" s="7" t="s">
        <v>164</v>
      </c>
      <c r="B263" s="5"/>
      <c r="C263" s="5"/>
      <c r="D263" s="5"/>
      <c r="E263" s="5" t="e">
        <f>ROUND((P!E107)/1000,0)</f>
        <v>#VALUE!</v>
      </c>
      <c r="F263" s="43"/>
      <c r="G263" s="43"/>
      <c r="H263" s="5">
        <v>355475</v>
      </c>
      <c r="I263" s="5"/>
      <c r="J263" s="5"/>
      <c r="K263" s="5"/>
      <c r="L263" s="5"/>
      <c r="M263" s="5"/>
      <c r="N263" s="5"/>
      <c r="O263" s="5"/>
      <c r="P263" s="5"/>
      <c r="Q263" s="5"/>
      <c r="R263" s="5"/>
      <c r="S263" s="5"/>
      <c r="T263" s="5"/>
      <c r="U263" s="5"/>
    </row>
    <row r="264" spans="1:21">
      <c r="A264" s="7" t="s">
        <v>165</v>
      </c>
      <c r="B264" s="5"/>
      <c r="C264" s="5"/>
      <c r="D264" s="5"/>
      <c r="E264" s="5" t="e">
        <f>ROUND(P!E90/1000,0)</f>
        <v>#VALUE!</v>
      </c>
      <c r="F264" s="43"/>
      <c r="G264" s="43"/>
      <c r="H264" s="5">
        <v>78205</v>
      </c>
      <c r="I264" s="5"/>
      <c r="J264" s="5"/>
      <c r="K264" s="5"/>
      <c r="L264" s="5"/>
      <c r="M264" s="5"/>
      <c r="N264" s="5"/>
      <c r="O264" s="5"/>
      <c r="P264" s="5"/>
      <c r="Q264" s="5"/>
      <c r="R264" s="5"/>
      <c r="S264" s="5"/>
      <c r="T264" s="5"/>
      <c r="U264" s="5"/>
    </row>
    <row r="265" spans="1:21">
      <c r="A265" s="7"/>
      <c r="B265" s="5"/>
      <c r="C265" s="5"/>
      <c r="D265" s="5"/>
      <c r="E265" s="5"/>
      <c r="F265" s="43" t="e">
        <f>ROUND(SUM(E259:E265),0)</f>
        <v>#VALUE!</v>
      </c>
      <c r="G265" s="43"/>
      <c r="H265" s="5"/>
      <c r="I265" s="5">
        <f>SUM(H259:H265)</f>
        <v>2772833</v>
      </c>
      <c r="J265" s="5"/>
      <c r="K265" s="5"/>
      <c r="L265" s="5"/>
      <c r="M265" s="5"/>
      <c r="N265" s="5"/>
      <c r="O265" s="5"/>
      <c r="P265" s="5"/>
      <c r="Q265" s="5"/>
      <c r="R265" s="5"/>
      <c r="S265" s="5"/>
      <c r="T265" s="5"/>
      <c r="U265" s="5"/>
    </row>
    <row r="266" spans="1:21">
      <c r="A266" s="7"/>
      <c r="B266" s="5"/>
      <c r="C266" s="5"/>
      <c r="D266" s="5"/>
      <c r="E266" s="21"/>
      <c r="F266" s="43"/>
      <c r="G266" s="5"/>
      <c r="H266" s="21"/>
      <c r="I266" s="5"/>
      <c r="J266" s="5"/>
      <c r="K266" s="5"/>
      <c r="L266" s="5"/>
      <c r="M266" s="5"/>
      <c r="N266" s="5"/>
      <c r="O266" s="5"/>
      <c r="P266" s="5"/>
      <c r="Q266" s="5"/>
      <c r="R266" s="5"/>
      <c r="S266" s="5"/>
      <c r="T266" s="5"/>
      <c r="U266" s="5"/>
    </row>
    <row r="267" spans="1:21">
      <c r="A267" s="5"/>
      <c r="B267" s="5"/>
      <c r="C267" s="5"/>
      <c r="D267" s="5"/>
      <c r="E267" s="5"/>
      <c r="F267" s="42" t="e">
        <f>SUM(F253:F266)</f>
        <v>#VALUE!</v>
      </c>
      <c r="G267" s="5"/>
      <c r="H267" s="5"/>
      <c r="I267" s="6">
        <f>SUM(I253:I266)</f>
        <v>7169489</v>
      </c>
      <c r="J267" s="5"/>
      <c r="K267" s="5"/>
      <c r="L267" s="5"/>
      <c r="M267" s="5"/>
      <c r="N267" s="5"/>
      <c r="O267" s="5"/>
      <c r="P267" s="5"/>
      <c r="Q267" s="5"/>
      <c r="R267" s="5"/>
      <c r="S267" s="5"/>
      <c r="T267" s="5"/>
      <c r="U267" s="5"/>
    </row>
    <row r="268" spans="1:21">
      <c r="A268" s="5"/>
      <c r="B268" s="5"/>
      <c r="C268" s="5"/>
      <c r="D268" s="5"/>
      <c r="E268" s="5"/>
      <c r="F268" s="42"/>
      <c r="G268" s="5"/>
      <c r="H268" s="5"/>
      <c r="I268" s="6"/>
      <c r="J268" s="5"/>
      <c r="K268" s="5"/>
      <c r="L268" s="5"/>
      <c r="M268" s="5"/>
      <c r="N268" s="5"/>
      <c r="O268" s="5"/>
      <c r="P268" s="5"/>
      <c r="Q268" s="5"/>
      <c r="R268" s="5"/>
      <c r="S268" s="5"/>
      <c r="T268" s="5"/>
      <c r="U268" s="5"/>
    </row>
    <row r="269" spans="1:21" ht="15.75">
      <c r="A269" s="27"/>
      <c r="B269" s="5"/>
      <c r="C269" s="5"/>
      <c r="D269" s="10"/>
      <c r="E269" s="11"/>
      <c r="F269" s="43"/>
      <c r="G269" s="43"/>
      <c r="H269" s="5"/>
      <c r="I269" s="5"/>
      <c r="J269" s="5"/>
      <c r="K269" s="5"/>
      <c r="L269" s="5"/>
      <c r="M269" s="5"/>
      <c r="N269" s="5"/>
      <c r="O269" s="5"/>
      <c r="P269" s="5"/>
      <c r="Q269" s="5"/>
      <c r="R269" s="5"/>
      <c r="S269" s="5"/>
      <c r="T269" s="5"/>
      <c r="U269" s="5"/>
    </row>
    <row r="270" spans="1:21" ht="15.75">
      <c r="A270" s="10"/>
      <c r="B270" s="11"/>
      <c r="C270" s="11"/>
      <c r="D270" s="11"/>
      <c r="E270" s="11"/>
      <c r="F270" s="41"/>
      <c r="G270" s="41"/>
      <c r="H270" s="11"/>
      <c r="I270" s="11"/>
      <c r="J270" s="5"/>
      <c r="K270" s="5"/>
      <c r="L270" s="5"/>
      <c r="M270" s="5"/>
      <c r="N270" s="5"/>
      <c r="O270" s="5"/>
      <c r="P270" s="5"/>
      <c r="Q270" s="5"/>
      <c r="R270" s="5"/>
      <c r="S270" s="5"/>
      <c r="T270" s="5"/>
      <c r="U270" s="5"/>
    </row>
    <row r="271" spans="1:21" ht="24">
      <c r="A271" s="124" t="s">
        <v>166</v>
      </c>
      <c r="B271" s="11"/>
      <c r="C271" s="11"/>
      <c r="D271" s="11"/>
      <c r="E271" s="11"/>
      <c r="F271" s="41"/>
      <c r="G271" s="41"/>
      <c r="H271" s="11"/>
      <c r="I271" s="11"/>
      <c r="J271" s="5"/>
    </row>
    <row r="272" spans="1:21" ht="15.75">
      <c r="A272" s="5"/>
      <c r="B272" s="5"/>
      <c r="C272" s="5"/>
      <c r="D272" s="5"/>
      <c r="E272" s="5"/>
      <c r="F272" s="43"/>
      <c r="G272" s="43"/>
      <c r="H272" s="5"/>
      <c r="I272" s="37"/>
      <c r="J272" s="5"/>
    </row>
    <row r="273" spans="1:12">
      <c r="A273" s="5"/>
      <c r="B273" s="5"/>
      <c r="C273" s="5"/>
      <c r="D273" s="5"/>
      <c r="E273" s="5"/>
      <c r="F273" s="43"/>
      <c r="G273" s="43"/>
      <c r="H273" s="5"/>
      <c r="I273" s="5"/>
      <c r="J273" s="5"/>
    </row>
    <row r="274" spans="1:12">
      <c r="A274" s="5"/>
      <c r="B274" s="5"/>
      <c r="C274" s="5"/>
      <c r="D274" s="5"/>
      <c r="E274" s="5"/>
      <c r="F274" s="43"/>
      <c r="G274" s="43"/>
      <c r="H274" s="5"/>
      <c r="I274" s="5"/>
      <c r="J274" s="5"/>
    </row>
    <row r="275" spans="1:12" ht="15.75">
      <c r="A275" s="6"/>
      <c r="B275" s="6"/>
      <c r="C275" s="6"/>
      <c r="D275" s="6"/>
      <c r="E275" s="125" t="e">
        <f>(#REF!)</f>
        <v>#REF!</v>
      </c>
      <c r="F275" s="114"/>
      <c r="G275" s="115"/>
      <c r="H275" s="126" t="e">
        <f>#REF!</f>
        <v>#REF!</v>
      </c>
      <c r="I275" s="13"/>
      <c r="J275" s="5"/>
      <c r="K275" s="5"/>
      <c r="L275" s="5" t="s">
        <v>568</v>
      </c>
    </row>
    <row r="276" spans="1:12">
      <c r="A276" s="5"/>
      <c r="B276" s="5"/>
      <c r="C276" s="5"/>
      <c r="D276" s="5"/>
      <c r="E276" s="101" t="s">
        <v>244</v>
      </c>
      <c r="F276" s="41"/>
      <c r="G276" s="104"/>
      <c r="H276" s="30" t="s">
        <v>244</v>
      </c>
      <c r="I276" s="11"/>
      <c r="J276" s="5"/>
      <c r="K276" s="9" t="s">
        <v>123</v>
      </c>
      <c r="L276" s="9" t="s">
        <v>569</v>
      </c>
    </row>
    <row r="277" spans="1:12">
      <c r="A277" s="6"/>
      <c r="B277" s="6"/>
      <c r="C277" s="6"/>
      <c r="D277" s="6"/>
      <c r="E277" s="6"/>
      <c r="F277" s="42"/>
      <c r="G277" s="115"/>
      <c r="H277" s="6"/>
      <c r="I277" s="6"/>
      <c r="J277" s="5"/>
      <c r="K277" s="5" t="s">
        <v>124</v>
      </c>
      <c r="L277" s="5" t="s">
        <v>570</v>
      </c>
    </row>
    <row r="278" spans="1:12" ht="15.75">
      <c r="A278" s="28" t="s">
        <v>167</v>
      </c>
      <c r="B278" s="5"/>
      <c r="C278" s="5"/>
      <c r="D278" s="5"/>
      <c r="E278" s="5"/>
      <c r="F278" s="43"/>
      <c r="G278" s="104"/>
      <c r="H278" s="5"/>
      <c r="I278" s="5"/>
      <c r="J278" s="5"/>
      <c r="K278" s="5" t="s">
        <v>125</v>
      </c>
      <c r="L278" s="5" t="s">
        <v>572</v>
      </c>
    </row>
    <row r="279" spans="1:12">
      <c r="A279" s="5"/>
      <c r="B279" s="5"/>
      <c r="C279" s="5"/>
      <c r="D279" s="5"/>
      <c r="E279" s="5"/>
      <c r="F279" s="43"/>
      <c r="G279" s="104"/>
      <c r="H279" s="5"/>
      <c r="I279" s="5"/>
      <c r="J279" s="5"/>
      <c r="K279" s="5" t="s">
        <v>126</v>
      </c>
      <c r="L279" s="5" t="s">
        <v>573</v>
      </c>
    </row>
    <row r="280" spans="1:12" ht="15.75">
      <c r="A280" s="28" t="s">
        <v>168</v>
      </c>
      <c r="B280" s="5"/>
      <c r="C280" s="5"/>
      <c r="D280" s="5"/>
      <c r="E280" s="5"/>
      <c r="F280" s="43"/>
      <c r="G280" s="104"/>
      <c r="H280" s="5"/>
      <c r="I280" s="5"/>
      <c r="J280" s="5"/>
      <c r="K280" s="5" t="s">
        <v>127</v>
      </c>
      <c r="L280" s="5" t="s">
        <v>574</v>
      </c>
    </row>
    <row r="281" spans="1:12">
      <c r="A281" s="7" t="s">
        <v>295</v>
      </c>
      <c r="B281" s="5"/>
      <c r="C281" s="5"/>
      <c r="D281" s="5"/>
      <c r="E281" s="5"/>
      <c r="F281" s="43"/>
      <c r="G281" s="104"/>
      <c r="H281" s="5"/>
      <c r="I281" s="5"/>
      <c r="J281" s="5"/>
      <c r="K281" s="5" t="s">
        <v>128</v>
      </c>
      <c r="L281" s="5" t="s">
        <v>575</v>
      </c>
    </row>
    <row r="282" spans="1:12">
      <c r="A282" s="7" t="s">
        <v>169</v>
      </c>
      <c r="B282" s="5"/>
      <c r="C282" s="5"/>
      <c r="D282" s="5"/>
      <c r="E282" s="5"/>
      <c r="F282" s="43"/>
      <c r="G282" s="104"/>
      <c r="H282" s="5"/>
      <c r="I282" s="5"/>
      <c r="J282" s="5"/>
      <c r="K282" s="5" t="s">
        <v>129</v>
      </c>
      <c r="L282" s="5" t="s">
        <v>576</v>
      </c>
    </row>
    <row r="283" spans="1:12">
      <c r="A283" s="7" t="s">
        <v>180</v>
      </c>
      <c r="B283" s="5"/>
      <c r="C283" s="5"/>
      <c r="D283" s="5"/>
      <c r="E283" s="5"/>
      <c r="F283" s="43"/>
      <c r="G283" s="104"/>
      <c r="H283" s="5"/>
      <c r="I283" s="5"/>
      <c r="J283" s="5"/>
      <c r="K283" s="5" t="s">
        <v>130</v>
      </c>
      <c r="L283" s="5" t="s">
        <v>577</v>
      </c>
    </row>
    <row r="284" spans="1:12">
      <c r="A284" s="7" t="s">
        <v>670</v>
      </c>
      <c r="B284" s="5"/>
      <c r="C284" s="5"/>
      <c r="D284" s="5"/>
      <c r="E284" s="5"/>
      <c r="F284" s="43"/>
      <c r="G284" s="19"/>
      <c r="H284" s="5"/>
      <c r="I284" s="5"/>
      <c r="J284" s="5"/>
      <c r="K284" s="5" t="s">
        <v>671</v>
      </c>
      <c r="L284" s="5" t="s">
        <v>672</v>
      </c>
    </row>
    <row r="285" spans="1:12" ht="15.75">
      <c r="A285" s="7"/>
      <c r="B285" s="5"/>
      <c r="C285" s="5"/>
      <c r="D285" s="5"/>
      <c r="E285" s="5"/>
      <c r="F285" s="57" t="e">
        <f>#VALUE!</f>
        <v>#VALUE!</v>
      </c>
      <c r="G285" s="19"/>
      <c r="H285" s="5"/>
      <c r="I285" s="5">
        <v>4583830</v>
      </c>
      <c r="J285" s="5"/>
      <c r="K285" s="57">
        <f>IF(N!$A$1="VAD",SUM(#REF!)-SUM(#REF!),IF(N!$A$1="R&amp;D",SUM(#REF!)-SUM(#REF!),IF(N!$A$1="CHE",SUM(#REF!)-SUM(#REF!),IF(OR(OR(N!$A$1="AUR",N!$A$1="QAT"),N!$A$1="COM"),L285,0))))</f>
        <v>0</v>
      </c>
      <c r="L285" s="57">
        <f>IF(N!$A$1="AUR",SUM(#REF!)-SUM(#REF!-#REF!),IF(N!$A$1="QAT",SUM(#REF!)-SUM(#REF!),IF(N!$A$1="COM",SUM(#REF!)-SUM(#REF!),0)))</f>
        <v>0</v>
      </c>
    </row>
    <row r="286" spans="1:12" ht="15.75">
      <c r="A286" s="7" t="s">
        <v>673</v>
      </c>
      <c r="B286" s="5"/>
      <c r="C286" s="5"/>
      <c r="D286" s="5"/>
      <c r="E286" s="5"/>
      <c r="F286" s="57" t="e">
        <f>-(#REF!+#REF!)+(#REF!+#REF!)/1000</f>
        <v>#REF!</v>
      </c>
      <c r="G286" s="19"/>
      <c r="H286" s="5"/>
      <c r="I286" s="5">
        <v>142434</v>
      </c>
      <c r="J286" s="5"/>
    </row>
    <row r="287" spans="1:12" ht="15.75">
      <c r="A287" s="7"/>
      <c r="B287" s="5"/>
      <c r="C287" s="5"/>
      <c r="D287" s="5"/>
      <c r="E287" s="5"/>
      <c r="F287" s="127" t="e">
        <f>F285+F286</f>
        <v>#VALUE!</v>
      </c>
      <c r="G287" s="19"/>
      <c r="H287" s="5"/>
      <c r="I287" s="53">
        <f>I285-I286</f>
        <v>4441396</v>
      </c>
      <c r="J287" s="5"/>
    </row>
    <row r="288" spans="1:12" ht="15.75">
      <c r="A288" s="28" t="s">
        <v>181</v>
      </c>
      <c r="B288" s="5"/>
      <c r="C288" s="5"/>
      <c r="D288" s="5"/>
      <c r="E288" s="5"/>
      <c r="F288" s="31"/>
      <c r="G288" s="19"/>
      <c r="H288" s="5"/>
      <c r="I288" s="128"/>
      <c r="J288" s="5"/>
    </row>
    <row r="289" spans="1:12" ht="15.75">
      <c r="A289" s="28" t="s">
        <v>182</v>
      </c>
      <c r="B289" s="5"/>
      <c r="C289" s="5"/>
      <c r="D289" s="5"/>
      <c r="E289" s="5"/>
      <c r="G289" s="19"/>
      <c r="H289" s="5"/>
      <c r="J289" s="5"/>
    </row>
    <row r="290" spans="1:12">
      <c r="A290" s="7" t="s">
        <v>183</v>
      </c>
      <c r="B290" s="5"/>
      <c r="C290" s="5"/>
      <c r="D290" s="5"/>
      <c r="E290" s="47" t="e">
        <f>#VALUE!</f>
        <v>#VALUE!</v>
      </c>
      <c r="G290" s="19"/>
      <c r="H290" s="5">
        <v>2008327</v>
      </c>
      <c r="J290" s="5"/>
    </row>
    <row r="291" spans="1:12" ht="15.75">
      <c r="A291" s="7" t="s">
        <v>499</v>
      </c>
      <c r="B291" s="5"/>
      <c r="C291" s="5"/>
      <c r="D291" s="5"/>
      <c r="E291" s="48" t="e">
        <f>#VALUE!</f>
        <v>#VALUE!</v>
      </c>
      <c r="F291" s="57" t="e">
        <f>ROUND(+E290-E291,0)</f>
        <v>#VALUE!</v>
      </c>
      <c r="G291" s="19"/>
      <c r="H291" s="5">
        <v>293018</v>
      </c>
      <c r="I291" s="47">
        <f>ROUND(+H290-H291,0)</f>
        <v>1715309</v>
      </c>
      <c r="J291" s="5"/>
    </row>
    <row r="292" spans="1:12" ht="15.75">
      <c r="A292" s="7"/>
      <c r="B292" s="5"/>
      <c r="C292" s="5"/>
      <c r="D292" s="5"/>
      <c r="E292" s="6"/>
      <c r="F292" s="127"/>
      <c r="G292" s="19"/>
      <c r="H292" s="21"/>
      <c r="I292" s="48"/>
      <c r="J292" s="5"/>
    </row>
    <row r="293" spans="1:12">
      <c r="A293" s="7"/>
      <c r="B293" s="5"/>
      <c r="C293" s="5"/>
      <c r="D293" s="5"/>
      <c r="E293" s="5"/>
      <c r="F293" s="43"/>
      <c r="G293" s="19"/>
      <c r="H293" s="5"/>
      <c r="I293" s="5"/>
      <c r="J293" s="5"/>
    </row>
    <row r="294" spans="1:12" ht="15.75">
      <c r="A294" s="28" t="s">
        <v>184</v>
      </c>
      <c r="B294" s="5"/>
      <c r="C294" s="5"/>
      <c r="D294" s="5"/>
      <c r="E294" s="5"/>
      <c r="F294" s="43"/>
      <c r="G294" s="19"/>
      <c r="H294" s="5"/>
      <c r="I294" s="5"/>
      <c r="J294" s="5"/>
    </row>
    <row r="295" spans="1:12">
      <c r="A295" s="7" t="s">
        <v>332</v>
      </c>
      <c r="B295" s="5"/>
      <c r="C295" s="5"/>
      <c r="D295" s="5"/>
      <c r="E295" s="5"/>
      <c r="F295" s="43"/>
      <c r="G295" s="19"/>
      <c r="H295" s="5"/>
      <c r="I295" s="5"/>
      <c r="J295" s="5"/>
    </row>
    <row r="296" spans="1:12">
      <c r="A296" s="7" t="s">
        <v>333</v>
      </c>
      <c r="B296" s="5"/>
      <c r="C296" s="5"/>
      <c r="D296" s="5"/>
      <c r="E296" s="5"/>
      <c r="F296" s="43"/>
      <c r="G296" s="19"/>
      <c r="H296" s="5"/>
      <c r="I296" s="5"/>
      <c r="J296" s="5"/>
    </row>
    <row r="297" spans="1:12">
      <c r="A297" s="7" t="s">
        <v>656</v>
      </c>
      <c r="B297" s="5"/>
      <c r="C297" s="5"/>
      <c r="D297" s="5"/>
      <c r="E297" s="5"/>
      <c r="F297" s="43"/>
      <c r="G297" s="19"/>
      <c r="H297" s="5"/>
      <c r="I297" s="5"/>
      <c r="J297" s="5"/>
    </row>
    <row r="298" spans="1:12">
      <c r="A298" s="7" t="s">
        <v>657</v>
      </c>
      <c r="B298" s="5"/>
      <c r="C298" s="5"/>
      <c r="D298" s="5"/>
      <c r="E298" s="5" t="e">
        <f>#VALUE!</f>
        <v>#VALUE!</v>
      </c>
      <c r="F298" s="43"/>
      <c r="G298" s="19"/>
      <c r="H298" s="5">
        <v>439421</v>
      </c>
      <c r="I298" s="5"/>
      <c r="J298" s="5"/>
    </row>
    <row r="299" spans="1:12">
      <c r="A299" s="7" t="s">
        <v>658</v>
      </c>
      <c r="B299" s="5"/>
      <c r="C299" s="5"/>
      <c r="D299" s="5"/>
      <c r="E299" s="5" t="e">
        <f>#VALUE!</f>
        <v>#VALUE!</v>
      </c>
      <c r="F299" s="43"/>
      <c r="G299" s="19"/>
      <c r="H299" s="5">
        <v>25699</v>
      </c>
      <c r="I299" s="5"/>
      <c r="J299" s="5"/>
      <c r="K299" s="5"/>
      <c r="L299" s="5" t="s">
        <v>568</v>
      </c>
    </row>
    <row r="300" spans="1:12">
      <c r="A300" s="7" t="s">
        <v>659</v>
      </c>
      <c r="B300" s="5"/>
      <c r="C300" s="5"/>
      <c r="D300" s="5"/>
      <c r="E300" s="5" t="e">
        <f>#VALUE!</f>
        <v>#VALUE!</v>
      </c>
      <c r="F300" s="43"/>
      <c r="G300" s="19"/>
      <c r="H300" s="5">
        <v>57688</v>
      </c>
      <c r="I300" s="5"/>
      <c r="J300" s="5"/>
      <c r="K300" s="9" t="s">
        <v>123</v>
      </c>
      <c r="L300" s="9" t="s">
        <v>569</v>
      </c>
    </row>
    <row r="301" spans="1:12">
      <c r="A301" s="7" t="s">
        <v>660</v>
      </c>
      <c r="B301" s="5"/>
      <c r="C301" s="5"/>
      <c r="D301" s="5"/>
      <c r="E301" s="5" t="e">
        <f>#VALUE!</f>
        <v>#VALUE!</v>
      </c>
      <c r="F301" s="43"/>
      <c r="G301" s="19"/>
      <c r="H301" s="5">
        <v>31953</v>
      </c>
      <c r="I301" s="5"/>
      <c r="J301" s="5"/>
      <c r="K301" s="5" t="s">
        <v>124</v>
      </c>
      <c r="L301" s="5" t="s">
        <v>570</v>
      </c>
    </row>
    <row r="302" spans="1:12">
      <c r="A302" s="7" t="e">
        <f>IF(AND(E302=0,H302=0)," ",("            FROM CLIENTS"))</f>
        <v>#VALUE!</v>
      </c>
      <c r="B302" s="5"/>
      <c r="C302" s="5"/>
      <c r="D302" s="5"/>
      <c r="E302" s="5" t="e">
        <f>#VALUE!</f>
        <v>#VALUE!</v>
      </c>
      <c r="F302" s="43"/>
      <c r="G302" s="19"/>
      <c r="H302" s="5">
        <v>0</v>
      </c>
      <c r="I302" s="5"/>
      <c r="J302" s="5"/>
      <c r="K302" s="5" t="s">
        <v>125</v>
      </c>
      <c r="L302" s="5" t="s">
        <v>572</v>
      </c>
    </row>
    <row r="303" spans="1:12">
      <c r="A303" s="7" t="e">
        <f>IF(E303=" "," "," ON INCOME TAX REFUND")</f>
        <v>#VALUE!</v>
      </c>
      <c r="B303" s="5"/>
      <c r="C303" s="5"/>
      <c r="D303" s="5"/>
      <c r="E303" s="5" t="e">
        <f>#VALUE!</f>
        <v>#VALUE!</v>
      </c>
      <c r="F303" s="43"/>
      <c r="G303" s="104"/>
      <c r="H303" s="5"/>
      <c r="I303" s="5"/>
      <c r="J303" s="5"/>
      <c r="K303" s="5" t="s">
        <v>126</v>
      </c>
      <c r="L303" s="5" t="s">
        <v>573</v>
      </c>
    </row>
    <row r="304" spans="1:12">
      <c r="A304" s="7"/>
      <c r="B304" s="5"/>
      <c r="C304" s="5"/>
      <c r="D304" s="5"/>
      <c r="E304" s="21" t="e">
        <f>ROUND(SUM(E298:E303),0)</f>
        <v>#VALUE!</v>
      </c>
      <c r="F304" s="43"/>
      <c r="G304" s="104"/>
      <c r="H304" s="21">
        <f>ROUND(SUM(H298:H303),0)</f>
        <v>554761</v>
      </c>
      <c r="I304" s="5"/>
      <c r="J304" s="5"/>
      <c r="K304" s="5" t="s">
        <v>127</v>
      </c>
      <c r="L304" s="5" t="s">
        <v>574</v>
      </c>
    </row>
    <row r="305" spans="1:23">
      <c r="A305" s="7"/>
      <c r="B305" s="5"/>
      <c r="C305" s="5"/>
      <c r="D305" s="5"/>
      <c r="E305" s="21"/>
      <c r="F305" s="43"/>
      <c r="G305" s="104"/>
      <c r="H305" s="21"/>
      <c r="I305" s="5"/>
      <c r="J305" s="5"/>
      <c r="K305" s="5" t="s">
        <v>128</v>
      </c>
      <c r="L305" s="5" t="s">
        <v>575</v>
      </c>
    </row>
    <row r="306" spans="1:23">
      <c r="A306" s="5"/>
      <c r="B306" s="5"/>
      <c r="C306" s="5"/>
      <c r="D306" s="5"/>
      <c r="E306" s="5"/>
      <c r="F306" s="43"/>
      <c r="G306" s="104"/>
      <c r="H306" s="5" t="s">
        <v>295</v>
      </c>
      <c r="I306" s="5"/>
      <c r="J306" s="5" t="s">
        <v>295</v>
      </c>
      <c r="K306" s="5" t="s">
        <v>129</v>
      </c>
      <c r="L306" s="5" t="s">
        <v>576</v>
      </c>
    </row>
    <row r="307" spans="1:23">
      <c r="A307" s="7" t="s">
        <v>702</v>
      </c>
      <c r="B307" s="5"/>
      <c r="C307" s="5"/>
      <c r="D307" s="5"/>
      <c r="E307" s="47" t="e">
        <f>#VALUE!</f>
        <v>#VALUE!</v>
      </c>
      <c r="F307" s="43"/>
      <c r="G307" s="104"/>
      <c r="H307" s="5">
        <v>8454</v>
      </c>
      <c r="I307" s="5"/>
      <c r="J307" s="5"/>
      <c r="K307" s="5" t="s">
        <v>130</v>
      </c>
      <c r="L307" s="5" t="s">
        <v>577</v>
      </c>
    </row>
    <row r="308" spans="1:23">
      <c r="A308" s="7" t="s">
        <v>703</v>
      </c>
      <c r="B308" s="5"/>
      <c r="C308" s="5"/>
      <c r="D308" s="5"/>
      <c r="E308" s="47" t="e">
        <f>#VALUE!</f>
        <v>#VALUE!</v>
      </c>
      <c r="F308" s="43"/>
      <c r="G308" s="104"/>
      <c r="H308" s="5">
        <v>170747</v>
      </c>
      <c r="I308" s="5"/>
      <c r="J308" s="5"/>
      <c r="K308" s="5" t="s">
        <v>671</v>
      </c>
      <c r="L308" s="5" t="s">
        <v>672</v>
      </c>
    </row>
    <row r="309" spans="1:23">
      <c r="A309" s="7" t="s">
        <v>704</v>
      </c>
      <c r="B309" s="5"/>
      <c r="C309" s="5"/>
      <c r="D309" s="5"/>
      <c r="E309" s="5"/>
      <c r="F309" s="43"/>
      <c r="G309" s="104"/>
      <c r="H309" s="5"/>
      <c r="I309" s="5"/>
      <c r="J309" s="5"/>
    </row>
    <row r="310" spans="1:23">
      <c r="A310" s="7" t="s">
        <v>705</v>
      </c>
      <c r="B310" s="5"/>
      <c r="C310" s="5"/>
      <c r="D310" s="5"/>
      <c r="E310" s="5"/>
      <c r="F310" s="43"/>
      <c r="G310" s="104"/>
      <c r="H310" s="5"/>
      <c r="I310" s="5"/>
      <c r="J310" s="5"/>
    </row>
    <row r="311" spans="1:23">
      <c r="A311" s="7" t="s">
        <v>706</v>
      </c>
      <c r="B311" s="5"/>
      <c r="C311" s="5"/>
      <c r="D311" s="5"/>
      <c r="E311" s="5"/>
      <c r="F311" s="43"/>
      <c r="G311" s="104"/>
      <c r="H311" s="5"/>
      <c r="I311" s="5"/>
      <c r="J311" s="5"/>
    </row>
    <row r="312" spans="1:23">
      <c r="A312" s="7" t="s">
        <v>707</v>
      </c>
      <c r="B312" s="5"/>
      <c r="C312" s="5"/>
      <c r="D312" s="5">
        <f>IF(OR(N!$A$1="HO",N!$A$1="COM"),(C410)/1000,0)</f>
        <v>0</v>
      </c>
      <c r="E312" s="5"/>
      <c r="F312" s="43"/>
      <c r="G312" s="5">
        <v>47964</v>
      </c>
      <c r="H312" s="5"/>
      <c r="I312" s="5"/>
      <c r="J312" s="5"/>
    </row>
    <row r="313" spans="1:23">
      <c r="A313" s="7" t="s">
        <v>708</v>
      </c>
      <c r="B313" s="5"/>
      <c r="C313" s="5"/>
      <c r="D313" s="5">
        <f>IF(OR(N!$A$1="HO",N!$A$1="COM"),(C410)/1000,0)*-1</f>
        <v>0</v>
      </c>
      <c r="E313" s="19">
        <f>IF((+D312+D313)=0,0,(D312-D313))</f>
        <v>0</v>
      </c>
      <c r="F313" s="43"/>
      <c r="G313" s="5">
        <v>-47964</v>
      </c>
      <c r="H313" s="19">
        <v>0</v>
      </c>
      <c r="I313" s="5"/>
      <c r="J313" s="5"/>
    </row>
    <row r="314" spans="1:23">
      <c r="A314" s="7" t="s">
        <v>709</v>
      </c>
      <c r="B314" s="5"/>
      <c r="C314" s="5"/>
      <c r="D314" s="5"/>
      <c r="E314" s="47" t="e">
        <f>#VALUE!</f>
        <v>#VALUE!</v>
      </c>
      <c r="F314" s="43"/>
      <c r="G314" s="104"/>
      <c r="H314" s="5">
        <v>140</v>
      </c>
      <c r="I314" s="5"/>
      <c r="J314" s="5"/>
    </row>
    <row r="315" spans="1:23" ht="15.75">
      <c r="A315" s="7" t="s">
        <v>710</v>
      </c>
      <c r="B315" s="5"/>
      <c r="C315" s="5"/>
      <c r="D315" s="5"/>
      <c r="E315" s="47" t="e">
        <f>#VALUE!</f>
        <v>#VALUE!</v>
      </c>
      <c r="F315" s="43"/>
      <c r="G315" s="104"/>
      <c r="H315" s="5">
        <v>29052</v>
      </c>
      <c r="I315" s="5"/>
      <c r="J315" s="5"/>
      <c r="K315" s="57">
        <f>IF(N!$A$1="R&amp;D",#REF!+#REF!-#REF!-#REF!,IF(N!$A$1="CHE",#REF!+#REF!-#REF!-#REF!,IF(OR(OR(N!$A$1="AUR",N!$A$1="QAT"),N!$A$1="COM"),L315,0)))</f>
        <v>0</v>
      </c>
      <c r="L315" s="57">
        <f>IF(N!$A$1="AUR",#REF!+#REF!-#REF!-#REF!,IF(N!$A$1="QAT",#REF!+#REF!-#REF!-#REF!,IF(N!$A$1="COM",#REF!+#REF!-#REF!-#REF!,0)))</f>
        <v>0</v>
      </c>
      <c r="N315" s="9" t="s">
        <v>123</v>
      </c>
      <c r="O315" s="9" t="s">
        <v>124</v>
      </c>
      <c r="P315" s="9" t="s">
        <v>125</v>
      </c>
      <c r="Q315" s="9" t="s">
        <v>126</v>
      </c>
      <c r="R315" s="9" t="s">
        <v>127</v>
      </c>
      <c r="S315" s="9" t="s">
        <v>128</v>
      </c>
      <c r="T315" s="9" t="s">
        <v>129</v>
      </c>
      <c r="U315" s="9" t="s">
        <v>130</v>
      </c>
      <c r="V315" s="9" t="s">
        <v>671</v>
      </c>
    </row>
    <row r="316" spans="1:23">
      <c r="A316" s="7" t="s">
        <v>682</v>
      </c>
      <c r="B316" s="5"/>
      <c r="C316" s="5"/>
      <c r="D316" s="5"/>
      <c r="E316" s="5" t="e">
        <f>#VALUE!</f>
        <v>#VALUE!</v>
      </c>
      <c r="F316" s="43"/>
      <c r="G316" s="104"/>
      <c r="H316" s="5">
        <v>13324</v>
      </c>
      <c r="I316" s="5"/>
      <c r="J316" s="5"/>
      <c r="N316" s="9" t="s">
        <v>569</v>
      </c>
      <c r="O316" s="9" t="s">
        <v>570</v>
      </c>
      <c r="P316" s="9" t="s">
        <v>572</v>
      </c>
      <c r="Q316" s="9" t="s">
        <v>573</v>
      </c>
      <c r="R316" s="9" t="s">
        <v>574</v>
      </c>
      <c r="S316" s="9" t="s">
        <v>575</v>
      </c>
      <c r="T316" s="9" t="s">
        <v>576</v>
      </c>
      <c r="U316" s="9" t="s">
        <v>577</v>
      </c>
      <c r="V316" s="9" t="s">
        <v>672</v>
      </c>
      <c r="W316" s="5" t="e">
        <f>ROUND(((#REF!+AT169+AT167+AT168+AT170+SUM(H:O!AT181:AW181)-SUM(H:O!AS181:AV181))+AT185-AS185+AT186+SUM(H:O!AT192:AW199)+AT200+AT202+AT283+AT369+AT208)/1000-W307,0)-(#REF!-AS283+AS369)/1000</f>
        <v>#REF!</v>
      </c>
    </row>
    <row r="317" spans="1:23" ht="15.75">
      <c r="A317" s="5"/>
      <c r="B317" s="5"/>
      <c r="C317" s="5"/>
      <c r="D317" s="5"/>
      <c r="E317" s="21" t="e">
        <f>ROUND(SUM(E307:E316),0)+1</f>
        <v>#VALUE!</v>
      </c>
      <c r="F317" s="57" t="e">
        <f>ROUND(+E304+E317,0)</f>
        <v>#VALUE!</v>
      </c>
      <c r="G317" s="38"/>
      <c r="H317" s="21">
        <f>ROUND(SUM(H307:H316),0)</f>
        <v>221717</v>
      </c>
      <c r="I317" s="28">
        <f>H304+H317</f>
        <v>776478</v>
      </c>
      <c r="J317" s="5"/>
      <c r="N317" t="e">
        <f>(#REF!)</f>
        <v>#REF!</v>
      </c>
      <c r="O317" t="e">
        <f>(#REF!)</f>
        <v>#REF!</v>
      </c>
      <c r="P317" t="e">
        <f>(#REF!)</f>
        <v>#REF!</v>
      </c>
      <c r="Q317" t="e">
        <f>(#REF!)</f>
        <v>#REF!</v>
      </c>
      <c r="R317" t="e">
        <f>(#REF!)</f>
        <v>#REF!</v>
      </c>
      <c r="S317" t="e">
        <f>(#REF!)</f>
        <v>#REF!</v>
      </c>
      <c r="T317" t="e">
        <f>(#REF!)</f>
        <v>#REF!</v>
      </c>
      <c r="U317" t="e">
        <f>(#REF!)</f>
        <v>#REF!</v>
      </c>
      <c r="V317" t="e">
        <f>(#REF!)</f>
        <v>#REF!</v>
      </c>
    </row>
    <row r="318" spans="1:23">
      <c r="A318" s="7" t="s">
        <v>53</v>
      </c>
      <c r="B318" s="5"/>
      <c r="C318" s="5"/>
      <c r="D318" s="5"/>
      <c r="E318" s="21"/>
      <c r="F318" s="42"/>
      <c r="G318" s="104"/>
      <c r="H318" s="21"/>
      <c r="I318" s="6"/>
      <c r="J318" s="5"/>
      <c r="N318" t="e">
        <f>(#REF!)</f>
        <v>#REF!</v>
      </c>
      <c r="O318" t="e">
        <f>(#REF!)</f>
        <v>#REF!</v>
      </c>
      <c r="P318" t="e">
        <f>(#REF!)</f>
        <v>#REF!</v>
      </c>
      <c r="Q318" t="e">
        <f>(#REF!)</f>
        <v>#REF!</v>
      </c>
      <c r="R318" t="e">
        <f>(#REF!)</f>
        <v>#REF!</v>
      </c>
      <c r="S318" t="e">
        <f>(#REF!)</f>
        <v>#REF!</v>
      </c>
      <c r="T318" t="e">
        <f>(#REF!)</f>
        <v>#REF!</v>
      </c>
      <c r="U318" t="e">
        <f>(#REF!)</f>
        <v>#REF!</v>
      </c>
      <c r="V318" t="e">
        <f>(#REF!)</f>
        <v>#REF!</v>
      </c>
    </row>
    <row r="319" spans="1:23">
      <c r="A319" s="5"/>
      <c r="B319" s="5"/>
      <c r="C319" s="5"/>
      <c r="D319" s="5"/>
      <c r="E319" s="5"/>
      <c r="F319" s="43"/>
      <c r="G319" s="104"/>
      <c r="H319" s="5"/>
      <c r="I319" s="5"/>
      <c r="J319" s="5"/>
      <c r="N319" t="e">
        <f>(#REF!)</f>
        <v>#REF!</v>
      </c>
      <c r="O319" t="e">
        <f>(#REF!)</f>
        <v>#REF!</v>
      </c>
      <c r="P319" t="e">
        <f>(#REF!)</f>
        <v>#REF!</v>
      </c>
      <c r="Q319" t="e">
        <f>(#REF!)</f>
        <v>#REF!</v>
      </c>
      <c r="R319" t="e">
        <f>(#REF!)</f>
        <v>#REF!</v>
      </c>
      <c r="S319" t="e">
        <f>(#REF!)</f>
        <v>#REF!</v>
      </c>
      <c r="T319" t="e">
        <f>(#REF!)</f>
        <v>#REF!</v>
      </c>
      <c r="U319" t="e">
        <f>(#REF!)</f>
        <v>#REF!</v>
      </c>
      <c r="V319" t="e">
        <f>(#REF!)</f>
        <v>#REF!</v>
      </c>
    </row>
    <row r="320" spans="1:23">
      <c r="J320" s="5"/>
      <c r="N320" t="e">
        <f>(#REF!)</f>
        <v>#REF!</v>
      </c>
      <c r="O320" t="e">
        <f>(#REF!)</f>
        <v>#REF!</v>
      </c>
      <c r="P320" t="e">
        <f>(#REF!)</f>
        <v>#REF!</v>
      </c>
      <c r="Q320" t="e">
        <f>(#REF!)</f>
        <v>#REF!</v>
      </c>
      <c r="R320" t="e">
        <f>(#REF!)</f>
        <v>#REF!</v>
      </c>
      <c r="S320" t="e">
        <f>(#REF!)</f>
        <v>#REF!</v>
      </c>
      <c r="T320" t="e">
        <f>(#REF!)</f>
        <v>#REF!</v>
      </c>
      <c r="U320" t="e">
        <f>(#REF!)</f>
        <v>#REF!</v>
      </c>
      <c r="V320" t="e">
        <f>(#REF!)</f>
        <v>#REF!</v>
      </c>
    </row>
    <row r="321" spans="1:22">
      <c r="J321" s="5"/>
      <c r="N321" t="e">
        <f>(#REF!)</f>
        <v>#REF!</v>
      </c>
      <c r="O321" t="e">
        <f>(#REF!)</f>
        <v>#REF!</v>
      </c>
      <c r="P321" t="e">
        <f>(#REF!)</f>
        <v>#REF!</v>
      </c>
      <c r="Q321" t="e">
        <f>(#REF!)</f>
        <v>#REF!</v>
      </c>
      <c r="R321" t="e">
        <f>(#REF!)</f>
        <v>#REF!</v>
      </c>
      <c r="S321" t="e">
        <f>(#REF!)</f>
        <v>#REF!</v>
      </c>
      <c r="T321" t="e">
        <f>(#REF!)</f>
        <v>#REF!</v>
      </c>
      <c r="U321" t="e">
        <f>(#REF!)</f>
        <v>#REF!</v>
      </c>
      <c r="V321" t="e">
        <f>(#REF!)</f>
        <v>#REF!</v>
      </c>
    </row>
    <row r="322" spans="1:22">
      <c r="J322" s="5"/>
      <c r="N322" t="e">
        <f>SUM(#REF!)</f>
        <v>#REF!</v>
      </c>
      <c r="O322" t="e">
        <f>SUM(#REF!)</f>
        <v>#REF!</v>
      </c>
      <c r="P322" t="e">
        <f>SUM(#REF!)</f>
        <v>#REF!</v>
      </c>
      <c r="Q322" t="e">
        <f>SUM(#REF!)</f>
        <v>#REF!</v>
      </c>
      <c r="R322" t="e">
        <f>SUM(#REF!)</f>
        <v>#REF!</v>
      </c>
      <c r="S322" t="e">
        <f>SUM(#REF!)</f>
        <v>#REF!</v>
      </c>
      <c r="T322" t="e">
        <f>SUM(#REF!)</f>
        <v>#REF!</v>
      </c>
      <c r="U322" t="e">
        <f>SUM(#REF!)</f>
        <v>#REF!</v>
      </c>
      <c r="V322" t="e">
        <f>SUM(#REF!)</f>
        <v>#REF!</v>
      </c>
    </row>
    <row r="323" spans="1:22">
      <c r="J323" s="5"/>
      <c r="N323" t="e">
        <f>-SUM(#REF!)</f>
        <v>#REF!</v>
      </c>
      <c r="O323" t="e">
        <f>-SUM(#REF!)</f>
        <v>#REF!</v>
      </c>
      <c r="P323" t="e">
        <f>-SUM(#REF!)</f>
        <v>#REF!</v>
      </c>
      <c r="Q323" t="e">
        <f>-SUM(#REF!)</f>
        <v>#REF!</v>
      </c>
      <c r="R323" t="e">
        <f>-SUM(#REF!)</f>
        <v>#REF!</v>
      </c>
      <c r="S323" t="e">
        <f>-SUM(#REF!)</f>
        <v>#REF!</v>
      </c>
      <c r="T323" t="e">
        <f>-SUM(#REF!)</f>
        <v>#REF!</v>
      </c>
      <c r="U323" t="e">
        <f>-SUM(#REF!)</f>
        <v>#REF!</v>
      </c>
      <c r="V323" t="e">
        <f>-SUM(#REF!)</f>
        <v>#REF!</v>
      </c>
    </row>
    <row r="324" spans="1:22">
      <c r="A324" s="5"/>
      <c r="B324" s="5"/>
      <c r="C324" s="5"/>
      <c r="D324" s="5"/>
      <c r="E324" s="5"/>
      <c r="F324" s="43"/>
      <c r="G324" s="104"/>
      <c r="H324" s="5"/>
      <c r="I324" s="5"/>
      <c r="J324" s="5"/>
      <c r="N324" t="e">
        <f>(#REF!)</f>
        <v>#REF!</v>
      </c>
      <c r="O324" t="e">
        <f>(#REF!)</f>
        <v>#REF!</v>
      </c>
      <c r="P324" t="e">
        <f>(#REF!)</f>
        <v>#REF!</v>
      </c>
      <c r="Q324" t="e">
        <f>(#REF!)</f>
        <v>#REF!</v>
      </c>
      <c r="R324" t="e">
        <f>(#REF!)</f>
        <v>#REF!</v>
      </c>
      <c r="S324" t="e">
        <f>(#REF!)</f>
        <v>#REF!</v>
      </c>
      <c r="T324" t="e">
        <f>(#REF!)</f>
        <v>#REF!</v>
      </c>
      <c r="U324" t="e">
        <f>(#REF!)</f>
        <v>#REF!</v>
      </c>
      <c r="V324" t="e">
        <f>(#REF!)</f>
        <v>#REF!</v>
      </c>
    </row>
    <row r="325" spans="1:22" ht="15.75">
      <c r="A325" s="5"/>
      <c r="B325" s="5"/>
      <c r="C325" s="5"/>
      <c r="D325" s="10"/>
      <c r="E325" s="11"/>
      <c r="F325" s="43"/>
      <c r="G325" s="104"/>
      <c r="H325" s="5"/>
      <c r="I325" s="5"/>
      <c r="J325" s="5" t="e">
        <f>F285+F317+F323</f>
        <v>#VALUE!</v>
      </c>
      <c r="N325" t="e">
        <f>(#REF!)</f>
        <v>#REF!</v>
      </c>
      <c r="O325" t="e">
        <f>(#REF!)</f>
        <v>#REF!</v>
      </c>
      <c r="P325" t="e">
        <f>(#REF!)</f>
        <v>#REF!</v>
      </c>
      <c r="Q325" t="e">
        <f>(#REF!)</f>
        <v>#REF!</v>
      </c>
      <c r="R325" t="e">
        <f>(#REF!)</f>
        <v>#REF!</v>
      </c>
      <c r="S325" t="e">
        <f>(#REF!)</f>
        <v>#REF!</v>
      </c>
      <c r="T325" t="e">
        <f>(#REF!)</f>
        <v>#REF!</v>
      </c>
      <c r="U325" t="e">
        <f>(#REF!)</f>
        <v>#REF!</v>
      </c>
      <c r="V325" t="e">
        <f>(#REF!)</f>
        <v>#REF!</v>
      </c>
    </row>
    <row r="326" spans="1:22">
      <c r="A326" s="5"/>
      <c r="B326" s="5"/>
      <c r="C326" s="5"/>
      <c r="D326" s="5"/>
      <c r="E326" s="5"/>
      <c r="F326" s="43"/>
      <c r="G326" s="104"/>
      <c r="H326" s="5"/>
      <c r="I326" s="5"/>
      <c r="J326" s="5"/>
      <c r="N326" t="e">
        <f>SUM(#REF!)</f>
        <v>#REF!</v>
      </c>
      <c r="O326" t="e">
        <f>SUM(#REF!)</f>
        <v>#REF!</v>
      </c>
      <c r="P326" t="e">
        <f>SUM(#REF!)</f>
        <v>#REF!</v>
      </c>
      <c r="Q326" t="e">
        <f>SUM(#REF!)</f>
        <v>#REF!</v>
      </c>
      <c r="R326" t="e">
        <f>SUM(#REF!)</f>
        <v>#REF!</v>
      </c>
      <c r="S326" t="e">
        <f>SUM(#REF!)</f>
        <v>#REF!</v>
      </c>
      <c r="T326" t="e">
        <f>SUM(#REF!)</f>
        <v>#REF!</v>
      </c>
      <c r="U326" t="e">
        <f>SUM(#REF!)</f>
        <v>#REF!</v>
      </c>
      <c r="V326" t="e">
        <f>SUM(#REF!)</f>
        <v>#REF!</v>
      </c>
    </row>
    <row r="327" spans="1:22" ht="15.75">
      <c r="A327" s="10"/>
      <c r="B327" s="11"/>
      <c r="C327" s="11"/>
      <c r="D327" s="11"/>
      <c r="E327" s="11"/>
      <c r="F327" s="41"/>
      <c r="G327" s="104"/>
      <c r="H327" s="11"/>
      <c r="I327" s="11"/>
      <c r="J327" s="5"/>
      <c r="N327" t="e">
        <f>(#REF!)</f>
        <v>#REF!</v>
      </c>
      <c r="O327" t="e">
        <f>(#REF!)</f>
        <v>#REF!</v>
      </c>
      <c r="P327" t="e">
        <f>(#REF!)</f>
        <v>#REF!</v>
      </c>
      <c r="Q327" t="e">
        <f>(#REF!)</f>
        <v>#REF!</v>
      </c>
      <c r="R327" t="e">
        <f>(#REF!)</f>
        <v>#REF!</v>
      </c>
      <c r="S327" t="e">
        <f>(#REF!)</f>
        <v>#REF!</v>
      </c>
      <c r="T327" t="e">
        <f>(#REF!)</f>
        <v>#REF!</v>
      </c>
      <c r="U327" t="e">
        <f>(#REF!)</f>
        <v>#REF!</v>
      </c>
      <c r="V327" t="e">
        <f>(#REF!)</f>
        <v>#REF!</v>
      </c>
    </row>
    <row r="328" spans="1:22" ht="15.75">
      <c r="A328" s="10"/>
      <c r="B328" s="11"/>
      <c r="C328" s="11"/>
      <c r="D328" s="11"/>
      <c r="E328" s="11"/>
      <c r="F328" s="41"/>
      <c r="G328" s="104"/>
      <c r="H328" s="11"/>
      <c r="I328" s="11"/>
      <c r="J328" s="5"/>
      <c r="N328" t="e">
        <f>(#REF!)</f>
        <v>#REF!</v>
      </c>
      <c r="O328" t="e">
        <f>(#REF!)</f>
        <v>#REF!</v>
      </c>
      <c r="P328" t="e">
        <f>(#REF!)</f>
        <v>#REF!</v>
      </c>
      <c r="Q328" t="e">
        <f>(#REF!)</f>
        <v>#REF!</v>
      </c>
      <c r="R328" t="e">
        <f>(#REF!)</f>
        <v>#REF!</v>
      </c>
      <c r="S328" t="e">
        <f>(#REF!)</f>
        <v>#REF!</v>
      </c>
      <c r="T328" t="e">
        <f>(#REF!)</f>
        <v>#REF!</v>
      </c>
      <c r="U328" t="e">
        <f>(#REF!)</f>
        <v>#REF!</v>
      </c>
      <c r="V328" t="e">
        <f>(#REF!)</f>
        <v>#REF!</v>
      </c>
    </row>
    <row r="329" spans="1:22" ht="24">
      <c r="A329" s="129" t="s">
        <v>54</v>
      </c>
      <c r="B329" s="11"/>
      <c r="C329" s="11"/>
      <c r="D329" s="11"/>
      <c r="E329" s="11"/>
      <c r="F329" s="41"/>
      <c r="G329" s="104"/>
      <c r="H329" s="11"/>
      <c r="I329" s="11"/>
      <c r="J329" s="5"/>
      <c r="N329" t="e">
        <f>(#REF!)</f>
        <v>#REF!</v>
      </c>
      <c r="O329" t="e">
        <f>(#REF!)</f>
        <v>#REF!</v>
      </c>
      <c r="P329" t="e">
        <f>(#REF!)</f>
        <v>#REF!</v>
      </c>
      <c r="Q329" t="e">
        <f>(#REF!)</f>
        <v>#REF!</v>
      </c>
      <c r="R329" t="e">
        <f>(#REF!)</f>
        <v>#REF!</v>
      </c>
      <c r="S329" t="e">
        <f>(#REF!)</f>
        <v>#REF!</v>
      </c>
      <c r="T329" t="e">
        <f>(#REF!)</f>
        <v>#REF!</v>
      </c>
      <c r="U329" s="130" t="e">
        <f>(#REF!)</f>
        <v>#REF!</v>
      </c>
      <c r="V329" s="130" t="e">
        <f>(#REF!)</f>
        <v>#REF!</v>
      </c>
    </row>
    <row r="330" spans="1:22" ht="15.75">
      <c r="A330" s="5"/>
      <c r="B330" s="5"/>
      <c r="C330" s="5"/>
      <c r="D330" s="5"/>
      <c r="E330" s="5"/>
      <c r="F330" s="43"/>
      <c r="G330" s="104"/>
      <c r="H330" s="5"/>
      <c r="I330" s="37"/>
      <c r="J330" s="5"/>
      <c r="N330" t="e">
        <f>(#REF!)</f>
        <v>#REF!</v>
      </c>
      <c r="O330" t="e">
        <f>(#REF!)</f>
        <v>#REF!</v>
      </c>
      <c r="P330" t="e">
        <f>(#REF!)</f>
        <v>#REF!</v>
      </c>
      <c r="Q330" t="e">
        <f>(#REF!)</f>
        <v>#REF!</v>
      </c>
      <c r="R330" t="e">
        <f>(#REF!)</f>
        <v>#REF!</v>
      </c>
      <c r="S330" t="e">
        <f>(#REF!)</f>
        <v>#REF!</v>
      </c>
      <c r="T330" t="e">
        <f>(#REF!)</f>
        <v>#REF!</v>
      </c>
      <c r="U330" s="130" t="e">
        <f>(#REF!)</f>
        <v>#REF!</v>
      </c>
      <c r="V330" s="130" t="e">
        <f>(#REF!)</f>
        <v>#REF!</v>
      </c>
    </row>
    <row r="331" spans="1:22">
      <c r="A331" s="5"/>
      <c r="B331" s="5"/>
      <c r="C331" s="5"/>
      <c r="D331" s="5"/>
      <c r="E331" s="5"/>
      <c r="F331" s="43"/>
      <c r="G331" s="104"/>
      <c r="H331" s="5"/>
      <c r="I331" s="5"/>
      <c r="J331" s="5"/>
      <c r="N331" t="e">
        <f>(#REF!)</f>
        <v>#REF!</v>
      </c>
      <c r="O331" t="e">
        <f>(#REF!)</f>
        <v>#REF!</v>
      </c>
      <c r="P331" t="e">
        <f>(#REF!)</f>
        <v>#REF!</v>
      </c>
      <c r="Q331" t="e">
        <f>(#REF!)</f>
        <v>#REF!</v>
      </c>
      <c r="R331" t="e">
        <f>(#REF!)</f>
        <v>#REF!</v>
      </c>
      <c r="S331" t="e">
        <f>(#REF!)</f>
        <v>#REF!</v>
      </c>
      <c r="T331" t="e">
        <f>(#REF!)</f>
        <v>#REF!</v>
      </c>
      <c r="U331" s="131" t="e">
        <f>(#REF!)</f>
        <v>#REF!</v>
      </c>
      <c r="V331" s="131" t="e">
        <f>(#REF!)</f>
        <v>#REF!</v>
      </c>
    </row>
    <row r="332" spans="1:22">
      <c r="A332" s="5"/>
      <c r="B332" s="5"/>
      <c r="C332" s="5"/>
      <c r="D332" s="5"/>
      <c r="E332" s="5"/>
      <c r="F332" s="43"/>
      <c r="G332" s="104"/>
      <c r="H332" s="5"/>
      <c r="I332" s="5"/>
      <c r="J332" s="5"/>
      <c r="N332" t="e">
        <f>(#REF!)</f>
        <v>#REF!</v>
      </c>
      <c r="O332" t="e">
        <f>(#REF!)</f>
        <v>#REF!</v>
      </c>
      <c r="P332" t="e">
        <f>(#REF!)</f>
        <v>#REF!</v>
      </c>
      <c r="Q332" t="e">
        <f>(#REF!)</f>
        <v>#REF!</v>
      </c>
      <c r="R332" t="e">
        <f>(#REF!)</f>
        <v>#REF!</v>
      </c>
      <c r="S332" t="e">
        <f>(#REF!)</f>
        <v>#REF!</v>
      </c>
      <c r="T332" t="e">
        <f>(#REF!)</f>
        <v>#REF!</v>
      </c>
      <c r="U332" t="e">
        <f>(#REF!)</f>
        <v>#REF!</v>
      </c>
      <c r="V332" t="e">
        <f>(#REF!)</f>
        <v>#REF!</v>
      </c>
    </row>
    <row r="333" spans="1:22" ht="15.75">
      <c r="A333" s="6"/>
      <c r="B333" s="6"/>
      <c r="C333" s="6"/>
      <c r="D333" s="6"/>
      <c r="E333" s="125" t="e">
        <f>#REF!</f>
        <v>#REF!</v>
      </c>
      <c r="F333" s="114"/>
      <c r="G333" s="115"/>
      <c r="H333" s="126" t="e">
        <f>#REF!</f>
        <v>#REF!</v>
      </c>
      <c r="I333" s="13"/>
      <c r="J333" s="5"/>
      <c r="N333" t="e">
        <f>-(#REF!)</f>
        <v>#REF!</v>
      </c>
      <c r="O333" t="e">
        <f>-(#REF!)</f>
        <v>#REF!</v>
      </c>
      <c r="P333" t="e">
        <f>-(#REF!)</f>
        <v>#REF!</v>
      </c>
      <c r="Q333" t="e">
        <f>-(#REF!)</f>
        <v>#REF!</v>
      </c>
      <c r="R333" t="e">
        <f>-(#REF!)</f>
        <v>#REF!</v>
      </c>
      <c r="S333" t="e">
        <f>-(#REF!)</f>
        <v>#REF!</v>
      </c>
      <c r="T333" t="e">
        <f>-(#REF!)</f>
        <v>#REF!</v>
      </c>
      <c r="U333" t="e">
        <f>-(#REF!)</f>
        <v>#REF!</v>
      </c>
      <c r="V333" t="e">
        <f>-(#REF!)</f>
        <v>#REF!</v>
      </c>
    </row>
    <row r="334" spans="1:22">
      <c r="A334" s="5"/>
      <c r="B334" s="5"/>
      <c r="C334" s="5"/>
      <c r="D334" s="5"/>
      <c r="E334" s="101" t="s">
        <v>244</v>
      </c>
      <c r="F334" s="41"/>
      <c r="G334" s="104"/>
      <c r="H334" s="30" t="s">
        <v>244</v>
      </c>
      <c r="I334" s="11"/>
      <c r="J334" s="5"/>
      <c r="N334" t="e">
        <f>-(#REF!)</f>
        <v>#REF!</v>
      </c>
      <c r="O334" t="e">
        <f>-(#REF!)</f>
        <v>#REF!</v>
      </c>
      <c r="P334" t="e">
        <f>-(#REF!)</f>
        <v>#REF!</v>
      </c>
      <c r="Q334" t="e">
        <f>-(#REF!)</f>
        <v>#REF!</v>
      </c>
      <c r="R334" t="e">
        <f>-(#REF!)</f>
        <v>#REF!</v>
      </c>
      <c r="S334" t="e">
        <f>-(#REF!)</f>
        <v>#REF!</v>
      </c>
      <c r="T334" t="e">
        <f>-(#REF!)</f>
        <v>#REF!</v>
      </c>
      <c r="U334" t="e">
        <f>-(#REF!)</f>
        <v>#REF!</v>
      </c>
      <c r="V334" t="e">
        <f>-(#REF!)</f>
        <v>#REF!</v>
      </c>
    </row>
    <row r="335" spans="1:22">
      <c r="A335" s="6"/>
      <c r="B335" s="6"/>
      <c r="C335" s="6"/>
      <c r="D335" s="6"/>
      <c r="E335" s="6"/>
      <c r="F335" s="42"/>
      <c r="G335" s="115"/>
      <c r="H335" s="6"/>
      <c r="I335" s="6"/>
      <c r="J335" s="5"/>
      <c r="N335" t="e">
        <f>-(#REF!)</f>
        <v>#REF!</v>
      </c>
      <c r="O335" t="e">
        <f>-(#REF!)</f>
        <v>#REF!</v>
      </c>
      <c r="P335" t="e">
        <f>-(#REF!)</f>
        <v>#REF!</v>
      </c>
      <c r="Q335" t="e">
        <f>-(#REF!)</f>
        <v>#REF!</v>
      </c>
      <c r="R335" t="e">
        <f>-(#REF!)</f>
        <v>#REF!</v>
      </c>
      <c r="S335" t="e">
        <f>-(#REF!)</f>
        <v>#REF!</v>
      </c>
      <c r="T335" t="e">
        <f>-(#REF!)</f>
        <v>#REF!</v>
      </c>
      <c r="U335" t="e">
        <f>-(#REF!)</f>
        <v>#REF!</v>
      </c>
      <c r="V335" t="e">
        <f>-(#REF!)</f>
        <v>#REF!</v>
      </c>
    </row>
    <row r="336" spans="1:22" ht="15.75">
      <c r="A336" s="28" t="s">
        <v>55</v>
      </c>
      <c r="B336" s="5"/>
      <c r="C336" s="5"/>
      <c r="D336" s="5"/>
      <c r="E336" s="5"/>
      <c r="F336" s="43"/>
      <c r="G336" s="104"/>
      <c r="H336" s="5"/>
      <c r="I336" s="5"/>
      <c r="J336" s="5"/>
      <c r="N336" t="e">
        <f>-(#REF!)</f>
        <v>#REF!</v>
      </c>
      <c r="O336" t="e">
        <f>-(#REF!)</f>
        <v>#REF!</v>
      </c>
      <c r="P336" t="e">
        <f>-(#REF!)</f>
        <v>#REF!</v>
      </c>
      <c r="Q336" t="e">
        <f>-(#REF!)</f>
        <v>#REF!</v>
      </c>
      <c r="R336" t="e">
        <f>-(#REF!)</f>
        <v>#REF!</v>
      </c>
      <c r="S336" t="e">
        <f>-(#REF!)</f>
        <v>#REF!</v>
      </c>
      <c r="T336" t="e">
        <f>-(#REF!)</f>
        <v>#REF!</v>
      </c>
      <c r="U336" t="e">
        <f>-(#REF!)</f>
        <v>#REF!</v>
      </c>
      <c r="V336" t="e">
        <f>-(#REF!)</f>
        <v>#REF!</v>
      </c>
    </row>
    <row r="337" spans="1:22" ht="15.75">
      <c r="A337" s="5"/>
      <c r="B337" s="5"/>
      <c r="C337" s="5"/>
      <c r="D337" s="5"/>
      <c r="E337" s="5"/>
      <c r="F337" s="43"/>
      <c r="G337" s="104"/>
      <c r="H337" s="5"/>
      <c r="I337" s="5"/>
      <c r="J337" s="5"/>
      <c r="L337" s="9" t="s">
        <v>674</v>
      </c>
      <c r="N337" s="132" t="e">
        <f t="shared" ref="N337:V337" si="0">SUM(N31:N336)</f>
        <v>#REF!</v>
      </c>
      <c r="O337" s="132" t="e">
        <f t="shared" si="0"/>
        <v>#REF!</v>
      </c>
      <c r="P337" s="132" t="e">
        <f t="shared" si="0"/>
        <v>#REF!</v>
      </c>
      <c r="Q337" s="132" t="e">
        <f t="shared" si="0"/>
        <v>#REF!</v>
      </c>
      <c r="R337" s="132" t="e">
        <f t="shared" si="0"/>
        <v>#REF!</v>
      </c>
      <c r="S337" s="132" t="e">
        <f t="shared" si="0"/>
        <v>#REF!</v>
      </c>
      <c r="T337" s="132" t="e">
        <f t="shared" si="0"/>
        <v>#REF!</v>
      </c>
      <c r="U337" s="132" t="e">
        <f t="shared" si="0"/>
        <v>#REF!</v>
      </c>
      <c r="V337" s="132" t="e">
        <f t="shared" si="0"/>
        <v>#REF!</v>
      </c>
    </row>
    <row r="338" spans="1:22">
      <c r="A338" s="27" t="s">
        <v>56</v>
      </c>
      <c r="B338" s="5"/>
      <c r="C338" s="5"/>
      <c r="D338" s="5"/>
      <c r="E338" s="5"/>
      <c r="F338" s="43" t="s">
        <v>295</v>
      </c>
      <c r="G338" s="104"/>
      <c r="H338" s="5"/>
      <c r="I338" s="5"/>
      <c r="J338" s="5"/>
      <c r="K338" s="5"/>
      <c r="L338" s="5"/>
      <c r="M338" s="5"/>
      <c r="N338" s="9" t="s">
        <v>123</v>
      </c>
      <c r="O338" s="9" t="s">
        <v>124</v>
      </c>
      <c r="P338" s="9" t="s">
        <v>125</v>
      </c>
      <c r="Q338" s="9" t="s">
        <v>126</v>
      </c>
      <c r="R338" s="9" t="s">
        <v>127</v>
      </c>
      <c r="S338" s="9" t="s">
        <v>128</v>
      </c>
      <c r="T338" s="9" t="s">
        <v>129</v>
      </c>
      <c r="U338" s="9" t="s">
        <v>130</v>
      </c>
      <c r="V338" s="9" t="s">
        <v>671</v>
      </c>
    </row>
    <row r="339" spans="1:22">
      <c r="A339" s="7" t="str">
        <f>IF(E339&lt;=0," ","     ROYALTIES FOREIGN")</f>
        <v xml:space="preserve">     ROYALTIES FOREIGN</v>
      </c>
      <c r="B339" s="5"/>
      <c r="C339" s="5"/>
      <c r="D339" s="5"/>
      <c r="E339" s="5" t="s">
        <v>675</v>
      </c>
      <c r="F339" s="43"/>
      <c r="G339" s="104"/>
      <c r="H339" s="5"/>
      <c r="I339" s="5"/>
      <c r="J339" s="5"/>
      <c r="K339" s="5"/>
      <c r="L339" s="5"/>
      <c r="M339" s="5"/>
      <c r="N339" s="9" t="s">
        <v>569</v>
      </c>
      <c r="O339" s="9" t="s">
        <v>570</v>
      </c>
      <c r="P339" s="9" t="s">
        <v>572</v>
      </c>
      <c r="Q339" s="9" t="s">
        <v>573</v>
      </c>
      <c r="R339" s="9" t="s">
        <v>574</v>
      </c>
      <c r="S339" s="9" t="s">
        <v>575</v>
      </c>
      <c r="T339" s="9" t="s">
        <v>576</v>
      </c>
      <c r="U339" s="9" t="s">
        <v>577</v>
      </c>
      <c r="V339" s="9" t="s">
        <v>672</v>
      </c>
    </row>
    <row r="340" spans="1:22">
      <c r="A340" s="7" t="s">
        <v>57</v>
      </c>
      <c r="B340" s="5"/>
      <c r="C340" s="5"/>
      <c r="D340" s="5"/>
      <c r="E340" s="5" t="e">
        <f>#VALUE!</f>
        <v>#VALUE!</v>
      </c>
      <c r="F340" s="43"/>
      <c r="G340" s="104"/>
      <c r="H340" s="5">
        <v>22342</v>
      </c>
      <c r="I340" s="5"/>
      <c r="J340" s="5"/>
      <c r="K340" s="5"/>
      <c r="L340" s="5"/>
      <c r="M340" s="5"/>
      <c r="N340" t="e">
        <f>(#REF!)</f>
        <v>#REF!</v>
      </c>
      <c r="O340" t="e">
        <f>(#REF!)</f>
        <v>#REF!</v>
      </c>
      <c r="P340" t="e">
        <f>(#REF!)</f>
        <v>#REF!</v>
      </c>
      <c r="Q340" t="e">
        <f>(#REF!)</f>
        <v>#REF!</v>
      </c>
      <c r="R340" t="e">
        <f>(#REF!)</f>
        <v>#REF!</v>
      </c>
      <c r="S340" t="e">
        <f>(#REF!)</f>
        <v>#REF!</v>
      </c>
      <c r="T340" t="e">
        <f>(#REF!)</f>
        <v>#REF!</v>
      </c>
      <c r="U340" t="e">
        <f>(#REF!)</f>
        <v>#REF!</v>
      </c>
      <c r="V340" t="e">
        <f>(#REF!)</f>
        <v>#REF!</v>
      </c>
    </row>
    <row r="341" spans="1:22" ht="15.75">
      <c r="A341" s="7" t="s">
        <v>58</v>
      </c>
      <c r="B341" s="5"/>
      <c r="C341" s="5"/>
      <c r="D341" s="5"/>
      <c r="E341" s="5" t="e">
        <f>#VALUE!</f>
        <v>#VALUE!</v>
      </c>
      <c r="F341" s="57" t="e">
        <f>ROUND(SUM(E339:E341),0)</f>
        <v>#VALUE!</v>
      </c>
      <c r="G341" s="19"/>
      <c r="H341" s="5">
        <v>1976556</v>
      </c>
      <c r="I341" s="28">
        <f>SUM(H340:H341)</f>
        <v>1998898</v>
      </c>
      <c r="J341" s="5"/>
      <c r="K341" s="5"/>
      <c r="L341" s="5"/>
      <c r="N341" t="e">
        <f>(#REF!)</f>
        <v>#REF!</v>
      </c>
      <c r="O341" t="e">
        <f>(#REF!)</f>
        <v>#REF!</v>
      </c>
      <c r="P341" t="e">
        <f>(#REF!)</f>
        <v>#REF!</v>
      </c>
      <c r="Q341" t="e">
        <f>(#REF!)</f>
        <v>#REF!</v>
      </c>
      <c r="R341" t="e">
        <f>(#REF!)</f>
        <v>#REF!</v>
      </c>
      <c r="S341" t="e">
        <f>(#REF!)</f>
        <v>#REF!</v>
      </c>
      <c r="T341" t="e">
        <f>(#REF!)</f>
        <v>#REF!</v>
      </c>
      <c r="U341" t="e">
        <f>(#REF!)</f>
        <v>#REF!</v>
      </c>
      <c r="V341" t="e">
        <f>(#REF!)</f>
        <v>#REF!</v>
      </c>
    </row>
    <row r="342" spans="1:22">
      <c r="A342" s="7"/>
      <c r="B342" s="5"/>
      <c r="C342" s="5"/>
      <c r="D342" s="5"/>
      <c r="E342" s="5"/>
      <c r="F342" s="42"/>
      <c r="G342" s="19"/>
      <c r="H342" s="21"/>
      <c r="I342" s="6"/>
      <c r="J342" s="5"/>
      <c r="K342" s="5"/>
      <c r="L342" s="5"/>
      <c r="M342" s="5"/>
      <c r="N342" t="e">
        <f>(#REF!)</f>
        <v>#REF!</v>
      </c>
      <c r="O342" t="e">
        <f>(#REF!)</f>
        <v>#REF!</v>
      </c>
      <c r="P342" t="e">
        <f>(#REF!)</f>
        <v>#REF!</v>
      </c>
      <c r="Q342" t="e">
        <f>(#REF!)</f>
        <v>#REF!</v>
      </c>
      <c r="R342" t="e">
        <f>(#REF!)</f>
        <v>#REF!</v>
      </c>
      <c r="S342" t="e">
        <f>(#REF!)</f>
        <v>#REF!</v>
      </c>
      <c r="T342" t="e">
        <f>(#REF!)</f>
        <v>#REF!</v>
      </c>
      <c r="U342" t="e">
        <f>(#REF!)</f>
        <v>#REF!</v>
      </c>
      <c r="V342" t="e">
        <f>(#REF!)</f>
        <v>#REF!</v>
      </c>
    </row>
    <row r="343" spans="1:22">
      <c r="A343" s="7"/>
      <c r="B343" s="5"/>
      <c r="C343" s="5"/>
      <c r="D343" s="5"/>
      <c r="E343" s="5"/>
      <c r="F343" s="43"/>
      <c r="G343" s="19"/>
      <c r="H343" s="5"/>
      <c r="I343" s="5"/>
      <c r="J343" s="5"/>
      <c r="K343" s="5"/>
      <c r="L343" s="5"/>
      <c r="M343" s="5"/>
      <c r="N343" t="e">
        <f>(#REF!)</f>
        <v>#REF!</v>
      </c>
      <c r="O343" t="e">
        <f>(#REF!)</f>
        <v>#REF!</v>
      </c>
      <c r="P343" t="e">
        <f>(#REF!)</f>
        <v>#REF!</v>
      </c>
      <c r="Q343" t="e">
        <f>(#REF!)</f>
        <v>#REF!</v>
      </c>
      <c r="R343" t="e">
        <f>(#REF!)</f>
        <v>#REF!</v>
      </c>
      <c r="S343" t="e">
        <f>(#REF!)</f>
        <v>#REF!</v>
      </c>
      <c r="T343" t="e">
        <f>(#REF!)</f>
        <v>#REF!</v>
      </c>
      <c r="U343" t="e">
        <f>(#REF!)</f>
        <v>#REF!</v>
      </c>
      <c r="V343" t="e">
        <f>(#REF!)</f>
        <v>#REF!</v>
      </c>
    </row>
    <row r="344" spans="1:22" ht="15.75">
      <c r="A344" s="27" t="s">
        <v>59</v>
      </c>
      <c r="B344" s="5"/>
      <c r="C344" s="5"/>
      <c r="D344" s="5"/>
      <c r="E344" s="5"/>
      <c r="F344" s="57" t="e">
        <f>#VALUE!</f>
        <v>#VALUE!</v>
      </c>
      <c r="G344" s="19"/>
      <c r="H344" s="5"/>
      <c r="I344" s="5">
        <v>4306</v>
      </c>
      <c r="J344" s="5"/>
      <c r="K344" s="57">
        <f>IF(N!$A$1="CHE",#REF!+#REF!,IF(N!$A$1="AUR",#REF!+#REF!,IF(N!$A$1="QAT",#REF!+#REF!,IF(N!$A$1="COM",#REF!+#REF!,0))))</f>
        <v>0</v>
      </c>
      <c r="L344" s="7" t="s">
        <v>57</v>
      </c>
      <c r="M344" s="5"/>
      <c r="N344" s="28" t="e">
        <f t="shared" ref="N344:V344" si="1">SUM(N340:N343)</f>
        <v>#REF!</v>
      </c>
      <c r="O344" s="28" t="e">
        <f t="shared" si="1"/>
        <v>#REF!</v>
      </c>
      <c r="P344" s="28" t="e">
        <f t="shared" si="1"/>
        <v>#REF!</v>
      </c>
      <c r="Q344" s="28" t="e">
        <f t="shared" si="1"/>
        <v>#REF!</v>
      </c>
      <c r="R344" s="28" t="e">
        <f t="shared" si="1"/>
        <v>#REF!</v>
      </c>
      <c r="S344" s="28" t="e">
        <f t="shared" si="1"/>
        <v>#REF!</v>
      </c>
      <c r="T344" s="28" t="e">
        <f t="shared" si="1"/>
        <v>#REF!</v>
      </c>
      <c r="U344" s="28" t="e">
        <f t="shared" si="1"/>
        <v>#REF!</v>
      </c>
      <c r="V344" s="28" t="e">
        <f t="shared" si="1"/>
        <v>#REF!</v>
      </c>
    </row>
    <row r="345" spans="1:22">
      <c r="A345" s="7"/>
      <c r="B345" s="5"/>
      <c r="C345" s="5"/>
      <c r="D345" s="5"/>
      <c r="E345" s="5"/>
      <c r="F345" s="42"/>
      <c r="G345" s="19"/>
      <c r="H345" s="5" t="s">
        <v>60</v>
      </c>
      <c r="I345" s="21"/>
      <c r="J345" s="5" t="s">
        <v>60</v>
      </c>
      <c r="K345" s="6"/>
      <c r="L345" s="5"/>
      <c r="M345" s="5"/>
      <c r="N345" s="9" t="s">
        <v>123</v>
      </c>
      <c r="O345" s="9" t="s">
        <v>124</v>
      </c>
      <c r="P345" s="9" t="s">
        <v>125</v>
      </c>
      <c r="Q345" s="9" t="s">
        <v>126</v>
      </c>
      <c r="R345" s="9" t="s">
        <v>127</v>
      </c>
      <c r="S345" s="9" t="s">
        <v>128</v>
      </c>
      <c r="T345" s="9" t="s">
        <v>129</v>
      </c>
      <c r="U345" s="9" t="s">
        <v>130</v>
      </c>
      <c r="V345" s="9" t="s">
        <v>671</v>
      </c>
    </row>
    <row r="346" spans="1:22" ht="15.75">
      <c r="A346" s="27" t="s">
        <v>61</v>
      </c>
      <c r="B346" s="5"/>
      <c r="C346" s="5"/>
      <c r="D346" s="5"/>
      <c r="E346" s="5"/>
      <c r="F346" s="57" t="e">
        <f>#VALUE!</f>
        <v>#VALUE!</v>
      </c>
      <c r="G346" s="19"/>
      <c r="H346" s="5"/>
      <c r="I346" s="5">
        <v>2923</v>
      </c>
      <c r="J346" s="5"/>
      <c r="K346" s="5"/>
      <c r="L346" s="5"/>
      <c r="M346" s="5"/>
      <c r="N346" s="9" t="s">
        <v>569</v>
      </c>
      <c r="O346" s="9" t="s">
        <v>570</v>
      </c>
      <c r="P346" s="9" t="s">
        <v>572</v>
      </c>
      <c r="Q346" s="9" t="s">
        <v>573</v>
      </c>
      <c r="R346" s="9" t="s">
        <v>574</v>
      </c>
      <c r="S346" s="9" t="s">
        <v>575</v>
      </c>
      <c r="T346" s="9" t="s">
        <v>576</v>
      </c>
      <c r="U346" s="9" t="s">
        <v>577</v>
      </c>
      <c r="V346" s="9" t="s">
        <v>672</v>
      </c>
    </row>
    <row r="347" spans="1:22">
      <c r="A347" s="7"/>
      <c r="B347" s="5"/>
      <c r="C347" s="5"/>
      <c r="D347" s="5"/>
      <c r="E347" s="5"/>
      <c r="F347" s="43"/>
      <c r="G347" s="19"/>
      <c r="H347" s="5"/>
      <c r="I347" s="21"/>
      <c r="J347" s="5"/>
      <c r="K347" s="5"/>
      <c r="L347" s="5"/>
      <c r="M347" s="5"/>
      <c r="N347" t="e">
        <f>(#REF!)</f>
        <v>#REF!</v>
      </c>
      <c r="O347" t="e">
        <f>(#REF!)</f>
        <v>#REF!</v>
      </c>
      <c r="P347" t="e">
        <f>(#REF!)</f>
        <v>#REF!</v>
      </c>
      <c r="Q347" t="e">
        <f>(#REF!)</f>
        <v>#REF!</v>
      </c>
      <c r="R347" t="e">
        <f>(#REF!)</f>
        <v>#REF!</v>
      </c>
      <c r="S347" t="e">
        <f>(#REF!)</f>
        <v>#REF!</v>
      </c>
      <c r="T347" t="e">
        <f>(#REF!)</f>
        <v>#REF!</v>
      </c>
      <c r="U347" t="e">
        <f>(#REF!)</f>
        <v>#REF!</v>
      </c>
      <c r="V347" t="e">
        <f>(#REF!)</f>
        <v>#REF!</v>
      </c>
    </row>
    <row r="348" spans="1:22" ht="15.75">
      <c r="A348" s="28" t="s">
        <v>62</v>
      </c>
      <c r="B348" s="5"/>
      <c r="C348" s="5"/>
      <c r="D348" s="5"/>
      <c r="E348" s="5"/>
      <c r="F348" s="43"/>
      <c r="G348" s="19"/>
      <c r="H348" s="5"/>
      <c r="I348" s="5"/>
      <c r="J348" s="5"/>
      <c r="K348" s="5"/>
      <c r="L348" s="5"/>
      <c r="M348" s="5"/>
      <c r="N348" t="e">
        <f>(#REF!)</f>
        <v>#REF!</v>
      </c>
      <c r="O348" t="e">
        <f>(#REF!)</f>
        <v>#REF!</v>
      </c>
      <c r="P348" t="e">
        <f>(#REF!)</f>
        <v>#REF!</v>
      </c>
      <c r="Q348" t="e">
        <f>(#REF!)</f>
        <v>#REF!</v>
      </c>
      <c r="R348" t="e">
        <f>(#REF!)</f>
        <v>#REF!</v>
      </c>
      <c r="S348" t="e">
        <f>(#REF!)</f>
        <v>#REF!</v>
      </c>
      <c r="T348" t="e">
        <f>(#REF!)</f>
        <v>#REF!</v>
      </c>
      <c r="U348" t="e">
        <f>(#REF!)</f>
        <v>#REF!</v>
      </c>
      <c r="V348" t="e">
        <f>(#REF!)</f>
        <v>#REF!</v>
      </c>
    </row>
    <row r="349" spans="1:22">
      <c r="A349" s="133" t="s">
        <v>63</v>
      </c>
      <c r="B349" s="5"/>
      <c r="C349" s="5"/>
      <c r="D349" s="5"/>
      <c r="E349" s="5"/>
      <c r="F349" s="43"/>
      <c r="G349" s="104"/>
      <c r="H349" s="5"/>
      <c r="I349" s="5"/>
      <c r="J349" s="5"/>
      <c r="K349" s="5"/>
      <c r="L349" s="5"/>
      <c r="M349" s="5"/>
      <c r="N349" t="e">
        <f>(#REF!)</f>
        <v>#REF!</v>
      </c>
      <c r="O349" t="e">
        <f>(#REF!)</f>
        <v>#REF!</v>
      </c>
      <c r="P349" t="e">
        <f>(#REF!)</f>
        <v>#REF!</v>
      </c>
      <c r="Q349" t="e">
        <f>(#REF!)</f>
        <v>#REF!</v>
      </c>
      <c r="R349" t="e">
        <f>(#REF!)</f>
        <v>#REF!</v>
      </c>
      <c r="S349" t="e">
        <f>(#REF!)</f>
        <v>#REF!</v>
      </c>
      <c r="T349" t="e">
        <f>(#REF!)</f>
        <v>#REF!</v>
      </c>
      <c r="U349" t="e">
        <f>(#REF!)</f>
        <v>#REF!</v>
      </c>
      <c r="V349" t="e">
        <f>(#REF!)</f>
        <v>#REF!</v>
      </c>
    </row>
    <row r="350" spans="1:22">
      <c r="A350" s="7" t="s">
        <v>695</v>
      </c>
      <c r="B350" s="5"/>
      <c r="C350" s="5"/>
      <c r="D350" s="5"/>
      <c r="E350" s="5" t="e">
        <f>#VALUE!</f>
        <v>#VALUE!</v>
      </c>
      <c r="F350" s="43"/>
      <c r="G350" s="104"/>
      <c r="H350" s="5">
        <v>1602289</v>
      </c>
      <c r="I350" s="5"/>
      <c r="J350" s="5"/>
      <c r="K350" s="5"/>
      <c r="L350" s="5"/>
      <c r="M350" s="5"/>
      <c r="N350" t="e">
        <f>(#REF!)</f>
        <v>#REF!</v>
      </c>
      <c r="O350" t="e">
        <f>(#REF!)</f>
        <v>#REF!</v>
      </c>
      <c r="P350" t="e">
        <f>(#REF!)</f>
        <v>#REF!</v>
      </c>
      <c r="Q350" t="e">
        <f>(#REF!)</f>
        <v>#REF!</v>
      </c>
      <c r="R350" t="e">
        <f>(#REF!)</f>
        <v>#REF!</v>
      </c>
      <c r="S350" t="e">
        <f>(#REF!)</f>
        <v>#REF!</v>
      </c>
      <c r="T350" t="e">
        <f>(#REF!)</f>
        <v>#REF!</v>
      </c>
      <c r="U350" t="e">
        <f>(#REF!)</f>
        <v>#REF!</v>
      </c>
      <c r="V350" t="e">
        <f>(#REF!)</f>
        <v>#REF!</v>
      </c>
    </row>
    <row r="351" spans="1:22" ht="15.75">
      <c r="A351" s="7" t="s">
        <v>64</v>
      </c>
      <c r="B351" s="5"/>
      <c r="C351" s="5"/>
      <c r="D351" s="5"/>
      <c r="E351" s="47" t="e">
        <f>#VALUE!</f>
        <v>#VALUE!</v>
      </c>
      <c r="F351" s="43" t="e">
        <f>ROUND(SUM(E350:E351),0)</f>
        <v>#VALUE!</v>
      </c>
      <c r="G351" s="104"/>
      <c r="H351" s="5">
        <v>4434</v>
      </c>
      <c r="I351" s="5">
        <f>SUM(H350:H351)</f>
        <v>1606723</v>
      </c>
      <c r="J351" s="5"/>
      <c r="K351" s="57">
        <f>IF(N!$A$1="CHE",#REF!+#REF!,IF(N!$A$1="AUR",#REF!+#REF!,IF(N!$A$1="QAT",#REF!+#REF!,IF(N!$A$1="COM",#REF!+#REF!,0))))</f>
        <v>0</v>
      </c>
      <c r="L351" s="5"/>
      <c r="M351" s="5"/>
      <c r="N351" t="e">
        <f>(#REF!)</f>
        <v>#REF!</v>
      </c>
      <c r="O351" t="e">
        <f>(#REF!)</f>
        <v>#REF!</v>
      </c>
      <c r="P351" t="e">
        <f>(#REF!)</f>
        <v>#REF!</v>
      </c>
      <c r="Q351" t="e">
        <f>(#REF!)</f>
        <v>#REF!</v>
      </c>
      <c r="R351" t="e">
        <f>(#REF!)</f>
        <v>#REF!</v>
      </c>
      <c r="S351" t="e">
        <f>(#REF!)</f>
        <v>#REF!</v>
      </c>
      <c r="T351" t="e">
        <f>(#REF!)</f>
        <v>#REF!</v>
      </c>
      <c r="U351" t="e">
        <f>(#REF!)</f>
        <v>#REF!</v>
      </c>
      <c r="V351" t="e">
        <f>(#REF!)</f>
        <v>#REF!</v>
      </c>
    </row>
    <row r="352" spans="1:22" ht="15.75">
      <c r="A352" s="7" t="e">
        <f>IF(E352&lt;=0," ","       RETRENCHMENT COMPASIATION STAFF")</f>
        <v>#VALUE!</v>
      </c>
      <c r="B352" s="5"/>
      <c r="C352" s="5"/>
      <c r="D352" s="5"/>
      <c r="E352" s="48" t="e">
        <f>#VALUE!</f>
        <v>#VALUE!</v>
      </c>
      <c r="F352" s="43" t="e">
        <f>(E352)</f>
        <v>#VALUE!</v>
      </c>
      <c r="G352" s="104"/>
      <c r="H352" s="21"/>
      <c r="I352" s="6"/>
      <c r="J352" s="5"/>
      <c r="K352" s="127">
        <f>IF(N!$A$1="CHE",#REF!+#REF!,IF(N!$A$1="AUR",#REF!+#REF!,IF(N!$A$1="QAT",#REF!+#REF!,IF(N!$A$1="COM",#REF!+#REF!,0))))</f>
        <v>0</v>
      </c>
      <c r="L352" s="5"/>
      <c r="M352" s="5"/>
      <c r="N352" t="e">
        <f>(#REF!)</f>
        <v>#REF!</v>
      </c>
      <c r="O352" t="e">
        <f>(#REF!)</f>
        <v>#REF!</v>
      </c>
      <c r="P352" t="e">
        <f>(#REF!)</f>
        <v>#REF!</v>
      </c>
      <c r="Q352" t="e">
        <f>(#REF!)</f>
        <v>#REF!</v>
      </c>
      <c r="R352" t="e">
        <f>(#REF!)</f>
        <v>#REF!</v>
      </c>
      <c r="S352" t="e">
        <f>(#REF!)</f>
        <v>#REF!</v>
      </c>
      <c r="T352" t="e">
        <f>(#REF!)</f>
        <v>#REF!</v>
      </c>
      <c r="U352" t="e">
        <f>(#REF!)</f>
        <v>#REF!</v>
      </c>
      <c r="V352" t="e">
        <f>(#REF!)</f>
        <v>#REF!</v>
      </c>
    </row>
    <row r="353" spans="1:22">
      <c r="A353" s="27" t="s">
        <v>65</v>
      </c>
      <c r="B353" s="5"/>
      <c r="C353" s="5"/>
      <c r="D353" s="5"/>
      <c r="E353" s="6"/>
      <c r="F353" s="43"/>
      <c r="G353" s="104"/>
      <c r="H353" s="5"/>
      <c r="I353" s="5"/>
      <c r="J353" s="5"/>
      <c r="K353" s="6"/>
      <c r="L353" s="5"/>
      <c r="M353" s="5"/>
      <c r="N353" t="e">
        <f>(#REF!)</f>
        <v>#REF!</v>
      </c>
      <c r="O353" t="e">
        <f>(#REF!)</f>
        <v>#REF!</v>
      </c>
      <c r="P353" t="e">
        <f>(#REF!)</f>
        <v>#REF!</v>
      </c>
      <c r="Q353" t="e">
        <f>(#REF!)</f>
        <v>#REF!</v>
      </c>
      <c r="R353" t="e">
        <f>(#REF!)</f>
        <v>#REF!</v>
      </c>
      <c r="S353" t="e">
        <f>(#REF!)</f>
        <v>#REF!</v>
      </c>
      <c r="T353" t="e">
        <f>(#REF!)</f>
        <v>#REF!</v>
      </c>
      <c r="U353" t="e">
        <f>(#REF!)</f>
        <v>#REF!</v>
      </c>
      <c r="V353" t="e">
        <f>(#REF!)</f>
        <v>#REF!</v>
      </c>
    </row>
    <row r="354" spans="1:22">
      <c r="A354" s="27" t="s">
        <v>73</v>
      </c>
      <c r="B354" s="5"/>
      <c r="C354" s="5"/>
      <c r="D354" s="5"/>
      <c r="E354" s="5"/>
      <c r="F354" s="43"/>
      <c r="G354" s="104"/>
      <c r="H354" s="5"/>
      <c r="I354" s="5"/>
      <c r="J354" s="5"/>
      <c r="K354" s="5"/>
      <c r="L354" s="5"/>
      <c r="M354" s="5"/>
      <c r="N354" t="e">
        <f>(#REF!)</f>
        <v>#REF!</v>
      </c>
      <c r="O354" t="e">
        <f>(#REF!)</f>
        <v>#REF!</v>
      </c>
      <c r="P354" t="e">
        <f>(#REF!)</f>
        <v>#REF!</v>
      </c>
      <c r="Q354" t="e">
        <f>(#REF!)</f>
        <v>#REF!</v>
      </c>
      <c r="R354" t="e">
        <f>(#REF!)</f>
        <v>#REF!</v>
      </c>
      <c r="S354" t="e">
        <f>(#REF!)</f>
        <v>#REF!</v>
      </c>
      <c r="T354" t="e">
        <f>(#REF!)</f>
        <v>#REF!</v>
      </c>
      <c r="U354" t="e">
        <f>(#REF!)</f>
        <v>#REF!</v>
      </c>
      <c r="V354" t="e">
        <f>(#REF!)</f>
        <v>#REF!</v>
      </c>
    </row>
    <row r="355" spans="1:22">
      <c r="A355" s="27" t="s">
        <v>694</v>
      </c>
      <c r="B355" s="5"/>
      <c r="C355" s="5"/>
      <c r="D355" s="5"/>
      <c r="E355" s="5"/>
      <c r="F355" s="43"/>
      <c r="G355" s="104"/>
      <c r="H355" s="5"/>
      <c r="I355" s="5"/>
      <c r="J355" s="5"/>
      <c r="K355" s="5"/>
      <c r="L355" s="5"/>
      <c r="M355" s="5"/>
      <c r="N355" t="e">
        <f>-(#REF!)</f>
        <v>#REF!</v>
      </c>
      <c r="O355" t="e">
        <f>-(#REF!)</f>
        <v>#REF!</v>
      </c>
      <c r="P355" t="e">
        <f>-(#REF!)</f>
        <v>#REF!</v>
      </c>
      <c r="Q355" t="e">
        <f>-(#REF!)</f>
        <v>#REF!</v>
      </c>
      <c r="R355" t="e">
        <f>-(#REF!)</f>
        <v>#REF!</v>
      </c>
      <c r="S355" t="e">
        <f>-(#REF!)</f>
        <v>#REF!</v>
      </c>
      <c r="T355" t="e">
        <f>-(#REF!)</f>
        <v>#REF!</v>
      </c>
      <c r="U355" t="e">
        <f>-(#REF!)</f>
        <v>#REF!</v>
      </c>
      <c r="V355" t="e">
        <f>-(#REF!)</f>
        <v>#REF!</v>
      </c>
    </row>
    <row r="356" spans="1:22">
      <c r="A356" s="7" t="s">
        <v>695</v>
      </c>
      <c r="B356" s="5" t="s">
        <v>295</v>
      </c>
      <c r="C356" s="5"/>
      <c r="D356" s="5"/>
      <c r="E356" s="5" t="e">
        <f>#VALUE!</f>
        <v>#VALUE!</v>
      </c>
      <c r="F356" s="43"/>
      <c r="G356" s="104"/>
      <c r="H356" s="5">
        <v>133747</v>
      </c>
      <c r="I356" s="5"/>
      <c r="J356" s="5"/>
      <c r="K356" s="5"/>
      <c r="L356" s="5"/>
      <c r="M356" s="5"/>
      <c r="N356" t="e">
        <f>-(#REF!)</f>
        <v>#REF!</v>
      </c>
      <c r="O356" t="e">
        <f>-(#REF!)</f>
        <v>#REF!</v>
      </c>
      <c r="P356" t="e">
        <f>-(#REF!)</f>
        <v>#REF!</v>
      </c>
      <c r="Q356" t="e">
        <f>-(#REF!)</f>
        <v>#REF!</v>
      </c>
      <c r="R356" t="e">
        <f>-(#REF!)</f>
        <v>#REF!</v>
      </c>
      <c r="S356" t="e">
        <f>-(#REF!)</f>
        <v>#REF!</v>
      </c>
      <c r="T356" t="e">
        <f>-(#REF!)</f>
        <v>#REF!</v>
      </c>
      <c r="U356" t="e">
        <f>-(#REF!)</f>
        <v>#REF!</v>
      </c>
      <c r="V356" t="e">
        <f>-(#REF!)</f>
        <v>#REF!</v>
      </c>
    </row>
    <row r="357" spans="1:22" ht="15.75">
      <c r="A357" s="7" t="s">
        <v>64</v>
      </c>
      <c r="B357" s="5"/>
      <c r="C357" s="5"/>
      <c r="D357" s="5"/>
      <c r="E357" s="47" t="e">
        <f>#VALUE!</f>
        <v>#VALUE!</v>
      </c>
      <c r="F357" s="43" t="e">
        <f>ROUND(SUM(E356:E357),0)</f>
        <v>#VALUE!</v>
      </c>
      <c r="G357" s="104"/>
      <c r="H357" s="5">
        <v>339</v>
      </c>
      <c r="I357" s="5">
        <f>SUM(H356:H357)</f>
        <v>134086</v>
      </c>
      <c r="J357" s="5"/>
      <c r="K357" s="57">
        <f>IF(N!$A$1="CHE",#REF!+#REF!,IF(N!$A$1="AUR",#REF!+#REF!,IF(N!$A$1="QAT",#REF!+#REF!,IF(N!$A$1="COM",#REF!+#REF!,0))))</f>
        <v>0</v>
      </c>
      <c r="L357" s="5"/>
      <c r="M357" s="5"/>
      <c r="N357" t="e">
        <f>-(#REF!)</f>
        <v>#REF!</v>
      </c>
      <c r="O357" t="e">
        <f>-(#REF!)</f>
        <v>#REF!</v>
      </c>
      <c r="P357" t="e">
        <f>-(#REF!)</f>
        <v>#REF!</v>
      </c>
      <c r="Q357" t="e">
        <f>-(#REF!)</f>
        <v>#REF!</v>
      </c>
      <c r="R357" t="e">
        <f>-(#REF!)</f>
        <v>#REF!</v>
      </c>
      <c r="S357" t="e">
        <f>-(#REF!)</f>
        <v>#REF!</v>
      </c>
      <c r="T357" t="e">
        <f>-(#REF!)</f>
        <v>#REF!</v>
      </c>
      <c r="U357" t="e">
        <f>-(#REF!)</f>
        <v>#REF!</v>
      </c>
      <c r="V357" t="e">
        <f>-(#REF!)</f>
        <v>#REF!</v>
      </c>
    </row>
    <row r="358" spans="1:22">
      <c r="A358" s="7"/>
      <c r="B358" s="5"/>
      <c r="C358" s="5"/>
      <c r="D358" s="5"/>
      <c r="E358" s="6"/>
      <c r="F358" s="43"/>
      <c r="G358" s="104"/>
      <c r="H358" s="21"/>
      <c r="I358" s="5"/>
      <c r="J358" s="5"/>
      <c r="K358" s="6"/>
      <c r="L358" s="5"/>
      <c r="M358" s="5"/>
      <c r="N358" t="e">
        <f>-(#REF!)</f>
        <v>#REF!</v>
      </c>
      <c r="O358" t="e">
        <f>-(#REF!)</f>
        <v>#REF!</v>
      </c>
      <c r="P358" t="e">
        <f>-(#REF!)</f>
        <v>#REF!</v>
      </c>
      <c r="Q358" t="e">
        <f>-(#REF!)</f>
        <v>#REF!</v>
      </c>
      <c r="R358" t="e">
        <f>-(#REF!)</f>
        <v>#REF!</v>
      </c>
      <c r="S358" t="e">
        <f>-(#REF!)</f>
        <v>#REF!</v>
      </c>
      <c r="T358" t="e">
        <f>-(#REF!)</f>
        <v>#REF!</v>
      </c>
      <c r="U358" t="e">
        <f>-(#REF!)</f>
        <v>#REF!</v>
      </c>
      <c r="V358" t="e">
        <f>-(#REF!)</f>
        <v>#REF!</v>
      </c>
    </row>
    <row r="359" spans="1:22">
      <c r="A359" s="27" t="s">
        <v>696</v>
      </c>
      <c r="B359" s="5"/>
      <c r="C359" s="5"/>
      <c r="D359" s="5"/>
      <c r="E359" s="5"/>
      <c r="F359" s="43"/>
      <c r="G359" s="104"/>
      <c r="H359" s="5"/>
      <c r="I359" s="5"/>
      <c r="J359" s="5"/>
      <c r="K359" s="5"/>
      <c r="L359" s="5"/>
      <c r="M359" s="5"/>
      <c r="N359" t="e">
        <f>-(#REF!)</f>
        <v>#REF!</v>
      </c>
      <c r="O359" t="e">
        <f>-(#REF!)</f>
        <v>#REF!</v>
      </c>
      <c r="P359" t="e">
        <f>-(#REF!)</f>
        <v>#REF!</v>
      </c>
      <c r="Q359" t="e">
        <f>-(#REF!)</f>
        <v>#REF!</v>
      </c>
      <c r="R359" t="e">
        <f>-(#REF!)</f>
        <v>#REF!</v>
      </c>
      <c r="S359" t="e">
        <f>-(#REF!)</f>
        <v>#REF!</v>
      </c>
      <c r="T359" t="e">
        <f>-(#REF!)</f>
        <v>#REF!</v>
      </c>
      <c r="U359" t="e">
        <f>-(#REF!)</f>
        <v>#REF!</v>
      </c>
      <c r="V359" t="e">
        <f>-(#REF!)</f>
        <v>#REF!</v>
      </c>
    </row>
    <row r="360" spans="1:22">
      <c r="A360" s="7" t="s">
        <v>695</v>
      </c>
      <c r="B360" s="5"/>
      <c r="C360" s="5"/>
      <c r="D360" s="5"/>
      <c r="E360" s="5" t="e">
        <f>#VALUE!</f>
        <v>#VALUE!</v>
      </c>
      <c r="F360" s="43"/>
      <c r="G360" s="104"/>
      <c r="H360" s="5">
        <v>231414</v>
      </c>
      <c r="I360" s="5"/>
      <c r="J360" s="5"/>
      <c r="K360" s="5"/>
      <c r="L360" s="5"/>
      <c r="M360" s="5"/>
      <c r="N360" t="e">
        <f>-(#REF!)</f>
        <v>#REF!</v>
      </c>
      <c r="O360" t="e">
        <f>-(#REF!)</f>
        <v>#REF!</v>
      </c>
      <c r="P360" t="e">
        <f>-(#REF!)</f>
        <v>#REF!</v>
      </c>
      <c r="Q360" t="e">
        <f>-(#REF!)</f>
        <v>#REF!</v>
      </c>
      <c r="R360" t="e">
        <f>-(#REF!)</f>
        <v>#REF!</v>
      </c>
      <c r="S360" t="e">
        <f>-(#REF!)</f>
        <v>#REF!</v>
      </c>
      <c r="T360" t="e">
        <f>-(#REF!)</f>
        <v>#REF!</v>
      </c>
      <c r="U360" t="e">
        <f>-(#REF!)</f>
        <v>#REF!</v>
      </c>
      <c r="V360" t="e">
        <f>-(#REF!)</f>
        <v>#REF!</v>
      </c>
    </row>
    <row r="361" spans="1:22" ht="15.75">
      <c r="A361" s="7" t="s">
        <v>64</v>
      </c>
      <c r="B361" s="5"/>
      <c r="C361" s="5"/>
      <c r="D361" s="5"/>
      <c r="E361" s="47" t="e">
        <f>#VALUE!</f>
        <v>#VALUE!</v>
      </c>
      <c r="F361" s="43" t="e">
        <f>ROUND(SUM(E360:E361),0)</f>
        <v>#VALUE!</v>
      </c>
      <c r="G361" s="104"/>
      <c r="H361" s="5">
        <v>196</v>
      </c>
      <c r="I361" s="5">
        <f>SUM(H360:H361)</f>
        <v>231610</v>
      </c>
      <c r="J361" s="5"/>
      <c r="K361" s="57">
        <f>IF(N!$A$1="CHE",#REF!+#REF!+#REF!,IF(N!$A$1="AUR",#REF!+#REF!+#REF!,IF(N!$A$1="QAT",#REF!+#REF!+#REF!,IF(N!$A$1="COM",#REF!+#REF!+#REF!,0))))</f>
        <v>0</v>
      </c>
      <c r="L361" s="5"/>
      <c r="M361" s="7" t="s">
        <v>58</v>
      </c>
      <c r="N361" s="28" t="e">
        <f t="shared" ref="N361:V361" si="2">SUM(N347:N360)</f>
        <v>#REF!</v>
      </c>
      <c r="O361" s="28" t="e">
        <f t="shared" si="2"/>
        <v>#REF!</v>
      </c>
      <c r="P361" s="28" t="e">
        <f t="shared" si="2"/>
        <v>#REF!</v>
      </c>
      <c r="Q361" s="28" t="e">
        <f t="shared" si="2"/>
        <v>#REF!</v>
      </c>
      <c r="R361" s="28" t="e">
        <f t="shared" si="2"/>
        <v>#REF!</v>
      </c>
      <c r="S361" s="28" t="e">
        <f t="shared" si="2"/>
        <v>#REF!</v>
      </c>
      <c r="T361" s="28" t="e">
        <f t="shared" si="2"/>
        <v>#REF!</v>
      </c>
      <c r="U361" s="28" t="e">
        <f t="shared" si="2"/>
        <v>#REF!</v>
      </c>
      <c r="V361" s="28" t="e">
        <f t="shared" si="2"/>
        <v>#REF!</v>
      </c>
    </row>
    <row r="362" spans="1:22">
      <c r="A362" s="7"/>
      <c r="B362" s="5"/>
      <c r="C362" s="5"/>
      <c r="D362" s="5"/>
      <c r="E362" s="6"/>
      <c r="F362" s="43"/>
      <c r="G362" s="104"/>
      <c r="H362" s="21"/>
      <c r="I362" s="5"/>
      <c r="J362" s="5"/>
      <c r="K362" s="6"/>
      <c r="L362" s="5"/>
      <c r="M362" s="5"/>
      <c r="N362" s="5"/>
      <c r="O362" s="5"/>
      <c r="P362" s="5"/>
      <c r="Q362" s="5"/>
      <c r="R362" s="5"/>
      <c r="S362" s="5"/>
      <c r="T362" s="5"/>
      <c r="U362" s="5"/>
    </row>
    <row r="363" spans="1:22">
      <c r="A363" s="5"/>
      <c r="B363" s="5"/>
      <c r="C363" s="5"/>
      <c r="D363" s="5"/>
      <c r="E363" s="5"/>
      <c r="F363" s="43"/>
      <c r="G363" s="104"/>
      <c r="H363" s="5"/>
      <c r="I363" s="5"/>
      <c r="J363" s="5"/>
      <c r="K363" s="5"/>
      <c r="L363" s="5"/>
      <c r="M363" s="5"/>
      <c r="N363" s="9" t="s">
        <v>123</v>
      </c>
      <c r="O363" s="9" t="s">
        <v>124</v>
      </c>
      <c r="P363" s="9" t="s">
        <v>125</v>
      </c>
      <c r="Q363" s="9" t="s">
        <v>126</v>
      </c>
      <c r="R363" s="9" t="s">
        <v>127</v>
      </c>
      <c r="S363" s="9" t="s">
        <v>128</v>
      </c>
      <c r="T363" s="9" t="s">
        <v>129</v>
      </c>
      <c r="U363" s="9" t="s">
        <v>130</v>
      </c>
      <c r="V363" s="9" t="s">
        <v>671</v>
      </c>
    </row>
    <row r="364" spans="1:22">
      <c r="A364" s="7" t="s">
        <v>676</v>
      </c>
      <c r="B364" s="5"/>
      <c r="C364" s="5"/>
      <c r="D364" s="5"/>
      <c r="E364" s="5"/>
      <c r="F364" s="43"/>
      <c r="G364" s="104"/>
      <c r="H364" s="5"/>
      <c r="I364" s="5"/>
      <c r="J364" s="5"/>
      <c r="K364" s="5"/>
      <c r="L364" s="5"/>
      <c r="M364" s="5"/>
      <c r="N364" s="9" t="s">
        <v>569</v>
      </c>
      <c r="O364" s="9" t="s">
        <v>570</v>
      </c>
      <c r="P364" s="9" t="s">
        <v>572</v>
      </c>
      <c r="Q364" s="9" t="s">
        <v>573</v>
      </c>
      <c r="R364" s="9" t="s">
        <v>574</v>
      </c>
      <c r="S364" s="9" t="s">
        <v>575</v>
      </c>
      <c r="T364" s="9" t="s">
        <v>576</v>
      </c>
      <c r="U364" s="9" t="s">
        <v>577</v>
      </c>
      <c r="V364" s="9" t="s">
        <v>672</v>
      </c>
    </row>
    <row r="365" spans="1:22">
      <c r="A365" s="7" t="s">
        <v>697</v>
      </c>
      <c r="B365" s="5"/>
      <c r="C365" s="5"/>
      <c r="D365" s="5"/>
      <c r="E365" s="5" t="e">
        <f>#VALUE!</f>
        <v>#VALUE!</v>
      </c>
      <c r="F365" s="43"/>
      <c r="G365" s="104"/>
      <c r="H365" s="5">
        <v>47603</v>
      </c>
      <c r="I365" s="5"/>
      <c r="J365" s="5"/>
      <c r="K365" s="5"/>
      <c r="L365" s="5"/>
      <c r="M365" s="5"/>
      <c r="N365" t="e">
        <f>(#REF!)</f>
        <v>#REF!</v>
      </c>
      <c r="O365" t="e">
        <f>(#REF!)</f>
        <v>#REF!</v>
      </c>
      <c r="P365" t="e">
        <f>(#REF!)</f>
        <v>#REF!</v>
      </c>
      <c r="Q365" t="e">
        <f>(#REF!)</f>
        <v>#REF!</v>
      </c>
      <c r="R365" t="e">
        <f>(#REF!)</f>
        <v>#REF!</v>
      </c>
      <c r="S365" t="e">
        <f>(#REF!)</f>
        <v>#REF!</v>
      </c>
      <c r="T365" t="e">
        <f>(#REF!)</f>
        <v>#REF!</v>
      </c>
      <c r="U365" t="e">
        <f>(#REF!)</f>
        <v>#REF!</v>
      </c>
      <c r="V365" t="e">
        <f>(#REF!)</f>
        <v>#REF!</v>
      </c>
    </row>
    <row r="366" spans="1:22">
      <c r="A366" s="7" t="s">
        <v>248</v>
      </c>
      <c r="B366" s="5"/>
      <c r="C366" s="5"/>
      <c r="D366" s="5"/>
      <c r="E366" s="5"/>
      <c r="F366" s="43"/>
      <c r="G366" s="104"/>
      <c r="H366" s="5"/>
      <c r="I366" s="5"/>
      <c r="J366" s="5"/>
      <c r="K366" s="5"/>
      <c r="L366" s="5"/>
      <c r="M366" s="5"/>
      <c r="N366" t="e">
        <f>(#REF!)</f>
        <v>#REF!</v>
      </c>
      <c r="O366" t="e">
        <f>(#REF!)</f>
        <v>#REF!</v>
      </c>
      <c r="P366" t="e">
        <f>(#REF!)</f>
        <v>#REF!</v>
      </c>
      <c r="Q366" t="e">
        <f>(#REF!)</f>
        <v>#REF!</v>
      </c>
      <c r="R366" t="e">
        <f>(#REF!)</f>
        <v>#REF!</v>
      </c>
      <c r="S366" t="e">
        <f>(#REF!)</f>
        <v>#REF!</v>
      </c>
      <c r="T366" t="e">
        <f>(#REF!)</f>
        <v>#REF!</v>
      </c>
      <c r="U366" t="e">
        <f>(#REF!)</f>
        <v>#REF!</v>
      </c>
      <c r="V366" t="e">
        <f>(#REF!)</f>
        <v>#REF!</v>
      </c>
    </row>
    <row r="367" spans="1:22">
      <c r="A367" s="7" t="s">
        <v>249</v>
      </c>
      <c r="B367" s="5"/>
      <c r="C367" s="5"/>
      <c r="D367" s="5"/>
      <c r="E367" s="5" t="e">
        <f>#VALUE!</f>
        <v>#VALUE!</v>
      </c>
      <c r="F367" s="43" t="e">
        <f>ROUND(E365-E367,0)</f>
        <v>#VALUE!</v>
      </c>
      <c r="G367" s="104"/>
      <c r="H367" s="5">
        <v>6</v>
      </c>
      <c r="I367" s="5">
        <f>H365-H367</f>
        <v>47597</v>
      </c>
      <c r="J367" s="5"/>
      <c r="K367" s="5"/>
      <c r="L367" s="5"/>
      <c r="M367" s="5"/>
      <c r="N367" t="e">
        <f>(#REF!)</f>
        <v>#REF!</v>
      </c>
      <c r="O367" t="e">
        <f>(#REF!)</f>
        <v>#REF!</v>
      </c>
      <c r="P367" t="e">
        <f>(#REF!)</f>
        <v>#REF!</v>
      </c>
      <c r="Q367" t="e">
        <f>(#REF!)</f>
        <v>#REF!</v>
      </c>
      <c r="R367" t="e">
        <f>(#REF!)</f>
        <v>#REF!</v>
      </c>
      <c r="S367" t="e">
        <f>(#REF!)</f>
        <v>#REF!</v>
      </c>
      <c r="T367" t="e">
        <f>(#REF!)</f>
        <v>#REF!</v>
      </c>
      <c r="U367" t="e">
        <f>(#REF!)</f>
        <v>#REF!</v>
      </c>
      <c r="V367" t="e">
        <f>(#REF!)</f>
        <v>#REF!</v>
      </c>
    </row>
    <row r="368" spans="1:22">
      <c r="A368" s="7"/>
      <c r="B368" s="5"/>
      <c r="C368" s="5"/>
      <c r="D368" s="5"/>
      <c r="E368" s="5"/>
      <c r="F368" s="43"/>
      <c r="G368" s="104"/>
      <c r="H368" s="21"/>
      <c r="I368" s="5"/>
      <c r="J368" s="5"/>
      <c r="K368" s="5"/>
      <c r="L368" s="5"/>
      <c r="M368" s="5"/>
      <c r="N368" t="e">
        <f>(#REF!)</f>
        <v>#REF!</v>
      </c>
      <c r="O368" t="e">
        <f>(#REF!)</f>
        <v>#REF!</v>
      </c>
      <c r="P368" t="e">
        <f>(#REF!)</f>
        <v>#REF!</v>
      </c>
      <c r="Q368" t="e">
        <f>(#REF!)</f>
        <v>#REF!</v>
      </c>
      <c r="R368" t="e">
        <f>(#REF!)</f>
        <v>#REF!</v>
      </c>
      <c r="S368" t="e">
        <f>(#REF!)</f>
        <v>#REF!</v>
      </c>
      <c r="T368" t="e">
        <f>(#REF!)</f>
        <v>#REF!</v>
      </c>
      <c r="U368" t="e">
        <f>(#REF!)</f>
        <v>#REF!</v>
      </c>
      <c r="V368" t="e">
        <f>(#REF!)</f>
        <v>#REF!</v>
      </c>
    </row>
    <row r="369" spans="1:22" ht="15.75">
      <c r="A369" s="7"/>
      <c r="B369" s="5"/>
      <c r="C369" s="5"/>
      <c r="D369" s="5"/>
      <c r="E369" s="5"/>
      <c r="F369" s="43"/>
      <c r="G369" s="104"/>
      <c r="H369" s="5"/>
      <c r="I369" s="5"/>
      <c r="J369" s="5"/>
      <c r="K369" s="5"/>
      <c r="L369" s="27" t="s">
        <v>61</v>
      </c>
      <c r="M369" s="5"/>
      <c r="N369" s="28" t="e">
        <f t="shared" ref="N369:V369" si="3">SUM(N365:N368)</f>
        <v>#REF!</v>
      </c>
      <c r="O369" s="28" t="e">
        <f t="shared" si="3"/>
        <v>#REF!</v>
      </c>
      <c r="P369" s="28" t="e">
        <f t="shared" si="3"/>
        <v>#REF!</v>
      </c>
      <c r="Q369" s="28" t="e">
        <f t="shared" si="3"/>
        <v>#REF!</v>
      </c>
      <c r="R369" s="28" t="e">
        <f t="shared" si="3"/>
        <v>#REF!</v>
      </c>
      <c r="S369" s="28" t="e">
        <f t="shared" si="3"/>
        <v>#REF!</v>
      </c>
      <c r="T369" s="28" t="e">
        <f t="shared" si="3"/>
        <v>#REF!</v>
      </c>
      <c r="U369" s="28" t="e">
        <f t="shared" si="3"/>
        <v>#REF!</v>
      </c>
      <c r="V369" s="28" t="e">
        <f t="shared" si="3"/>
        <v>#REF!</v>
      </c>
    </row>
    <row r="370" spans="1:22">
      <c r="A370" s="7" t="s">
        <v>698</v>
      </c>
      <c r="B370" s="5"/>
      <c r="C370" s="5"/>
      <c r="D370" s="5"/>
      <c r="E370" s="5"/>
      <c r="F370" s="43"/>
      <c r="G370" s="104"/>
      <c r="H370" s="5"/>
      <c r="I370" s="5"/>
      <c r="J370" s="5"/>
      <c r="K370" s="5"/>
      <c r="L370" s="5"/>
      <c r="M370" s="5"/>
      <c r="N370" s="9" t="s">
        <v>123</v>
      </c>
      <c r="O370" s="9" t="s">
        <v>124</v>
      </c>
      <c r="P370" s="9" t="s">
        <v>125</v>
      </c>
      <c r="Q370" s="9" t="s">
        <v>126</v>
      </c>
      <c r="R370" s="9" t="s">
        <v>127</v>
      </c>
      <c r="S370" s="9" t="s">
        <v>128</v>
      </c>
      <c r="T370" s="9" t="s">
        <v>129</v>
      </c>
      <c r="U370" s="9" t="s">
        <v>130</v>
      </c>
      <c r="V370" s="9" t="s">
        <v>671</v>
      </c>
    </row>
    <row r="371" spans="1:22">
      <c r="A371" s="7" t="s">
        <v>699</v>
      </c>
      <c r="B371" s="5"/>
      <c r="C371" s="5"/>
      <c r="D371" s="5"/>
      <c r="E371" s="5" t="e">
        <f>ROUND((P!E94)/1000,0)</f>
        <v>#VALUE!</v>
      </c>
      <c r="F371" s="43"/>
      <c r="G371" s="104"/>
      <c r="H371" s="5">
        <v>27000</v>
      </c>
      <c r="I371" s="5"/>
      <c r="J371" s="5"/>
      <c r="K371" s="5"/>
      <c r="L371" s="5"/>
      <c r="M371" s="5"/>
      <c r="N371" s="9" t="s">
        <v>569</v>
      </c>
      <c r="O371" s="9" t="s">
        <v>570</v>
      </c>
      <c r="P371" s="9" t="s">
        <v>572</v>
      </c>
      <c r="Q371" s="9" t="s">
        <v>573</v>
      </c>
      <c r="R371" s="9" t="s">
        <v>574</v>
      </c>
      <c r="S371" s="9" t="s">
        <v>575</v>
      </c>
      <c r="T371" s="9" t="s">
        <v>576</v>
      </c>
      <c r="U371" s="9" t="s">
        <v>577</v>
      </c>
      <c r="V371" s="9" t="s">
        <v>672</v>
      </c>
    </row>
    <row r="372" spans="1:22" ht="15.75">
      <c r="A372" s="7" t="s">
        <v>700</v>
      </c>
      <c r="B372" s="5"/>
      <c r="C372" s="5"/>
      <c r="D372" s="5"/>
      <c r="E372" s="47" t="e">
        <f>#VALUE!</f>
        <v>#VALUE!</v>
      </c>
      <c r="F372" s="43" t="e">
        <f>SUM(E371:E372)</f>
        <v>#VALUE!</v>
      </c>
      <c r="G372" s="104"/>
      <c r="H372" s="5">
        <v>859</v>
      </c>
      <c r="I372" s="5">
        <f>SUM(H371:H372)</f>
        <v>27859</v>
      </c>
      <c r="J372" s="5"/>
      <c r="K372" s="57">
        <f>IF(N!$A$1="CHE",#REF!+#REF!,IF(N!$A$1="AUR",#REF!+#REF!,IF(N!$A$1="QAT",#REF!+#REF!,IF(N!$A$1="COM",#REF!+#REF!,0))))</f>
        <v>0</v>
      </c>
      <c r="L372" s="5"/>
      <c r="M372" s="5"/>
      <c r="N372" t="e">
        <f>(#REF!)</f>
        <v>#REF!</v>
      </c>
      <c r="O372" t="e">
        <f>(#REF!)</f>
        <v>#REF!</v>
      </c>
      <c r="P372" t="e">
        <f>(#REF!)</f>
        <v>#REF!</v>
      </c>
      <c r="Q372" t="e">
        <f>(#REF!)</f>
        <v>#REF!</v>
      </c>
      <c r="R372" t="e">
        <f>(#REF!)</f>
        <v>#REF!</v>
      </c>
      <c r="S372" t="e">
        <f>(#REF!)</f>
        <v>#REF!</v>
      </c>
      <c r="T372" t="e">
        <f>(#REF!)</f>
        <v>#REF!</v>
      </c>
      <c r="U372" t="e">
        <f>(#REF!)</f>
        <v>#REF!</v>
      </c>
      <c r="V372" t="e">
        <f>(#REF!)</f>
        <v>#REF!</v>
      </c>
    </row>
    <row r="373" spans="1:22">
      <c r="A373" s="7"/>
      <c r="B373" s="5"/>
      <c r="C373" s="5"/>
      <c r="D373" s="5"/>
      <c r="E373" s="6"/>
      <c r="F373" s="43"/>
      <c r="G373" s="19"/>
      <c r="H373" s="21"/>
      <c r="I373" s="5"/>
      <c r="J373" s="5"/>
      <c r="K373" s="6"/>
      <c r="L373" s="5"/>
      <c r="M373" s="5"/>
      <c r="N373" t="e">
        <f>(#REF!)</f>
        <v>#REF!</v>
      </c>
      <c r="O373" t="e">
        <f>(#REF!)</f>
        <v>#REF!</v>
      </c>
      <c r="P373" t="e">
        <f>(#REF!)</f>
        <v>#REF!</v>
      </c>
      <c r="Q373" t="e">
        <f>(#REF!)</f>
        <v>#REF!</v>
      </c>
      <c r="R373" t="e">
        <f>(#REF!)</f>
        <v>#REF!</v>
      </c>
      <c r="S373" t="e">
        <f>(#REF!)</f>
        <v>#REF!</v>
      </c>
      <c r="T373" t="e">
        <f>(#REF!)</f>
        <v>#REF!</v>
      </c>
      <c r="U373" t="e">
        <f>(#REF!)</f>
        <v>#REF!</v>
      </c>
      <c r="V373" t="e">
        <f>(#REF!)</f>
        <v>#REF!</v>
      </c>
    </row>
    <row r="374" spans="1:22" ht="15.75">
      <c r="A374" s="7"/>
      <c r="B374" s="5"/>
      <c r="C374" s="5"/>
      <c r="D374" s="5"/>
      <c r="E374" s="5"/>
      <c r="F374" s="127" t="e">
        <f>ROUND(SUM(F351:F373),0)</f>
        <v>#VALUE!</v>
      </c>
      <c r="G374" s="19"/>
      <c r="H374" s="5"/>
      <c r="I374" s="29">
        <f>SUM(I351:I373)</f>
        <v>2047875</v>
      </c>
      <c r="J374" s="5"/>
      <c r="K374" s="5"/>
      <c r="L374" s="5"/>
      <c r="M374" s="5"/>
      <c r="N374" t="e">
        <f>(#REF!)</f>
        <v>#REF!</v>
      </c>
      <c r="O374" t="e">
        <f>(#REF!)</f>
        <v>#REF!</v>
      </c>
      <c r="P374" t="e">
        <f>(#REF!)</f>
        <v>#REF!</v>
      </c>
      <c r="Q374" t="e">
        <f>(#REF!)</f>
        <v>#REF!</v>
      </c>
      <c r="R374" t="e">
        <f>(#REF!)</f>
        <v>#REF!</v>
      </c>
      <c r="S374" t="e">
        <f>(#REF!)</f>
        <v>#REF!</v>
      </c>
      <c r="T374" t="e">
        <f>(#REF!)</f>
        <v>#REF!</v>
      </c>
      <c r="U374" t="e">
        <f>(#REF!)</f>
        <v>#REF!</v>
      </c>
      <c r="V374" t="e">
        <f>(#REF!)</f>
        <v>#REF!</v>
      </c>
    </row>
    <row r="375" spans="1:22">
      <c r="A375" s="7"/>
      <c r="B375" s="5"/>
      <c r="C375" s="5"/>
      <c r="D375" s="5"/>
      <c r="E375" s="5"/>
      <c r="F375" s="42"/>
      <c r="G375" s="19"/>
      <c r="H375" s="5"/>
      <c r="I375" s="6"/>
      <c r="J375" s="5"/>
      <c r="K375" s="5"/>
      <c r="L375" s="5"/>
      <c r="M375" s="5"/>
      <c r="N375" t="e">
        <f>(#REF!)</f>
        <v>#REF!</v>
      </c>
      <c r="O375" t="e">
        <f>(#REF!)</f>
        <v>#REF!</v>
      </c>
      <c r="P375" t="e">
        <f>(#REF!)</f>
        <v>#REF!</v>
      </c>
      <c r="Q375" t="e">
        <f>(#REF!)</f>
        <v>#REF!</v>
      </c>
      <c r="R375" t="e">
        <f>(#REF!)</f>
        <v>#REF!</v>
      </c>
      <c r="S375" t="e">
        <f>(#REF!)</f>
        <v>#REF!</v>
      </c>
      <c r="T375" t="e">
        <f>(#REF!)</f>
        <v>#REF!</v>
      </c>
      <c r="U375" t="e">
        <f>(#REF!)</f>
        <v>#REF!</v>
      </c>
      <c r="V375" t="e">
        <f>(#REF!)</f>
        <v>#REF!</v>
      </c>
    </row>
    <row r="376" spans="1:22">
      <c r="A376" s="5" t="s">
        <v>250</v>
      </c>
      <c r="B376" s="5"/>
      <c r="C376" s="5"/>
      <c r="D376" s="5"/>
      <c r="E376" s="5"/>
      <c r="F376" s="43"/>
      <c r="G376" s="104"/>
      <c r="H376" s="5"/>
      <c r="I376" s="5"/>
      <c r="J376" s="5"/>
      <c r="K376" s="5"/>
      <c r="L376" s="5"/>
      <c r="M376" s="5"/>
      <c r="N376" t="e">
        <f>(#REF!)</f>
        <v>#REF!</v>
      </c>
      <c r="O376" t="e">
        <f>(#REF!)</f>
        <v>#REF!</v>
      </c>
      <c r="P376" t="e">
        <f>(#REF!)</f>
        <v>#REF!</v>
      </c>
      <c r="Q376" t="e">
        <f>(#REF!)</f>
        <v>#REF!</v>
      </c>
      <c r="R376" t="e">
        <f>(#REF!)</f>
        <v>#REF!</v>
      </c>
      <c r="S376" t="e">
        <f>(#REF!)</f>
        <v>#REF!</v>
      </c>
      <c r="T376" t="e">
        <f>(#REF!)</f>
        <v>#REF!</v>
      </c>
      <c r="U376" t="e">
        <f>(#REF!)</f>
        <v>#REF!</v>
      </c>
      <c r="V376" t="e">
        <f>(#REF!)</f>
        <v>#REF!</v>
      </c>
    </row>
    <row r="377" spans="1:22">
      <c r="A377" s="5" t="s">
        <v>251</v>
      </c>
      <c r="B377" s="5"/>
      <c r="C377" s="5"/>
      <c r="D377" s="5"/>
      <c r="E377" s="5"/>
      <c r="F377" s="43"/>
      <c r="G377" s="104"/>
      <c r="H377" s="5"/>
      <c r="I377" s="5"/>
      <c r="J377" s="5"/>
      <c r="K377" s="5"/>
      <c r="L377" s="5"/>
      <c r="M377" s="5"/>
      <c r="N377" t="e">
        <f>(#REF!)</f>
        <v>#REF!</v>
      </c>
      <c r="O377" t="e">
        <f>(#REF!)</f>
        <v>#REF!</v>
      </c>
      <c r="P377" t="e">
        <f>(#REF!)</f>
        <v>#REF!</v>
      </c>
      <c r="Q377" t="e">
        <f>(#REF!)</f>
        <v>#REF!</v>
      </c>
      <c r="R377" t="e">
        <f>(#REF!)</f>
        <v>#REF!</v>
      </c>
      <c r="S377" t="e">
        <f>(#REF!)</f>
        <v>#REF!</v>
      </c>
      <c r="T377" t="e">
        <f>(#REF!)</f>
        <v>#REF!</v>
      </c>
      <c r="U377" t="e">
        <f>(#REF!)</f>
        <v>#REF!</v>
      </c>
      <c r="V377" t="e">
        <f>(#REF!)</f>
        <v>#REF!</v>
      </c>
    </row>
    <row r="378" spans="1:22" ht="15.75">
      <c r="A378" s="5"/>
      <c r="B378" s="5"/>
      <c r="C378" s="5"/>
      <c r="D378" s="10"/>
      <c r="E378" s="11"/>
      <c r="F378" s="43"/>
      <c r="G378" s="104"/>
      <c r="H378" s="5"/>
      <c r="I378" s="5"/>
      <c r="J378" s="5"/>
      <c r="K378" s="5"/>
      <c r="L378" s="5"/>
      <c r="M378" s="5"/>
      <c r="N378" t="e">
        <f>(#REF!)</f>
        <v>#REF!</v>
      </c>
      <c r="O378" t="e">
        <f>(#REF!)</f>
        <v>#REF!</v>
      </c>
      <c r="P378" t="e">
        <f>(#REF!)</f>
        <v>#REF!</v>
      </c>
      <c r="Q378" t="e">
        <f>(#REF!)</f>
        <v>#REF!</v>
      </c>
      <c r="R378" t="e">
        <f>(#REF!)</f>
        <v>#REF!</v>
      </c>
      <c r="S378" t="e">
        <f>(#REF!)</f>
        <v>#REF!</v>
      </c>
      <c r="T378" t="e">
        <f>(#REF!)</f>
        <v>#REF!</v>
      </c>
      <c r="U378" t="e">
        <f>(#REF!)</f>
        <v>#REF!</v>
      </c>
      <c r="V378" t="e">
        <f>(#REF!)</f>
        <v>#REF!</v>
      </c>
    </row>
    <row r="379" spans="1:22">
      <c r="A379" s="5"/>
      <c r="B379" s="5"/>
      <c r="C379" s="5"/>
      <c r="D379" s="5"/>
      <c r="E379" s="5"/>
      <c r="F379" s="43"/>
      <c r="G379" s="104"/>
      <c r="H379" s="5"/>
      <c r="I379" s="5"/>
      <c r="J379" s="5"/>
      <c r="K379" s="5"/>
      <c r="L379" s="5"/>
      <c r="M379" s="5"/>
      <c r="N379" t="e">
        <f>(#REF!)</f>
        <v>#REF!</v>
      </c>
      <c r="O379" t="e">
        <f>(#REF!)</f>
        <v>#REF!</v>
      </c>
      <c r="P379" t="e">
        <f>(#REF!)</f>
        <v>#REF!</v>
      </c>
      <c r="Q379" t="e">
        <f>(#REF!)</f>
        <v>#REF!</v>
      </c>
      <c r="R379" t="e">
        <f>(#REF!)</f>
        <v>#REF!</v>
      </c>
      <c r="S379" t="e">
        <f>(#REF!)</f>
        <v>#REF!</v>
      </c>
      <c r="T379" t="e">
        <f>(#REF!)</f>
        <v>#REF!</v>
      </c>
      <c r="U379" t="e">
        <f>(#REF!)</f>
        <v>#REF!</v>
      </c>
      <c r="V379" t="e">
        <f>(#REF!)</f>
        <v>#REF!</v>
      </c>
    </row>
    <row r="380" spans="1:22" ht="24">
      <c r="A380" s="129" t="s">
        <v>54</v>
      </c>
      <c r="B380" s="11"/>
      <c r="C380" s="11"/>
      <c r="D380" s="11"/>
      <c r="E380" s="11"/>
      <c r="F380" s="41"/>
      <c r="G380" s="104"/>
      <c r="H380" s="11"/>
      <c r="I380" s="11"/>
      <c r="J380" s="5"/>
      <c r="K380" s="5"/>
      <c r="L380" s="5"/>
      <c r="M380" s="5"/>
      <c r="N380" t="e">
        <f>(#REF!)</f>
        <v>#REF!</v>
      </c>
      <c r="O380" t="e">
        <f>(#REF!)</f>
        <v>#REF!</v>
      </c>
      <c r="P380" t="e">
        <f>(#REF!)</f>
        <v>#REF!</v>
      </c>
      <c r="Q380" t="e">
        <f>(#REF!)</f>
        <v>#REF!</v>
      </c>
      <c r="R380" t="e">
        <f>(#REF!)</f>
        <v>#REF!</v>
      </c>
      <c r="S380" t="e">
        <f>(#REF!)</f>
        <v>#REF!</v>
      </c>
      <c r="T380" t="e">
        <f>(#REF!)</f>
        <v>#REF!</v>
      </c>
      <c r="U380" t="e">
        <f>(#REF!)</f>
        <v>#REF!</v>
      </c>
      <c r="V380" t="e">
        <f>(#REF!)</f>
        <v>#REF!</v>
      </c>
    </row>
    <row r="381" spans="1:22" ht="24">
      <c r="A381" s="113"/>
      <c r="B381" s="11"/>
      <c r="C381" s="11"/>
      <c r="D381" s="11"/>
      <c r="E381" s="11"/>
      <c r="F381" s="41"/>
      <c r="G381" s="104"/>
      <c r="H381" s="11"/>
      <c r="I381" s="11"/>
      <c r="J381" s="5"/>
      <c r="K381" s="5"/>
      <c r="L381" s="5"/>
      <c r="M381" s="5"/>
      <c r="N381" t="e">
        <f>(#REF!)</f>
        <v>#REF!</v>
      </c>
      <c r="O381" t="e">
        <f>(#REF!)</f>
        <v>#REF!</v>
      </c>
      <c r="P381" t="e">
        <f>(#REF!)</f>
        <v>#REF!</v>
      </c>
      <c r="Q381" t="e">
        <f>(#REF!)</f>
        <v>#REF!</v>
      </c>
      <c r="R381" t="e">
        <f>(#REF!)</f>
        <v>#REF!</v>
      </c>
      <c r="S381" t="e">
        <f>(#REF!)</f>
        <v>#REF!</v>
      </c>
      <c r="T381" t="e">
        <f>(#REF!)</f>
        <v>#REF!</v>
      </c>
      <c r="U381" t="e">
        <f>(#REF!)</f>
        <v>#REF!</v>
      </c>
      <c r="V381" t="e">
        <f>(#REF!)</f>
        <v>#REF!</v>
      </c>
    </row>
    <row r="382" spans="1:22">
      <c r="A382" s="5"/>
      <c r="B382" s="5"/>
      <c r="C382" s="5"/>
      <c r="D382" s="5"/>
      <c r="E382" s="5"/>
      <c r="F382" s="43"/>
      <c r="G382" s="104"/>
      <c r="H382" s="5"/>
      <c r="I382" s="5"/>
      <c r="J382" s="5"/>
      <c r="K382" s="5"/>
      <c r="L382" s="5"/>
      <c r="M382" s="5"/>
      <c r="N382" t="e">
        <f>-(#REF!)</f>
        <v>#REF!</v>
      </c>
      <c r="O382" t="e">
        <f>-(#REF!)</f>
        <v>#REF!</v>
      </c>
      <c r="P382" t="e">
        <f>-(#REF!)</f>
        <v>#REF!</v>
      </c>
      <c r="Q382" t="e">
        <f>-(#REF!)</f>
        <v>#REF!</v>
      </c>
      <c r="R382" t="e">
        <f>-(#REF!)</f>
        <v>#REF!</v>
      </c>
      <c r="S382" t="e">
        <f>-(#REF!)</f>
        <v>#REF!</v>
      </c>
      <c r="T382" t="e">
        <f>-(#REF!)</f>
        <v>#REF!</v>
      </c>
      <c r="U382" t="e">
        <f>-(#REF!)</f>
        <v>#REF!</v>
      </c>
      <c r="V382" t="e">
        <f>-(#REF!)</f>
        <v>#REF!</v>
      </c>
    </row>
    <row r="383" spans="1:22" ht="15.75">
      <c r="A383" s="10" t="s">
        <v>439</v>
      </c>
      <c r="B383" s="11"/>
      <c r="C383" s="11"/>
      <c r="D383" s="11"/>
      <c r="E383" s="11"/>
      <c r="F383" s="41"/>
      <c r="G383" s="41"/>
      <c r="H383" s="11"/>
      <c r="I383" s="11"/>
      <c r="J383" s="5"/>
      <c r="K383" s="5"/>
      <c r="L383" s="5"/>
      <c r="M383" s="5"/>
      <c r="N383" t="e">
        <f>-(#REF!)</f>
        <v>#REF!</v>
      </c>
      <c r="O383" t="e">
        <f>-(#REF!)</f>
        <v>#REF!</v>
      </c>
      <c r="P383" t="e">
        <f>-(#REF!)</f>
        <v>#REF!</v>
      </c>
      <c r="Q383" t="e">
        <f>-(#REF!)</f>
        <v>#REF!</v>
      </c>
      <c r="R383" t="e">
        <f>-(#REF!)</f>
        <v>#REF!</v>
      </c>
      <c r="S383" t="e">
        <f>-(#REF!)</f>
        <v>#REF!</v>
      </c>
      <c r="T383" t="e">
        <f>-(#REF!)</f>
        <v>#REF!</v>
      </c>
      <c r="U383" t="e">
        <f>-(#REF!)</f>
        <v>#REF!</v>
      </c>
      <c r="V383" t="e">
        <f>-(#REF!)</f>
        <v>#REF!</v>
      </c>
    </row>
    <row r="384" spans="1:22">
      <c r="A384" s="5"/>
      <c r="B384" s="5"/>
      <c r="C384" s="5"/>
      <c r="D384" s="5"/>
      <c r="E384" s="5"/>
      <c r="F384" s="43"/>
      <c r="G384" s="104"/>
      <c r="H384" s="5"/>
      <c r="I384" s="5"/>
      <c r="J384" s="5"/>
      <c r="K384" s="5"/>
      <c r="L384" s="5"/>
      <c r="M384" s="5"/>
      <c r="N384" t="e">
        <f>-(#REF!)</f>
        <v>#REF!</v>
      </c>
      <c r="O384" t="e">
        <f>-(#REF!)</f>
        <v>#REF!</v>
      </c>
      <c r="P384" t="e">
        <f>-(#REF!)</f>
        <v>#REF!</v>
      </c>
      <c r="Q384" t="e">
        <f>-(#REF!)</f>
        <v>#REF!</v>
      </c>
      <c r="R384" t="e">
        <f>-(#REF!)</f>
        <v>#REF!</v>
      </c>
      <c r="S384" t="e">
        <f>-(#REF!)</f>
        <v>#REF!</v>
      </c>
      <c r="T384" t="e">
        <f>-(#REF!)</f>
        <v>#REF!</v>
      </c>
      <c r="U384" t="e">
        <f>-(#REF!)</f>
        <v>#REF!</v>
      </c>
      <c r="V384" t="e">
        <f>-(#REF!)</f>
        <v>#REF!</v>
      </c>
    </row>
    <row r="385" spans="1:22" ht="15.75">
      <c r="A385" s="6"/>
      <c r="B385" s="6"/>
      <c r="C385" s="6"/>
      <c r="D385" s="6"/>
      <c r="E385" s="125" t="e">
        <f>#REF!</f>
        <v>#REF!</v>
      </c>
      <c r="F385" s="114"/>
      <c r="G385" s="115"/>
      <c r="H385" s="126" t="e">
        <f>#REF!</f>
        <v>#REF!</v>
      </c>
      <c r="I385" s="13"/>
      <c r="J385" s="5"/>
      <c r="K385" s="5"/>
      <c r="L385" s="133"/>
      <c r="M385" s="5"/>
      <c r="N385" t="e">
        <f>-(#REF!)</f>
        <v>#REF!</v>
      </c>
      <c r="O385" t="e">
        <f>-(#REF!)</f>
        <v>#REF!</v>
      </c>
      <c r="P385" t="e">
        <f>-(#REF!)</f>
        <v>#REF!</v>
      </c>
      <c r="Q385" t="e">
        <f>-(#REF!)</f>
        <v>#REF!</v>
      </c>
      <c r="R385" t="e">
        <f>-(#REF!)</f>
        <v>#REF!</v>
      </c>
      <c r="S385" t="e">
        <f>-(#REF!)</f>
        <v>#REF!</v>
      </c>
      <c r="T385" t="e">
        <f>-(#REF!)</f>
        <v>#REF!</v>
      </c>
      <c r="U385" t="e">
        <f>-(#REF!)</f>
        <v>#REF!</v>
      </c>
      <c r="V385" t="e">
        <f>-(#REF!)</f>
        <v>#REF!</v>
      </c>
    </row>
    <row r="386" spans="1:22" ht="15.75">
      <c r="A386" s="5"/>
      <c r="B386" s="5"/>
      <c r="C386" s="5"/>
      <c r="D386" s="5"/>
      <c r="E386" s="101" t="s">
        <v>244</v>
      </c>
      <c r="F386" s="41"/>
      <c r="G386" s="104"/>
      <c r="H386" s="30" t="s">
        <v>244</v>
      </c>
      <c r="I386" s="11"/>
      <c r="J386" s="5"/>
      <c r="K386" s="5"/>
      <c r="L386" s="133" t="s">
        <v>63</v>
      </c>
      <c r="M386" s="5"/>
      <c r="N386" s="28" t="e">
        <f t="shared" ref="N386:V386" si="4">SUM(N372:N385)</f>
        <v>#REF!</v>
      </c>
      <c r="O386" s="28" t="e">
        <f t="shared" si="4"/>
        <v>#REF!</v>
      </c>
      <c r="P386" s="28" t="e">
        <f t="shared" si="4"/>
        <v>#REF!</v>
      </c>
      <c r="Q386" s="28" t="e">
        <f t="shared" si="4"/>
        <v>#REF!</v>
      </c>
      <c r="R386" s="28" t="e">
        <f t="shared" si="4"/>
        <v>#REF!</v>
      </c>
      <c r="S386" s="28" t="e">
        <f t="shared" si="4"/>
        <v>#REF!</v>
      </c>
      <c r="T386" s="28" t="e">
        <f t="shared" si="4"/>
        <v>#REF!</v>
      </c>
      <c r="U386" s="28" t="e">
        <f t="shared" si="4"/>
        <v>#REF!</v>
      </c>
      <c r="V386" s="28" t="e">
        <f t="shared" si="4"/>
        <v>#REF!</v>
      </c>
    </row>
    <row r="387" spans="1:22">
      <c r="A387" s="6"/>
      <c r="B387" s="6"/>
      <c r="C387" s="6"/>
      <c r="D387" s="6"/>
      <c r="E387" s="6"/>
      <c r="F387" s="42"/>
      <c r="G387" s="115"/>
      <c r="H387" s="6"/>
      <c r="I387" s="6"/>
      <c r="J387" s="5"/>
      <c r="K387" s="5"/>
      <c r="L387" s="5"/>
      <c r="M387" s="5"/>
      <c r="N387" s="5"/>
      <c r="O387" s="5"/>
      <c r="P387" s="5"/>
      <c r="Q387" s="5"/>
      <c r="R387" s="5"/>
      <c r="S387" s="5"/>
      <c r="T387" s="5"/>
      <c r="U387" s="5"/>
    </row>
    <row r="388" spans="1:22">
      <c r="A388" s="5"/>
      <c r="B388" s="5"/>
      <c r="C388" s="5"/>
      <c r="D388" s="5"/>
      <c r="E388" s="5"/>
      <c r="F388" s="43"/>
      <c r="G388" s="104"/>
      <c r="H388" s="5"/>
      <c r="I388" s="5"/>
      <c r="J388" s="5"/>
      <c r="K388" s="5"/>
      <c r="L388" s="5"/>
      <c r="M388" s="5"/>
      <c r="N388" s="9" t="s">
        <v>123</v>
      </c>
      <c r="O388" s="9" t="s">
        <v>124</v>
      </c>
      <c r="P388" s="9" t="s">
        <v>125</v>
      </c>
      <c r="Q388" s="9" t="s">
        <v>126</v>
      </c>
      <c r="R388" s="9" t="s">
        <v>127</v>
      </c>
      <c r="S388" s="9" t="s">
        <v>128</v>
      </c>
      <c r="T388" s="9" t="s">
        <v>129</v>
      </c>
      <c r="U388" s="9" t="s">
        <v>130</v>
      </c>
      <c r="V388" s="9" t="s">
        <v>671</v>
      </c>
    </row>
    <row r="389" spans="1:22">
      <c r="A389" s="27" t="s">
        <v>408</v>
      </c>
      <c r="B389" s="5"/>
      <c r="C389" s="5"/>
      <c r="D389" s="5"/>
      <c r="E389" s="5"/>
      <c r="F389" s="43"/>
      <c r="G389" s="104"/>
      <c r="H389" s="5"/>
      <c r="I389" s="5"/>
      <c r="J389" s="5"/>
      <c r="K389" s="5"/>
      <c r="L389" s="5"/>
      <c r="M389" s="5"/>
      <c r="N389" s="9" t="s">
        <v>569</v>
      </c>
      <c r="O389" s="9" t="s">
        <v>570</v>
      </c>
      <c r="P389" s="9" t="s">
        <v>572</v>
      </c>
      <c r="Q389" s="9" t="s">
        <v>573</v>
      </c>
      <c r="R389" s="9" t="s">
        <v>574</v>
      </c>
      <c r="S389" s="9" t="s">
        <v>575</v>
      </c>
      <c r="T389" s="9" t="s">
        <v>576</v>
      </c>
      <c r="U389" s="9" t="s">
        <v>577</v>
      </c>
      <c r="V389" s="9" t="s">
        <v>672</v>
      </c>
    </row>
    <row r="390" spans="1:22">
      <c r="A390" s="7"/>
      <c r="B390" s="5"/>
      <c r="C390" s="5"/>
      <c r="D390" s="5"/>
      <c r="E390" s="5"/>
      <c r="F390" s="43"/>
      <c r="G390" s="104"/>
      <c r="H390" s="5"/>
      <c r="I390" s="5"/>
      <c r="J390" s="5"/>
      <c r="K390" s="5"/>
      <c r="L390" s="5"/>
      <c r="M390" s="5"/>
      <c r="N390" t="e">
        <f>(#REF!)</f>
        <v>#REF!</v>
      </c>
      <c r="O390" t="e">
        <f>(#REF!)</f>
        <v>#REF!</v>
      </c>
      <c r="P390" t="e">
        <f>(#REF!)</f>
        <v>#REF!</v>
      </c>
      <c r="Q390" t="e">
        <f>(#REF!)</f>
        <v>#REF!</v>
      </c>
      <c r="R390" t="e">
        <f>(#REF!)</f>
        <v>#REF!</v>
      </c>
      <c r="S390" t="e">
        <f>(#REF!)</f>
        <v>#REF!</v>
      </c>
      <c r="T390" t="e">
        <f>(#REF!)</f>
        <v>#REF!</v>
      </c>
      <c r="U390" t="e">
        <f>(#REF!)</f>
        <v>#REF!</v>
      </c>
      <c r="V390" t="e">
        <f>(#REF!)</f>
        <v>#REF!</v>
      </c>
    </row>
    <row r="391" spans="1:22">
      <c r="A391" s="7"/>
      <c r="B391" s="5"/>
      <c r="C391" s="5"/>
      <c r="D391" s="5"/>
      <c r="E391" s="5"/>
      <c r="F391" s="43"/>
      <c r="G391" s="104"/>
      <c r="H391" s="5"/>
      <c r="I391" s="5"/>
      <c r="J391" s="5"/>
      <c r="K391" s="5"/>
      <c r="L391" s="5"/>
      <c r="M391" s="5"/>
      <c r="N391" t="e">
        <f>(#REF!)</f>
        <v>#REF!</v>
      </c>
      <c r="O391" t="e">
        <f>(#REF!)</f>
        <v>#REF!</v>
      </c>
      <c r="P391" t="e">
        <f>(#REF!)</f>
        <v>#REF!</v>
      </c>
      <c r="Q391" t="e">
        <f>(#REF!)</f>
        <v>#REF!</v>
      </c>
      <c r="R391" t="e">
        <f>(#REF!)</f>
        <v>#REF!</v>
      </c>
      <c r="S391" t="e">
        <f>(#REF!)</f>
        <v>#REF!</v>
      </c>
      <c r="T391" t="e">
        <f>(#REF!)</f>
        <v>#REF!</v>
      </c>
      <c r="U391" t="e">
        <f>(#REF!)</f>
        <v>#REF!</v>
      </c>
      <c r="V391" t="e">
        <f>(#REF!)</f>
        <v>#REF!</v>
      </c>
    </row>
    <row r="392" spans="1:22">
      <c r="A392" s="7" t="s">
        <v>409</v>
      </c>
      <c r="B392" s="5"/>
      <c r="C392" s="5"/>
      <c r="D392" s="5"/>
      <c r="E392" s="5"/>
      <c r="F392" s="43"/>
      <c r="G392" s="104"/>
      <c r="H392" s="5"/>
      <c r="I392" s="5"/>
      <c r="J392" s="5"/>
      <c r="K392" s="5"/>
      <c r="L392" s="5"/>
      <c r="M392" s="5"/>
      <c r="N392" t="e">
        <f>(#REF!)</f>
        <v>#REF!</v>
      </c>
      <c r="O392" t="e">
        <f>(#REF!)</f>
        <v>#REF!</v>
      </c>
      <c r="P392" t="e">
        <f>(#REF!)</f>
        <v>#REF!</v>
      </c>
      <c r="Q392" t="e">
        <f>(#REF!)</f>
        <v>#REF!</v>
      </c>
      <c r="R392" t="e">
        <f>(#REF!)</f>
        <v>#REF!</v>
      </c>
      <c r="S392" t="e">
        <f>(#REF!)</f>
        <v>#REF!</v>
      </c>
      <c r="T392" t="e">
        <f>(#REF!)</f>
        <v>#REF!</v>
      </c>
      <c r="U392" t="e">
        <f>(#REF!)</f>
        <v>#REF!</v>
      </c>
      <c r="V392" t="e">
        <f>(#REF!)</f>
        <v>#REF!</v>
      </c>
    </row>
    <row r="393" spans="1:22" ht="15.75">
      <c r="A393" s="7" t="s">
        <v>410</v>
      </c>
      <c r="B393" s="5"/>
      <c r="C393" s="5"/>
      <c r="D393" s="5"/>
      <c r="E393" s="5"/>
      <c r="F393" s="57" t="e">
        <f>#VALUE!</f>
        <v>#VALUE!</v>
      </c>
      <c r="G393" s="104"/>
      <c r="H393" s="5"/>
      <c r="I393" s="5">
        <v>44484</v>
      </c>
      <c r="J393" s="5"/>
      <c r="K393" s="57">
        <f>IF(N!$A$1="CHE",#REF!+#REF!,IF(N!$A$1="AUR",#REF!+#REF!,IF(N!$A$1="QAT",#REF!+#REF!,IF(N!$A$1="COM",#REF!+#REF!,0))))</f>
        <v>0</v>
      </c>
      <c r="L393" s="5"/>
      <c r="M393" s="5"/>
      <c r="N393" t="e">
        <f>(#REF!)</f>
        <v>#REF!</v>
      </c>
      <c r="O393" t="e">
        <f>(#REF!)</f>
        <v>#REF!</v>
      </c>
      <c r="P393" t="e">
        <f>(#REF!)</f>
        <v>#REF!</v>
      </c>
      <c r="Q393" t="e">
        <f>(#REF!)</f>
        <v>#REF!</v>
      </c>
      <c r="R393" t="e">
        <f>(#REF!)</f>
        <v>#REF!</v>
      </c>
      <c r="S393" t="e">
        <f>(#REF!)</f>
        <v>#REF!</v>
      </c>
      <c r="T393" t="e">
        <f>(#REF!)</f>
        <v>#REF!</v>
      </c>
      <c r="U393" t="e">
        <f>(#REF!)</f>
        <v>#REF!</v>
      </c>
      <c r="V393" t="e">
        <f>(#REF!)</f>
        <v>#REF!</v>
      </c>
    </row>
    <row r="394" spans="1:22" ht="15.75">
      <c r="A394" s="7"/>
      <c r="B394" s="5"/>
      <c r="C394" s="5"/>
      <c r="D394" s="5"/>
      <c r="E394" s="5"/>
      <c r="F394" s="57"/>
      <c r="G394" s="104"/>
      <c r="H394" s="5"/>
      <c r="I394" s="5"/>
      <c r="J394" s="5"/>
      <c r="K394" s="57"/>
      <c r="L394" s="5"/>
      <c r="M394" s="5"/>
      <c r="N394" t="e">
        <f>(#REF!)</f>
        <v>#REF!</v>
      </c>
      <c r="O394" t="e">
        <f>(#REF!)</f>
        <v>#REF!</v>
      </c>
      <c r="P394" t="e">
        <f>(#REF!)</f>
        <v>#REF!</v>
      </c>
      <c r="Q394" t="e">
        <f>(#REF!)</f>
        <v>#REF!</v>
      </c>
      <c r="R394" t="e">
        <f>(#REF!)</f>
        <v>#REF!</v>
      </c>
      <c r="S394" t="e">
        <f>(#REF!)</f>
        <v>#REF!</v>
      </c>
      <c r="T394" t="e">
        <f>(#REF!)</f>
        <v>#REF!</v>
      </c>
      <c r="U394" t="e">
        <f>(#REF!)</f>
        <v>#REF!</v>
      </c>
      <c r="V394" t="e">
        <f>(#REF!)</f>
        <v>#REF!</v>
      </c>
    </row>
    <row r="395" spans="1:22">
      <c r="A395" s="7"/>
      <c r="B395" s="5"/>
      <c r="C395" s="5"/>
      <c r="D395" s="5"/>
      <c r="E395" s="5"/>
      <c r="F395" s="42"/>
      <c r="G395" s="104"/>
      <c r="H395" s="5"/>
      <c r="I395" s="5"/>
      <c r="J395" s="5"/>
      <c r="K395" s="6"/>
      <c r="L395" s="5"/>
      <c r="M395" s="5"/>
      <c r="N395" t="e">
        <f>(#REF!)</f>
        <v>#REF!</v>
      </c>
      <c r="O395" t="e">
        <f>(#REF!)</f>
        <v>#REF!</v>
      </c>
      <c r="P395" t="e">
        <f>(#REF!)</f>
        <v>#REF!</v>
      </c>
      <c r="Q395" t="e">
        <f>(#REF!)</f>
        <v>#REF!</v>
      </c>
      <c r="R395" t="e">
        <f>(#REF!)</f>
        <v>#REF!</v>
      </c>
      <c r="S395" t="e">
        <f>(#REF!)</f>
        <v>#REF!</v>
      </c>
      <c r="T395" t="e">
        <f>(#REF!)</f>
        <v>#REF!</v>
      </c>
      <c r="U395" t="e">
        <f>(#REF!)</f>
        <v>#REF!</v>
      </c>
      <c r="V395" t="e">
        <f>(#REF!)</f>
        <v>#REF!</v>
      </c>
    </row>
    <row r="396" spans="1:22">
      <c r="A396" s="7" t="s">
        <v>411</v>
      </c>
      <c r="B396" s="5"/>
      <c r="C396" s="5"/>
      <c r="D396" s="5"/>
      <c r="E396" s="5"/>
      <c r="F396" s="43"/>
      <c r="G396" s="104"/>
      <c r="H396" s="5"/>
      <c r="I396" s="5"/>
      <c r="J396" s="5"/>
      <c r="K396" s="5"/>
      <c r="L396" s="5"/>
      <c r="M396" s="5"/>
      <c r="N396" t="e">
        <f>-(#REF!)</f>
        <v>#REF!</v>
      </c>
      <c r="O396" t="e">
        <f>-(#REF!)</f>
        <v>#REF!</v>
      </c>
      <c r="P396" t="e">
        <f>-(#REF!)</f>
        <v>#REF!</v>
      </c>
      <c r="Q396" t="e">
        <f>-(#REF!)</f>
        <v>#REF!</v>
      </c>
      <c r="R396" t="e">
        <f>-(#REF!)</f>
        <v>#REF!</v>
      </c>
      <c r="S396" t="e">
        <f>-(#REF!)</f>
        <v>#REF!</v>
      </c>
      <c r="T396" t="e">
        <f>-(#REF!)</f>
        <v>#REF!</v>
      </c>
      <c r="U396" t="e">
        <f>-(#REF!)</f>
        <v>#REF!</v>
      </c>
      <c r="V396" t="e">
        <f>-(#REF!)</f>
        <v>#REF!</v>
      </c>
    </row>
    <row r="397" spans="1:22" ht="15.75">
      <c r="A397" s="7" t="s">
        <v>51</v>
      </c>
      <c r="B397" s="5"/>
      <c r="C397" s="5"/>
      <c r="D397" s="47" t="e">
        <f>#VALUE!</f>
        <v>#VALUE!</v>
      </c>
      <c r="E397" s="5"/>
      <c r="F397" s="43"/>
      <c r="G397" s="5">
        <v>148813</v>
      </c>
      <c r="H397" s="5"/>
      <c r="I397" s="5"/>
      <c r="J397" s="5"/>
      <c r="K397" s="57">
        <f>IF(N!$A$1="CHE",#REF!+#REF!,IF(N!$A$1="AUR",#REF!+#REF!,IF(N!$A$1="QAT",#REF!+#REF!,IF(N!$A$1="COM",#REF!+#REF!,0))))</f>
        <v>0</v>
      </c>
      <c r="L397" s="5"/>
      <c r="M397" s="5"/>
      <c r="N397" t="e">
        <f>-(#REF!)</f>
        <v>#REF!</v>
      </c>
      <c r="O397" t="e">
        <f>-(#REF!)</f>
        <v>#REF!</v>
      </c>
      <c r="P397" t="e">
        <f>-(#REF!)</f>
        <v>#REF!</v>
      </c>
      <c r="Q397" t="e">
        <f>-(#REF!)</f>
        <v>#REF!</v>
      </c>
      <c r="R397" t="e">
        <f>-(#REF!)</f>
        <v>#REF!</v>
      </c>
      <c r="S397" t="e">
        <f>-(#REF!)</f>
        <v>#REF!</v>
      </c>
      <c r="T397" t="e">
        <f>-(#REF!)</f>
        <v>#REF!</v>
      </c>
      <c r="U397" t="e">
        <f>-(#REF!)</f>
        <v>#REF!</v>
      </c>
      <c r="V397" t="e">
        <f>-(#REF!)</f>
        <v>#REF!</v>
      </c>
    </row>
    <row r="398" spans="1:22" ht="15.75">
      <c r="A398" s="7" t="s">
        <v>52</v>
      </c>
      <c r="B398" s="5"/>
      <c r="C398" s="5"/>
      <c r="D398" s="48" t="e">
        <f>#VALUE!</f>
        <v>#VALUE!</v>
      </c>
      <c r="E398" s="5" t="e">
        <f>SUM(D397:D398)</f>
        <v>#VALUE!</v>
      </c>
      <c r="F398" s="43"/>
      <c r="G398" s="5">
        <v>570</v>
      </c>
      <c r="H398" s="5">
        <f>SUM(G397:G398)</f>
        <v>149383</v>
      </c>
      <c r="I398" s="5"/>
      <c r="J398" s="5"/>
      <c r="K398" s="127">
        <f>IF(N!$A$1="CHE",#REF!+#REF!,IF(N!$A$1="AUR",#REF!+#REF!,IF(N!$A$1="QAT",#REF!+#REF!,IF(N!$A$1="COM",#REF!+#REF!,0))))</f>
        <v>0</v>
      </c>
      <c r="L398" s="27" t="s">
        <v>73</v>
      </c>
      <c r="M398" s="5"/>
      <c r="N398" s="28" t="e">
        <f t="shared" ref="N398:V398" si="5">SUM(N390:N397)</f>
        <v>#REF!</v>
      </c>
      <c r="O398" s="28" t="e">
        <f t="shared" si="5"/>
        <v>#REF!</v>
      </c>
      <c r="P398" s="28" t="e">
        <f t="shared" si="5"/>
        <v>#REF!</v>
      </c>
      <c r="Q398" s="28" t="e">
        <f t="shared" si="5"/>
        <v>#REF!</v>
      </c>
      <c r="R398" s="28" t="e">
        <f t="shared" si="5"/>
        <v>#REF!</v>
      </c>
      <c r="S398" s="28" t="e">
        <f t="shared" si="5"/>
        <v>#REF!</v>
      </c>
      <c r="T398" s="28" t="e">
        <f t="shared" si="5"/>
        <v>#REF!</v>
      </c>
      <c r="U398" s="28" t="e">
        <f t="shared" si="5"/>
        <v>#REF!</v>
      </c>
      <c r="V398" s="28" t="e">
        <f t="shared" si="5"/>
        <v>#REF!</v>
      </c>
    </row>
    <row r="399" spans="1:22" ht="15.75">
      <c r="A399" s="7" t="s">
        <v>719</v>
      </c>
      <c r="B399" s="5"/>
      <c r="C399" s="5"/>
      <c r="D399" s="48" t="e">
        <f>#VALUE!</f>
        <v>#VALUE!</v>
      </c>
      <c r="E399" s="5"/>
      <c r="F399" s="43"/>
      <c r="G399" s="21">
        <v>22200</v>
      </c>
      <c r="H399" s="5"/>
      <c r="I399" s="5"/>
      <c r="J399" s="5"/>
      <c r="K399" s="127">
        <f>IF(N!$A$1="CHE",#REF!+#REF!-#REF!-#REF!,IF(N!$A$1="AUR",#REF!+#REF!-#REF!-#REF!,IF(N!$A$1="QAT",#REF!+#REF!-#REF!-#REF!,IF(N!$A$1="COM",#REF!+#REF!-#REF!-#REF!,0))))</f>
        <v>0</v>
      </c>
      <c r="L399" s="5"/>
      <c r="M399" s="5"/>
      <c r="N399" s="5"/>
      <c r="O399" s="5"/>
      <c r="P399" s="5"/>
      <c r="Q399" s="5"/>
      <c r="R399" s="5"/>
      <c r="S399" s="5"/>
      <c r="T399" s="5"/>
      <c r="U399" s="5"/>
    </row>
    <row r="400" spans="1:22">
      <c r="A400" s="7" t="s">
        <v>720</v>
      </c>
      <c r="B400" s="5"/>
      <c r="C400" s="5"/>
      <c r="D400" s="6">
        <f>IF(OR(N!$A$1="HO",N!$A$1="COM"),ROUND((#REF!)/1000,0),0)</f>
        <v>0</v>
      </c>
      <c r="E400" s="5" t="e">
        <f>ROUND(SUM(D399:D400),0)</f>
        <v>#VALUE!</v>
      </c>
      <c r="F400" s="43" t="e">
        <f>ROUND(+E398-E400,0)</f>
        <v>#VALUE!</v>
      </c>
      <c r="G400" s="5">
        <v>33</v>
      </c>
      <c r="H400" s="5">
        <f>SUM(G399:G400)</f>
        <v>22233</v>
      </c>
      <c r="I400" s="47">
        <f>ROUND(+H398-H400,0)</f>
        <v>127150</v>
      </c>
      <c r="J400" s="5"/>
      <c r="K400" s="6"/>
      <c r="L400" s="5"/>
      <c r="M400" s="5"/>
      <c r="N400" s="9" t="s">
        <v>123</v>
      </c>
      <c r="O400" s="9" t="s">
        <v>124</v>
      </c>
      <c r="P400" s="9" t="s">
        <v>125</v>
      </c>
      <c r="Q400" s="9" t="s">
        <v>126</v>
      </c>
      <c r="R400" s="9" t="s">
        <v>127</v>
      </c>
      <c r="S400" s="9" t="s">
        <v>128</v>
      </c>
      <c r="T400" s="9" t="s">
        <v>129</v>
      </c>
      <c r="U400" s="9" t="s">
        <v>130</v>
      </c>
      <c r="V400" s="9" t="s">
        <v>671</v>
      </c>
    </row>
    <row r="401" spans="1:22">
      <c r="A401" s="7"/>
      <c r="B401" s="5"/>
      <c r="C401" s="5"/>
      <c r="D401" s="21"/>
      <c r="E401" s="6"/>
      <c r="F401" s="43"/>
      <c r="G401" s="134"/>
      <c r="H401" s="21"/>
      <c r="I401" s="5"/>
      <c r="J401" s="5"/>
      <c r="K401" s="5"/>
      <c r="L401" s="5"/>
      <c r="M401" s="5"/>
      <c r="N401" s="9" t="s">
        <v>569</v>
      </c>
      <c r="O401" s="9" t="s">
        <v>570</v>
      </c>
      <c r="P401" s="9" t="s">
        <v>572</v>
      </c>
      <c r="Q401" s="9" t="s">
        <v>573</v>
      </c>
      <c r="R401" s="9" t="s">
        <v>574</v>
      </c>
      <c r="S401" s="9" t="s">
        <v>575</v>
      </c>
      <c r="T401" s="9" t="s">
        <v>576</v>
      </c>
      <c r="U401" s="9" t="s">
        <v>577</v>
      </c>
      <c r="V401" s="9" t="s">
        <v>672</v>
      </c>
    </row>
    <row r="402" spans="1:22">
      <c r="A402" s="7"/>
      <c r="B402" s="5"/>
      <c r="C402" s="5"/>
      <c r="D402" s="5"/>
      <c r="E402" s="5"/>
      <c r="F402" s="43"/>
      <c r="G402" s="104"/>
      <c r="H402" s="5"/>
      <c r="I402" s="5"/>
      <c r="J402" s="5"/>
      <c r="K402" s="5"/>
      <c r="L402" s="5"/>
      <c r="M402" s="5"/>
      <c r="N402" t="e">
        <f>(#REF!)</f>
        <v>#REF!</v>
      </c>
      <c r="O402" t="e">
        <f>(#REF!)</f>
        <v>#REF!</v>
      </c>
      <c r="P402" t="e">
        <f>(#REF!)</f>
        <v>#REF!</v>
      </c>
      <c r="Q402" t="e">
        <f>(#REF!)</f>
        <v>#REF!</v>
      </c>
      <c r="R402" t="e">
        <f>(#REF!)</f>
        <v>#REF!</v>
      </c>
      <c r="S402" t="e">
        <f>(#REF!)</f>
        <v>#REF!</v>
      </c>
      <c r="T402" t="e">
        <f>(#REF!)</f>
        <v>#REF!</v>
      </c>
      <c r="U402" t="e">
        <f>(#REF!)</f>
        <v>#REF!</v>
      </c>
      <c r="V402" t="e">
        <f>(#REF!)</f>
        <v>#REF!</v>
      </c>
    </row>
    <row r="403" spans="1:22" ht="15.75">
      <c r="A403" s="7" t="s">
        <v>721</v>
      </c>
      <c r="B403" s="5"/>
      <c r="C403" s="5"/>
      <c r="D403" s="5"/>
      <c r="E403" s="5"/>
      <c r="F403" s="43" t="e">
        <f>#VALUE!</f>
        <v>#VALUE!</v>
      </c>
      <c r="G403" s="104"/>
      <c r="H403" s="5"/>
      <c r="I403" s="5">
        <v>47484</v>
      </c>
      <c r="J403" s="5" t="s">
        <v>169</v>
      </c>
      <c r="K403" s="57">
        <f>IF(N!$A$1="CHE",#REF!+#REF!,IF(N!$A$1="AUR",#REF!+#REF!,IF(N!$A$1="QAT",#REF!+#REF!,IF(N!$A$1="COM",#REF!+#REF!,0))))</f>
        <v>0</v>
      </c>
      <c r="L403" s="5"/>
      <c r="M403" s="5"/>
      <c r="N403" t="e">
        <f>(#REF!)</f>
        <v>#REF!</v>
      </c>
      <c r="O403" t="e">
        <f>(#REF!)</f>
        <v>#REF!</v>
      </c>
      <c r="P403" t="e">
        <f>(#REF!)</f>
        <v>#REF!</v>
      </c>
      <c r="Q403" t="e">
        <f>(#REF!)</f>
        <v>#REF!</v>
      </c>
      <c r="R403" t="e">
        <f>(#REF!)</f>
        <v>#REF!</v>
      </c>
      <c r="S403" t="e">
        <f>(#REF!)</f>
        <v>#REF!</v>
      </c>
      <c r="T403" t="e">
        <f>(#REF!)</f>
        <v>#REF!</v>
      </c>
      <c r="U403" t="e">
        <f>(#REF!)</f>
        <v>#REF!</v>
      </c>
      <c r="V403" t="e">
        <f>(#REF!)</f>
        <v>#REF!</v>
      </c>
    </row>
    <row r="404" spans="1:22">
      <c r="A404" s="7" t="s">
        <v>722</v>
      </c>
      <c r="B404" s="5"/>
      <c r="C404" s="5"/>
      <c r="D404" s="5"/>
      <c r="E404" s="5"/>
      <c r="F404" s="43" t="e">
        <f>#VALUE!</f>
        <v>#VALUE!</v>
      </c>
      <c r="G404" s="104"/>
      <c r="H404" s="5"/>
      <c r="I404" s="5">
        <v>3512</v>
      </c>
      <c r="J404" s="5"/>
      <c r="K404" s="6"/>
      <c r="L404" s="5"/>
      <c r="M404" s="5"/>
      <c r="N404" t="e">
        <f>(#REF!)</f>
        <v>#REF!</v>
      </c>
      <c r="O404" t="e">
        <f>(#REF!)</f>
        <v>#REF!</v>
      </c>
      <c r="P404" t="e">
        <f>(#REF!)</f>
        <v>#REF!</v>
      </c>
      <c r="Q404" t="e">
        <f>(#REF!)</f>
        <v>#REF!</v>
      </c>
      <c r="R404" t="e">
        <f>(#REF!)</f>
        <v>#REF!</v>
      </c>
      <c r="S404" t="e">
        <f>(#REF!)</f>
        <v>#REF!</v>
      </c>
      <c r="T404" t="e">
        <f>(#REF!)</f>
        <v>#REF!</v>
      </c>
      <c r="U404" t="e">
        <f>(#REF!)</f>
        <v>#REF!</v>
      </c>
      <c r="V404" t="e">
        <f>(#REF!)</f>
        <v>#REF!</v>
      </c>
    </row>
    <row r="405" spans="1:22">
      <c r="A405" s="7" t="s">
        <v>701</v>
      </c>
      <c r="B405" s="5"/>
      <c r="C405" s="5"/>
      <c r="D405" s="5"/>
      <c r="E405" s="5"/>
      <c r="F405" s="43" t="e">
        <f>#VALUE!</f>
        <v>#VALUE!</v>
      </c>
      <c r="G405" s="104"/>
      <c r="H405" s="5"/>
      <c r="I405" s="5">
        <v>63733</v>
      </c>
      <c r="J405" s="5"/>
      <c r="K405" s="5"/>
      <c r="L405" s="5"/>
      <c r="M405" s="5"/>
      <c r="N405" t="e">
        <f>(#REF!)</f>
        <v>#REF!</v>
      </c>
      <c r="O405" t="e">
        <f>(#REF!)</f>
        <v>#REF!</v>
      </c>
      <c r="P405" t="e">
        <f>(#REF!)</f>
        <v>#REF!</v>
      </c>
      <c r="Q405" t="e">
        <f>(#REF!)</f>
        <v>#REF!</v>
      </c>
      <c r="R405" t="e">
        <f>(#REF!)</f>
        <v>#REF!</v>
      </c>
      <c r="S405" t="e">
        <f>(#REF!)</f>
        <v>#REF!</v>
      </c>
      <c r="T405" t="e">
        <f>(#REF!)</f>
        <v>#REF!</v>
      </c>
      <c r="U405" t="e">
        <f>(#REF!)</f>
        <v>#REF!</v>
      </c>
      <c r="V405" t="e">
        <f>(#REF!)</f>
        <v>#REF!</v>
      </c>
    </row>
    <row r="406" spans="1:22">
      <c r="A406" s="7" t="s">
        <v>28</v>
      </c>
      <c r="B406" s="5"/>
      <c r="C406" s="5"/>
      <c r="D406" s="5"/>
      <c r="E406" s="5"/>
      <c r="F406" s="43" t="e">
        <f>#VALUE!</f>
        <v>#VALUE!</v>
      </c>
      <c r="G406" s="104"/>
      <c r="H406" s="5"/>
      <c r="I406" s="5">
        <v>754</v>
      </c>
      <c r="J406" s="5"/>
      <c r="K406" s="5"/>
      <c r="L406" s="5"/>
      <c r="M406" s="5"/>
      <c r="N406" t="e">
        <f>(#REF!)</f>
        <v>#REF!</v>
      </c>
      <c r="O406" t="e">
        <f>(#REF!)</f>
        <v>#REF!</v>
      </c>
      <c r="P406" t="e">
        <f>(#REF!)</f>
        <v>#REF!</v>
      </c>
      <c r="Q406" t="e">
        <f>(#REF!)</f>
        <v>#REF!</v>
      </c>
      <c r="R406" t="e">
        <f>(#REF!)</f>
        <v>#REF!</v>
      </c>
      <c r="S406" t="e">
        <f>(#REF!)</f>
        <v>#REF!</v>
      </c>
      <c r="T406" t="e">
        <f>(#REF!)</f>
        <v>#REF!</v>
      </c>
      <c r="U406" t="e">
        <f>(#REF!)</f>
        <v>#REF!</v>
      </c>
      <c r="V406" t="e">
        <f>(#REF!)</f>
        <v>#REF!</v>
      </c>
    </row>
    <row r="407" spans="1:22">
      <c r="A407" s="5"/>
      <c r="B407" s="5"/>
      <c r="C407" s="5"/>
      <c r="D407" s="5"/>
      <c r="E407" s="5"/>
      <c r="F407" s="43"/>
      <c r="G407" s="104"/>
      <c r="H407" s="5"/>
      <c r="I407" s="5"/>
      <c r="J407" s="5"/>
      <c r="K407" s="5"/>
      <c r="L407" s="5"/>
      <c r="M407" s="5"/>
      <c r="N407" t="e">
        <f>(#REF!)</f>
        <v>#REF!</v>
      </c>
      <c r="O407" t="e">
        <f>(#REF!)</f>
        <v>#REF!</v>
      </c>
      <c r="P407" t="e">
        <f>(#REF!)</f>
        <v>#REF!</v>
      </c>
      <c r="Q407" t="e">
        <f>(#REF!)</f>
        <v>#REF!</v>
      </c>
      <c r="R407" t="e">
        <f>(#REF!)</f>
        <v>#REF!</v>
      </c>
      <c r="S407" t="e">
        <f>(#REF!)</f>
        <v>#REF!</v>
      </c>
      <c r="T407" t="e">
        <f>(#REF!)</f>
        <v>#REF!</v>
      </c>
      <c r="U407" t="e">
        <f>(#REF!)</f>
        <v>#REF!</v>
      </c>
      <c r="V407" t="e">
        <f>(#REF!)</f>
        <v>#REF!</v>
      </c>
    </row>
    <row r="408" spans="1:22" ht="15.75">
      <c r="A408" s="5"/>
      <c r="B408" s="5"/>
      <c r="C408" s="5"/>
      <c r="D408" s="5"/>
      <c r="E408" s="5"/>
      <c r="F408" s="127" t="e">
        <f>ROUND(SUM(F393:F407),0)</f>
        <v>#VALUE!</v>
      </c>
      <c r="G408" s="19"/>
      <c r="H408" s="5"/>
      <c r="I408" s="29">
        <f>SUM(I393:I407)</f>
        <v>287117</v>
      </c>
      <c r="J408" s="5"/>
      <c r="K408" s="5"/>
      <c r="L408" s="5"/>
      <c r="M408" s="5"/>
      <c r="N408" t="e">
        <f>(#REF!)</f>
        <v>#REF!</v>
      </c>
      <c r="O408" t="e">
        <f>(#REF!)</f>
        <v>#REF!</v>
      </c>
      <c r="P408" t="e">
        <f>(#REF!)</f>
        <v>#REF!</v>
      </c>
      <c r="Q408" t="e">
        <f>(#REF!)</f>
        <v>#REF!</v>
      </c>
      <c r="R408" t="e">
        <f>(#REF!)</f>
        <v>#REF!</v>
      </c>
      <c r="S408" t="e">
        <f>(#REF!)</f>
        <v>#REF!</v>
      </c>
      <c r="T408" t="e">
        <f>(#REF!)</f>
        <v>#REF!</v>
      </c>
      <c r="U408" t="e">
        <f>(#REF!)</f>
        <v>#REF!</v>
      </c>
      <c r="V408" t="e">
        <f>(#REF!)</f>
        <v>#REF!</v>
      </c>
    </row>
    <row r="409" spans="1:22">
      <c r="A409" s="5"/>
      <c r="B409" s="5"/>
      <c r="C409" s="5"/>
      <c r="D409" s="5"/>
      <c r="E409" s="5"/>
      <c r="F409" s="42"/>
      <c r="G409" s="19"/>
      <c r="H409" s="5"/>
      <c r="I409" s="6"/>
      <c r="J409" s="5"/>
      <c r="K409" s="5"/>
      <c r="L409" s="5"/>
      <c r="M409" s="5"/>
      <c r="N409" t="e">
        <f>(#REF!)</f>
        <v>#REF!</v>
      </c>
      <c r="O409" t="e">
        <f>(#REF!)</f>
        <v>#REF!</v>
      </c>
      <c r="P409" t="e">
        <f>(#REF!)</f>
        <v>#REF!</v>
      </c>
      <c r="Q409" t="e">
        <f>(#REF!)</f>
        <v>#REF!</v>
      </c>
      <c r="R409" t="e">
        <f>(#REF!)</f>
        <v>#REF!</v>
      </c>
      <c r="S409" t="e">
        <f>(#REF!)</f>
        <v>#REF!</v>
      </c>
      <c r="T409" t="e">
        <f>(#REF!)</f>
        <v>#REF!</v>
      </c>
      <c r="U409" t="e">
        <f>(#REF!)</f>
        <v>#REF!</v>
      </c>
      <c r="V409" t="e">
        <f>(#REF!)</f>
        <v>#REF!</v>
      </c>
    </row>
    <row r="410" spans="1:22">
      <c r="A410" s="27" t="s">
        <v>29</v>
      </c>
      <c r="B410" s="5"/>
      <c r="C410" s="5"/>
      <c r="D410" s="5"/>
      <c r="E410" s="5"/>
      <c r="F410" s="43"/>
      <c r="G410" s="19"/>
      <c r="H410" s="5"/>
      <c r="I410" s="5"/>
      <c r="J410" s="5"/>
      <c r="K410" s="5"/>
      <c r="L410" s="5"/>
      <c r="M410" s="5"/>
      <c r="N410" t="e">
        <f>(#REF!)</f>
        <v>#REF!</v>
      </c>
      <c r="O410" t="e">
        <f>(#REF!)</f>
        <v>#REF!</v>
      </c>
      <c r="P410" t="e">
        <f>(#REF!)</f>
        <v>#REF!</v>
      </c>
      <c r="Q410" t="e">
        <f>(#REF!)</f>
        <v>#REF!</v>
      </c>
      <c r="R410" t="e">
        <f>(#REF!)</f>
        <v>#REF!</v>
      </c>
      <c r="S410" t="e">
        <f>(#REF!)</f>
        <v>#REF!</v>
      </c>
      <c r="T410" t="e">
        <f>(#REF!)</f>
        <v>#REF!</v>
      </c>
      <c r="U410" t="e">
        <f>(#REF!)</f>
        <v>#REF!</v>
      </c>
      <c r="V410" t="e">
        <f>(#REF!)</f>
        <v>#REF!</v>
      </c>
    </row>
    <row r="411" spans="1:22" ht="15.75">
      <c r="A411" s="7" t="s">
        <v>30</v>
      </c>
      <c r="B411" s="5"/>
      <c r="C411" s="5"/>
      <c r="D411" s="5"/>
      <c r="E411" s="5"/>
      <c r="F411" s="43" t="e">
        <f>#VALUE!</f>
        <v>#VALUE!</v>
      </c>
      <c r="G411" s="104"/>
      <c r="H411" s="5"/>
      <c r="I411" s="5">
        <v>5421</v>
      </c>
      <c r="J411" s="5"/>
      <c r="K411" s="57">
        <f>IF(N!$A$1="CHE",#REF!+#REF!,IF(N!$A$1="AUR",#REF!+#REF!,IF(N!$A$1="QAT",#REF!+#REF!,IF(N!$A$1="COM",#REF!+#REF!,0))))</f>
        <v>0</v>
      </c>
      <c r="L411" s="5"/>
      <c r="M411" s="5"/>
      <c r="N411" t="e">
        <f>(#REF!)</f>
        <v>#REF!</v>
      </c>
      <c r="O411" t="e">
        <f>(#REF!)</f>
        <v>#REF!</v>
      </c>
      <c r="P411" t="e">
        <f>(#REF!)</f>
        <v>#REF!</v>
      </c>
      <c r="Q411" t="e">
        <f>(#REF!)</f>
        <v>#REF!</v>
      </c>
      <c r="R411" t="e">
        <f>(#REF!)</f>
        <v>#REF!</v>
      </c>
      <c r="S411" t="e">
        <f>(#REF!)</f>
        <v>#REF!</v>
      </c>
      <c r="T411" t="e">
        <f>(#REF!)</f>
        <v>#REF!</v>
      </c>
      <c r="U411" t="e">
        <f>(#REF!)</f>
        <v>#REF!</v>
      </c>
      <c r="V411" t="e">
        <f>(#REF!)</f>
        <v>#REF!</v>
      </c>
    </row>
    <row r="412" spans="1:22">
      <c r="A412" s="7" t="s">
        <v>252</v>
      </c>
      <c r="B412" s="5"/>
      <c r="C412" s="5"/>
      <c r="D412" s="5"/>
      <c r="E412" s="5"/>
      <c r="F412" s="43" t="e">
        <f>IF((AND(#REF!,AA343))=0," ",ROUND((#REF!+AA343)/1000,0))</f>
        <v>#REF!</v>
      </c>
      <c r="G412" s="104"/>
      <c r="H412" s="5"/>
      <c r="I412" s="5"/>
      <c r="J412" s="5"/>
      <c r="K412" s="6"/>
      <c r="L412" s="5"/>
      <c r="M412" s="5"/>
      <c r="N412" t="e">
        <f>(#REF!)</f>
        <v>#REF!</v>
      </c>
      <c r="O412" t="e">
        <f>(#REF!)</f>
        <v>#REF!</v>
      </c>
      <c r="P412" t="e">
        <f>(#REF!)</f>
        <v>#REF!</v>
      </c>
      <c r="Q412" t="e">
        <f>(#REF!)</f>
        <v>#REF!</v>
      </c>
      <c r="R412" t="e">
        <f>(#REF!)</f>
        <v>#REF!</v>
      </c>
      <c r="S412" t="e">
        <f>(#REF!)</f>
        <v>#REF!</v>
      </c>
      <c r="T412" t="e">
        <f>(#REF!)</f>
        <v>#REF!</v>
      </c>
      <c r="U412" t="e">
        <f>(#REF!)</f>
        <v>#REF!</v>
      </c>
      <c r="V412" t="e">
        <f>(#REF!)</f>
        <v>#REF!</v>
      </c>
    </row>
    <row r="413" spans="1:22">
      <c r="A413" s="7" t="s">
        <v>588</v>
      </c>
      <c r="B413" s="5"/>
      <c r="C413" s="5"/>
      <c r="D413" s="5"/>
      <c r="E413" s="5"/>
      <c r="F413" s="43"/>
      <c r="G413" s="104"/>
      <c r="H413" s="5"/>
      <c r="I413" s="5"/>
      <c r="J413" s="5"/>
      <c r="K413" s="5"/>
      <c r="L413" s="27"/>
      <c r="M413" s="5"/>
      <c r="N413" t="e">
        <f>(#REF!)</f>
        <v>#REF!</v>
      </c>
      <c r="O413" t="e">
        <f>(#REF!)</f>
        <v>#REF!</v>
      </c>
      <c r="P413" t="e">
        <f>(#REF!)</f>
        <v>#REF!</v>
      </c>
      <c r="Q413" t="e">
        <f>(#REF!)</f>
        <v>#REF!</v>
      </c>
      <c r="R413" t="e">
        <f>(#REF!)</f>
        <v>#REF!</v>
      </c>
      <c r="S413" t="e">
        <f>(#REF!)</f>
        <v>#REF!</v>
      </c>
      <c r="T413" t="e">
        <f>(#REF!)</f>
        <v>#REF!</v>
      </c>
      <c r="U413" t="e">
        <f>(#REF!)</f>
        <v>#REF!</v>
      </c>
      <c r="V413" t="e">
        <f>(#REF!)</f>
        <v>#REF!</v>
      </c>
    </row>
    <row r="414" spans="1:22" ht="15.75">
      <c r="A414" s="7" t="s">
        <v>31</v>
      </c>
      <c r="B414" s="5"/>
      <c r="C414" s="5"/>
      <c r="D414" s="5"/>
      <c r="E414" s="5"/>
      <c r="F414" s="43" t="e">
        <f>#VALUE!</f>
        <v>#VALUE!</v>
      </c>
      <c r="G414" s="104"/>
      <c r="H414" s="5"/>
      <c r="I414" s="5">
        <v>17485</v>
      </c>
      <c r="J414" s="5"/>
      <c r="K414" s="57">
        <f>IF(N!$A$1="CHE",#REF!+#REF!,IF(N!$A$1="AUR",#REF!+#REF!,IF(N!$A$1="QAT",#REF!+#REF!,IF(N!$A$1="COM",#REF!+#REF!,0))))</f>
        <v>0</v>
      </c>
      <c r="L414" s="5"/>
      <c r="M414" s="5"/>
      <c r="N414" t="e">
        <f>-(#REF!)</f>
        <v>#REF!</v>
      </c>
      <c r="O414" t="e">
        <f>-(#REF!)</f>
        <v>#REF!</v>
      </c>
      <c r="P414" t="e">
        <f>-(#REF!)</f>
        <v>#REF!</v>
      </c>
      <c r="Q414" t="e">
        <f>-(#REF!)</f>
        <v>#REF!</v>
      </c>
      <c r="R414" t="e">
        <f>-(#REF!)</f>
        <v>#REF!</v>
      </c>
      <c r="S414" t="e">
        <f>-(#REF!)</f>
        <v>#REF!</v>
      </c>
      <c r="T414" t="e">
        <f>-(#REF!)</f>
        <v>#REF!</v>
      </c>
      <c r="U414" t="e">
        <f>-(#REF!)</f>
        <v>#REF!</v>
      </c>
      <c r="V414" t="e">
        <f>-(#REF!)</f>
        <v>#REF!</v>
      </c>
    </row>
    <row r="415" spans="1:22" ht="15.75">
      <c r="A415" s="7" t="s">
        <v>32</v>
      </c>
      <c r="B415" s="5"/>
      <c r="C415" s="5"/>
      <c r="D415" s="5"/>
      <c r="E415" s="5"/>
      <c r="F415" s="43" t="e">
        <f>#VALUE!</f>
        <v>#VALUE!</v>
      </c>
      <c r="G415" s="104"/>
      <c r="H415" s="5"/>
      <c r="I415" s="5">
        <v>9213</v>
      </c>
      <c r="J415" s="5"/>
      <c r="K415" s="6"/>
      <c r="L415" s="27" t="s">
        <v>696</v>
      </c>
      <c r="M415" s="5"/>
      <c r="N415" s="28" t="e">
        <f t="shared" ref="N415:V415" si="6">SUM(N402:N414)</f>
        <v>#REF!</v>
      </c>
      <c r="O415" s="28" t="e">
        <f t="shared" si="6"/>
        <v>#REF!</v>
      </c>
      <c r="P415" s="28" t="e">
        <f t="shared" si="6"/>
        <v>#REF!</v>
      </c>
      <c r="Q415" s="28" t="e">
        <f t="shared" si="6"/>
        <v>#REF!</v>
      </c>
      <c r="R415" s="28" t="e">
        <f t="shared" si="6"/>
        <v>#REF!</v>
      </c>
      <c r="S415" s="28" t="e">
        <f t="shared" si="6"/>
        <v>#REF!</v>
      </c>
      <c r="T415" s="28" t="e">
        <f t="shared" si="6"/>
        <v>#REF!</v>
      </c>
      <c r="U415" s="28" t="e">
        <f t="shared" si="6"/>
        <v>#REF!</v>
      </c>
      <c r="V415" s="28" t="e">
        <f t="shared" si="6"/>
        <v>#REF!</v>
      </c>
    </row>
    <row r="416" spans="1:22" ht="15.75">
      <c r="A416" s="7" t="s">
        <v>33</v>
      </c>
      <c r="B416" s="5"/>
      <c r="C416" s="5"/>
      <c r="D416" s="5"/>
      <c r="E416" s="5"/>
      <c r="F416" s="43" t="e">
        <f>#VALUE!</f>
        <v>#VALUE!</v>
      </c>
      <c r="G416" s="104"/>
      <c r="H416" s="5"/>
      <c r="I416" s="5">
        <v>7360</v>
      </c>
      <c r="J416" s="5"/>
      <c r="K416" s="57">
        <f>IF(N!$A$1="CHE",#REF!+#REF!,IF(N!$A$1="AUR",#REF!+#REF!,IF(N!$A$1="QAT",#REF!+#REF!,IF(N!$A$1="COM",#REF!+#REF!,0))))</f>
        <v>0</v>
      </c>
      <c r="L416" s="5"/>
      <c r="M416" s="5"/>
      <c r="N416" s="5"/>
      <c r="O416" s="5"/>
      <c r="P416" s="5"/>
      <c r="Q416" s="5"/>
      <c r="R416" s="5"/>
      <c r="S416" s="5"/>
      <c r="T416" s="5"/>
      <c r="U416" s="5"/>
    </row>
    <row r="417" spans="1:22" ht="15.75">
      <c r="A417" s="7" t="s">
        <v>349</v>
      </c>
      <c r="B417" s="5"/>
      <c r="C417" s="5"/>
      <c r="D417" s="5"/>
      <c r="E417" s="5"/>
      <c r="F417" s="43" t="e">
        <f>#VALUE!</f>
        <v>#VALUE!</v>
      </c>
      <c r="G417" s="104"/>
      <c r="H417" s="5"/>
      <c r="I417" s="5">
        <v>5077</v>
      </c>
      <c r="J417" s="5"/>
      <c r="K417" s="127">
        <f>IF(N!$A$1="CHE",#REF!+#REF!,IF(N!$A$1="AUR",#REF!+#REF!,IF(N!$A$1="QAT",#REF!+#REF!,IF(N!$A$1="COM",#REF!+#REF!,0))))</f>
        <v>0</v>
      </c>
      <c r="L417" s="5"/>
      <c r="M417" s="5"/>
      <c r="N417" s="9" t="s">
        <v>123</v>
      </c>
      <c r="O417" s="9" t="s">
        <v>124</v>
      </c>
      <c r="P417" s="9" t="s">
        <v>125</v>
      </c>
      <c r="Q417" s="9" t="s">
        <v>126</v>
      </c>
      <c r="R417" s="9" t="s">
        <v>127</v>
      </c>
      <c r="S417" s="9" t="s">
        <v>128</v>
      </c>
      <c r="T417" s="9" t="s">
        <v>129</v>
      </c>
      <c r="U417" s="9" t="s">
        <v>130</v>
      </c>
      <c r="V417" s="9" t="s">
        <v>671</v>
      </c>
    </row>
    <row r="418" spans="1:22" ht="15.75">
      <c r="A418" s="7" t="s">
        <v>350</v>
      </c>
      <c r="B418" s="5"/>
      <c r="C418" s="5"/>
      <c r="D418" s="5"/>
      <c r="E418" s="5"/>
      <c r="F418" s="43" t="e">
        <f>#VALUE!</f>
        <v>#VALUE!</v>
      </c>
      <c r="G418" s="104"/>
      <c r="H418" s="5"/>
      <c r="I418" s="5">
        <v>136</v>
      </c>
      <c r="J418" s="5"/>
      <c r="K418" s="127">
        <f>IF(N!$A$1="CHE",#REF!+#REF!,IF(N!$A$1="AUR",#REF!+#REF!,IF(N!$A$1="QAT",#REF!+#REF!,IF(N!$A$1="COM",#REF!+#REF!,0))))</f>
        <v>0</v>
      </c>
      <c r="L418" s="5"/>
      <c r="M418" s="5"/>
      <c r="N418" s="9" t="s">
        <v>569</v>
      </c>
      <c r="O418" s="9" t="s">
        <v>570</v>
      </c>
      <c r="P418" s="9" t="s">
        <v>572</v>
      </c>
      <c r="Q418" s="9" t="s">
        <v>573</v>
      </c>
      <c r="R418" s="9" t="s">
        <v>574</v>
      </c>
      <c r="S418" s="9" t="s">
        <v>575</v>
      </c>
      <c r="T418" s="9" t="s">
        <v>576</v>
      </c>
      <c r="U418" s="9" t="s">
        <v>577</v>
      </c>
      <c r="V418" s="9" t="s">
        <v>672</v>
      </c>
    </row>
    <row r="419" spans="1:22">
      <c r="A419" s="7"/>
      <c r="B419" s="5"/>
      <c r="C419" s="5"/>
      <c r="D419" s="5"/>
      <c r="E419" s="5"/>
      <c r="F419" s="43"/>
      <c r="G419" s="104"/>
      <c r="H419" s="5"/>
      <c r="I419" s="5"/>
      <c r="J419" s="5"/>
      <c r="K419" s="6"/>
      <c r="L419" s="5"/>
      <c r="M419" s="5"/>
      <c r="N419" t="e">
        <f>(#REF!)</f>
        <v>#REF!</v>
      </c>
      <c r="O419" t="e">
        <f>(#REF!)</f>
        <v>#REF!</v>
      </c>
      <c r="P419" t="e">
        <f>(#REF!)</f>
        <v>#REF!</v>
      </c>
      <c r="Q419" t="e">
        <f>(#REF!)</f>
        <v>#REF!</v>
      </c>
      <c r="R419" t="e">
        <f>(#REF!)</f>
        <v>#REF!</v>
      </c>
      <c r="S419" t="e">
        <f>(#REF!)</f>
        <v>#REF!</v>
      </c>
      <c r="T419" t="e">
        <f>(#REF!)</f>
        <v>#REF!</v>
      </c>
      <c r="U419" t="e">
        <f>(#REF!)</f>
        <v>#REF!</v>
      </c>
      <c r="V419" t="e">
        <f>(#REF!)</f>
        <v>#REF!</v>
      </c>
    </row>
    <row r="420" spans="1:22">
      <c r="A420" s="7" t="s">
        <v>352</v>
      </c>
      <c r="B420" s="5"/>
      <c r="C420" s="5"/>
      <c r="D420" s="5"/>
      <c r="E420" s="5"/>
      <c r="F420" s="43"/>
      <c r="G420" s="104"/>
      <c r="H420" s="5"/>
      <c r="I420" s="5"/>
      <c r="J420" s="5"/>
      <c r="K420" s="5"/>
      <c r="L420" s="5"/>
      <c r="M420" s="5"/>
      <c r="N420" t="e">
        <f>(#REF!)</f>
        <v>#REF!</v>
      </c>
      <c r="O420" t="e">
        <f>(#REF!)</f>
        <v>#REF!</v>
      </c>
      <c r="P420" t="e">
        <f>(#REF!)</f>
        <v>#REF!</v>
      </c>
      <c r="Q420" t="e">
        <f>(#REF!)</f>
        <v>#REF!</v>
      </c>
      <c r="R420" t="e">
        <f>(#REF!)</f>
        <v>#REF!</v>
      </c>
      <c r="S420" t="e">
        <f>(#REF!)</f>
        <v>#REF!</v>
      </c>
      <c r="T420" t="e">
        <f>(#REF!)</f>
        <v>#REF!</v>
      </c>
      <c r="U420" t="e">
        <f>(#REF!)</f>
        <v>#REF!</v>
      </c>
      <c r="V420" t="e">
        <f>(#REF!)</f>
        <v>#REF!</v>
      </c>
    </row>
    <row r="421" spans="1:22">
      <c r="A421" s="7" t="s">
        <v>353</v>
      </c>
      <c r="B421" s="5"/>
      <c r="C421" s="5"/>
      <c r="D421" s="5"/>
      <c r="E421" s="5">
        <f>IF(OR(N!$A$1="HO",N!$A$1="COM"),ROUND((#REF!)/1000,0),0)</f>
        <v>0</v>
      </c>
      <c r="F421" s="43"/>
      <c r="G421" s="104"/>
      <c r="H421" s="5">
        <v>160</v>
      </c>
      <c r="I421" s="5"/>
      <c r="J421" s="5"/>
      <c r="K421" s="5"/>
      <c r="L421" s="5"/>
      <c r="M421" s="5"/>
      <c r="N421" t="e">
        <f>(#REF!)</f>
        <v>#REF!</v>
      </c>
      <c r="O421" t="e">
        <f>(#REF!)</f>
        <v>#REF!</v>
      </c>
      <c r="P421" t="e">
        <f>(#REF!)</f>
        <v>#REF!</v>
      </c>
      <c r="Q421" t="e">
        <f>(#REF!)</f>
        <v>#REF!</v>
      </c>
      <c r="R421" t="e">
        <f>(#REF!)</f>
        <v>#REF!</v>
      </c>
      <c r="S421" t="e">
        <f>(#REF!)</f>
        <v>#REF!</v>
      </c>
      <c r="T421" t="e">
        <f>(#REF!)</f>
        <v>#REF!</v>
      </c>
      <c r="U421" t="e">
        <f>(#REF!)</f>
        <v>#REF!</v>
      </c>
      <c r="V421" t="e">
        <f>(#REF!)</f>
        <v>#REF!</v>
      </c>
    </row>
    <row r="422" spans="1:22">
      <c r="A422" s="7" t="s">
        <v>354</v>
      </c>
      <c r="B422" s="5"/>
      <c r="C422" s="5"/>
      <c r="D422" s="5"/>
      <c r="E422" s="21">
        <f>IF(OR(N!$A$1="HO",N!$A$1="COM"),ROUND((#REF!)/1000,0),0)</f>
        <v>0</v>
      </c>
      <c r="F422" s="43"/>
      <c r="G422" s="104"/>
      <c r="H422" s="5">
        <v>40</v>
      </c>
      <c r="I422" s="5"/>
      <c r="J422" s="5"/>
      <c r="K422" s="5"/>
      <c r="L422" s="5"/>
      <c r="M422" s="5"/>
      <c r="N422" t="e">
        <f>(#REF!)</f>
        <v>#REF!</v>
      </c>
      <c r="O422" t="e">
        <f>(#REF!)</f>
        <v>#REF!</v>
      </c>
      <c r="P422" t="e">
        <f>(#REF!)</f>
        <v>#REF!</v>
      </c>
      <c r="Q422" t="e">
        <f>(#REF!)</f>
        <v>#REF!</v>
      </c>
      <c r="R422" t="e">
        <f>(#REF!)</f>
        <v>#REF!</v>
      </c>
      <c r="S422" t="e">
        <f>(#REF!)</f>
        <v>#REF!</v>
      </c>
      <c r="T422" t="e">
        <f>(#REF!)</f>
        <v>#REF!</v>
      </c>
      <c r="U422" t="e">
        <f>(#REF!)</f>
        <v>#REF!</v>
      </c>
      <c r="V422" t="e">
        <f>(#REF!)</f>
        <v>#REF!</v>
      </c>
    </row>
    <row r="423" spans="1:22" ht="15.75">
      <c r="A423" s="7" t="s">
        <v>589</v>
      </c>
      <c r="B423" s="5"/>
      <c r="C423" s="5"/>
      <c r="D423" s="5"/>
      <c r="E423" s="21">
        <f>IF(OR(N!$A$1="HO",N!$A$1="COM"),ROUND((#REF!)/1000,0),0)</f>
        <v>0</v>
      </c>
      <c r="F423" s="43"/>
      <c r="G423" s="104"/>
      <c r="H423" s="5">
        <v>30</v>
      </c>
      <c r="I423" s="5"/>
      <c r="J423" s="5"/>
      <c r="K423" s="5"/>
      <c r="L423" s="7" t="s">
        <v>676</v>
      </c>
      <c r="M423" s="5"/>
      <c r="N423" s="28" t="e">
        <f t="shared" ref="N423:V423" si="7">SUM(N419:N422)</f>
        <v>#REF!</v>
      </c>
      <c r="O423" s="28" t="e">
        <f t="shared" si="7"/>
        <v>#REF!</v>
      </c>
      <c r="P423" s="28" t="e">
        <f t="shared" si="7"/>
        <v>#REF!</v>
      </c>
      <c r="Q423" s="28" t="e">
        <f t="shared" si="7"/>
        <v>#REF!</v>
      </c>
      <c r="R423" s="28" t="e">
        <f t="shared" si="7"/>
        <v>#REF!</v>
      </c>
      <c r="S423" s="28" t="e">
        <f t="shared" si="7"/>
        <v>#REF!</v>
      </c>
      <c r="T423" s="28" t="e">
        <f t="shared" si="7"/>
        <v>#REF!</v>
      </c>
      <c r="U423" s="28" t="e">
        <f t="shared" si="7"/>
        <v>#REF!</v>
      </c>
      <c r="V423" s="28" t="e">
        <f t="shared" si="7"/>
        <v>#REF!</v>
      </c>
    </row>
    <row r="424" spans="1:22" ht="15.75">
      <c r="A424" s="7" t="s">
        <v>27</v>
      </c>
      <c r="B424" s="5"/>
      <c r="C424" s="5"/>
      <c r="D424" s="5"/>
      <c r="E424" s="21">
        <f>IF(OR(N!$A$1="HO",N!$A$1="COM"),ROUND((#REF!)/1000,0),0)</f>
        <v>0</v>
      </c>
      <c r="F424" s="43" t="e">
        <f>#VALUE!</f>
        <v>#VALUE!</v>
      </c>
      <c r="G424" s="104"/>
      <c r="H424" s="5">
        <v>10</v>
      </c>
      <c r="I424" s="5">
        <f>SUM(H421:H424)</f>
        <v>240</v>
      </c>
      <c r="J424" s="5"/>
      <c r="K424" s="57">
        <f>IF(N!$A$1="CHE",#REF!+#REF!,IF(N!$A$1="AUR",#REF!+#REF!,IF(N!$A$1="QAT",#REF!+#REF!,IF(N!$A$1="COM",#REF!+#REF!,0))))</f>
        <v>0</v>
      </c>
      <c r="L424" s="5"/>
      <c r="M424" s="5"/>
      <c r="N424" s="5"/>
      <c r="O424" s="5"/>
      <c r="P424" s="5"/>
      <c r="Q424" s="5"/>
      <c r="R424" s="5"/>
      <c r="S424" s="5"/>
      <c r="T424" s="5"/>
      <c r="U424" s="5"/>
    </row>
    <row r="425" spans="1:22">
      <c r="A425" s="7"/>
      <c r="B425" s="5"/>
      <c r="C425" s="5"/>
      <c r="D425" s="5"/>
      <c r="E425" s="21"/>
      <c r="F425" s="5"/>
      <c r="G425" s="19"/>
      <c r="H425" s="21"/>
      <c r="I425" s="5"/>
      <c r="J425" s="5"/>
      <c r="K425" s="6"/>
      <c r="L425" s="5"/>
      <c r="M425" s="5"/>
      <c r="N425" s="9" t="s">
        <v>123</v>
      </c>
      <c r="O425" s="9" t="s">
        <v>124</v>
      </c>
      <c r="P425" s="9" t="s">
        <v>125</v>
      </c>
      <c r="Q425" s="9" t="s">
        <v>126</v>
      </c>
      <c r="R425" s="9" t="s">
        <v>127</v>
      </c>
      <c r="S425" s="9" t="s">
        <v>128</v>
      </c>
      <c r="T425" s="9" t="s">
        <v>129</v>
      </c>
      <c r="U425" s="9" t="s">
        <v>130</v>
      </c>
      <c r="V425" s="9" t="s">
        <v>671</v>
      </c>
    </row>
    <row r="426" spans="1:22" ht="15.75">
      <c r="A426" s="7" t="s">
        <v>42</v>
      </c>
      <c r="B426" s="5"/>
      <c r="C426" s="5"/>
      <c r="D426" s="5"/>
      <c r="E426" s="5"/>
      <c r="F426" s="43" t="e">
        <f>#VALUE!</f>
        <v>#VALUE!</v>
      </c>
      <c r="G426" s="104"/>
      <c r="H426" s="5"/>
      <c r="I426" s="5">
        <v>327</v>
      </c>
      <c r="J426" s="5"/>
      <c r="K426" s="57">
        <f>IF(N!$A$1="CHE",#REF!+#REF!,IF(N!$A$1="AUR",#REF!+#REF!,IF(N!$A$1="QAT",#REF!+#REF!,IF(N!$A$1="COM",#REF!+#REF!,0))))</f>
        <v>0</v>
      </c>
      <c r="L426" s="5"/>
      <c r="M426" s="5"/>
      <c r="N426" s="9" t="s">
        <v>569</v>
      </c>
      <c r="O426" s="9" t="s">
        <v>570</v>
      </c>
      <c r="P426" s="9" t="s">
        <v>572</v>
      </c>
      <c r="Q426" s="9" t="s">
        <v>573</v>
      </c>
      <c r="R426" s="9" t="s">
        <v>574</v>
      </c>
      <c r="S426" s="9" t="s">
        <v>575</v>
      </c>
      <c r="T426" s="9" t="s">
        <v>576</v>
      </c>
      <c r="U426" s="9" t="s">
        <v>577</v>
      </c>
      <c r="V426" s="9" t="s">
        <v>672</v>
      </c>
    </row>
    <row r="427" spans="1:22" ht="15.75">
      <c r="A427" s="7" t="s">
        <v>43</v>
      </c>
      <c r="B427" s="5"/>
      <c r="C427" s="5"/>
      <c r="D427" s="5"/>
      <c r="E427" s="5"/>
      <c r="F427" s="43" t="e">
        <f>#VALUE!</f>
        <v>#VALUE!</v>
      </c>
      <c r="G427" s="104"/>
      <c r="H427" s="5"/>
      <c r="I427" s="5">
        <v>4493</v>
      </c>
      <c r="J427" s="5"/>
      <c r="K427" s="127">
        <f>IF(N!$A$1="CHE",#REF!+#REF!,IF(N!$A$1="AUR",#REF!+#REF!,IF(N!$A$1="QAT",#REF!+#REF!,IF(N!$A$1="COM",#REF!+#REF!,0))))</f>
        <v>0</v>
      </c>
      <c r="L427" s="5"/>
      <c r="M427" s="5"/>
      <c r="N427" t="e">
        <f>(#REF!)</f>
        <v>#REF!</v>
      </c>
      <c r="O427" t="e">
        <f>(#REF!)</f>
        <v>#REF!</v>
      </c>
      <c r="P427" t="e">
        <f>(#REF!)</f>
        <v>#REF!</v>
      </c>
      <c r="Q427" t="e">
        <f>(#REF!)</f>
        <v>#REF!</v>
      </c>
      <c r="R427" t="e">
        <f>(#REF!)</f>
        <v>#REF!</v>
      </c>
      <c r="S427" t="e">
        <f>(#REF!)</f>
        <v>#REF!</v>
      </c>
      <c r="T427" t="e">
        <f>(#REF!)</f>
        <v>#REF!</v>
      </c>
      <c r="U427" t="e">
        <f>(#REF!)</f>
        <v>#REF!</v>
      </c>
      <c r="V427" t="e">
        <f>(#REF!)</f>
        <v>#REF!</v>
      </c>
    </row>
    <row r="428" spans="1:22" ht="15.75">
      <c r="A428" s="7" t="s">
        <v>44</v>
      </c>
      <c r="B428" s="5"/>
      <c r="C428" s="5"/>
      <c r="D428" s="5"/>
      <c r="E428" s="5"/>
      <c r="F428" s="43" t="e">
        <f>#VALUE!</f>
        <v>#VALUE!</v>
      </c>
      <c r="G428" s="104"/>
      <c r="H428" s="5"/>
      <c r="I428" s="5">
        <v>11588</v>
      </c>
      <c r="J428" s="5"/>
      <c r="K428" s="127">
        <f>IF(N!$A$1="CHE",#REF!+#REF!,IF(N!$A$1="AUR",#REF!+#REF!,IF(N!$A$1="QAT",#REF!+#REF!,IF(N!$A$1="COM",#REF!+#REF!,0))))</f>
        <v>0</v>
      </c>
      <c r="L428" s="5"/>
      <c r="M428" s="5"/>
      <c r="N428" t="e">
        <f>(#REF!)</f>
        <v>#REF!</v>
      </c>
      <c r="O428" t="e">
        <f>(#REF!)</f>
        <v>#REF!</v>
      </c>
      <c r="P428" t="e">
        <f>(#REF!)</f>
        <v>#REF!</v>
      </c>
      <c r="Q428" t="e">
        <f>(#REF!)</f>
        <v>#REF!</v>
      </c>
      <c r="R428" t="e">
        <f>(#REF!)</f>
        <v>#REF!</v>
      </c>
      <c r="S428" t="e">
        <f>(#REF!)</f>
        <v>#REF!</v>
      </c>
      <c r="T428" t="e">
        <f>(#REF!)</f>
        <v>#REF!</v>
      </c>
      <c r="U428" t="e">
        <f>(#REF!)</f>
        <v>#REF!</v>
      </c>
      <c r="V428" t="e">
        <f>(#REF!)</f>
        <v>#REF!</v>
      </c>
    </row>
    <row r="429" spans="1:22" ht="15.75">
      <c r="A429" s="7" t="s">
        <v>45</v>
      </c>
      <c r="B429" s="5"/>
      <c r="C429" s="5"/>
      <c r="D429" s="5"/>
      <c r="E429" s="5"/>
      <c r="F429" s="43" t="e">
        <f>#VALUE!</f>
        <v>#VALUE!</v>
      </c>
      <c r="G429" s="104"/>
      <c r="H429" s="5"/>
      <c r="I429" s="5">
        <v>13538</v>
      </c>
      <c r="J429" s="5"/>
      <c r="K429" s="127">
        <f>IF(N!$A$1="CHE",#REF!+#REF!,IF(N!$A$1="AUR",#REF!+#REF!,IF(N!$A$1="QAT",#REF!+#REF!,IF(N!$A$1="COM",#REF!+#REF!,0))))</f>
        <v>0</v>
      </c>
      <c r="L429" s="5"/>
      <c r="M429" s="5"/>
      <c r="N429" t="e">
        <f>(#REF!)</f>
        <v>#REF!</v>
      </c>
      <c r="O429" t="e">
        <f>(#REF!)</f>
        <v>#REF!</v>
      </c>
      <c r="P429" t="e">
        <f>(#REF!)</f>
        <v>#REF!</v>
      </c>
      <c r="Q429" t="e">
        <f>(#REF!)</f>
        <v>#REF!</v>
      </c>
      <c r="R429" t="e">
        <f>(#REF!)</f>
        <v>#REF!</v>
      </c>
      <c r="S429" t="e">
        <f>(#REF!)</f>
        <v>#REF!</v>
      </c>
      <c r="T429" t="e">
        <f>(#REF!)</f>
        <v>#REF!</v>
      </c>
      <c r="U429" t="e">
        <f>(#REF!)</f>
        <v>#REF!</v>
      </c>
      <c r="V429" t="e">
        <f>(#REF!)</f>
        <v>#REF!</v>
      </c>
    </row>
    <row r="430" spans="1:22">
      <c r="A430" s="7"/>
      <c r="B430" s="5"/>
      <c r="C430" s="5"/>
      <c r="D430" s="5"/>
      <c r="E430" s="5"/>
      <c r="F430" s="43"/>
      <c r="G430" s="104"/>
      <c r="H430" s="5"/>
      <c r="I430" s="5"/>
      <c r="J430" s="5"/>
      <c r="K430" s="6"/>
      <c r="L430" s="5"/>
      <c r="M430" s="5"/>
      <c r="N430" t="e">
        <f>(#REF!)</f>
        <v>#REF!</v>
      </c>
      <c r="O430" t="e">
        <f>(#REF!)</f>
        <v>#REF!</v>
      </c>
      <c r="P430" t="e">
        <f>(#REF!)</f>
        <v>#REF!</v>
      </c>
      <c r="Q430" t="e">
        <f>(#REF!)</f>
        <v>#REF!</v>
      </c>
      <c r="R430" t="e">
        <f>(#REF!)</f>
        <v>#REF!</v>
      </c>
      <c r="S430" t="e">
        <f>(#REF!)</f>
        <v>#REF!</v>
      </c>
      <c r="T430" t="e">
        <f>(#REF!)</f>
        <v>#REF!</v>
      </c>
      <c r="U430" t="e">
        <f>(#REF!)</f>
        <v>#REF!</v>
      </c>
      <c r="V430" t="e">
        <f>(#REF!)</f>
        <v>#REF!</v>
      </c>
    </row>
    <row r="431" spans="1:22" ht="15.75">
      <c r="A431" s="7"/>
      <c r="B431" s="5"/>
      <c r="C431" s="5"/>
      <c r="D431" s="5"/>
      <c r="E431" s="5"/>
      <c r="F431" s="127" t="e">
        <f>ROUND(SUM(F411:F430),0)</f>
        <v>#VALUE!</v>
      </c>
      <c r="G431" s="19"/>
      <c r="H431" s="5"/>
      <c r="I431" s="135">
        <f>ROUND(SUM(I411:I430),0)</f>
        <v>74878</v>
      </c>
      <c r="J431" s="5"/>
      <c r="K431" s="5"/>
      <c r="L431" s="5"/>
      <c r="M431" s="5"/>
      <c r="N431" s="28" t="e">
        <f t="shared" ref="N431:V431" si="8">SUM(N427:N430)</f>
        <v>#REF!</v>
      </c>
      <c r="O431" s="28" t="e">
        <f t="shared" si="8"/>
        <v>#REF!</v>
      </c>
      <c r="P431" s="28" t="e">
        <f t="shared" si="8"/>
        <v>#REF!</v>
      </c>
      <c r="Q431" s="28" t="e">
        <f t="shared" si="8"/>
        <v>#REF!</v>
      </c>
      <c r="R431" s="28" t="e">
        <f t="shared" si="8"/>
        <v>#REF!</v>
      </c>
      <c r="S431" s="28" t="e">
        <f t="shared" si="8"/>
        <v>#REF!</v>
      </c>
      <c r="T431" s="28" t="e">
        <f t="shared" si="8"/>
        <v>#REF!</v>
      </c>
      <c r="U431" s="28" t="e">
        <f t="shared" si="8"/>
        <v>#REF!</v>
      </c>
      <c r="V431" s="28" t="e">
        <f t="shared" si="8"/>
        <v>#REF!</v>
      </c>
    </row>
    <row r="432" spans="1:22" ht="15.75">
      <c r="A432" s="7" t="s">
        <v>677</v>
      </c>
      <c r="B432" s="5"/>
      <c r="C432" s="5"/>
      <c r="D432" s="5"/>
      <c r="E432" s="5"/>
      <c r="F432" s="127"/>
      <c r="G432" s="19"/>
      <c r="H432" s="5"/>
      <c r="I432" s="29"/>
      <c r="J432" s="5"/>
      <c r="K432" s="5"/>
      <c r="L432" s="5"/>
      <c r="M432" s="5"/>
      <c r="N432" s="5"/>
      <c r="O432" s="5"/>
      <c r="P432" s="5"/>
      <c r="Q432" s="5"/>
      <c r="R432" s="5"/>
      <c r="S432" s="5"/>
      <c r="T432" s="5"/>
      <c r="U432" s="5"/>
    </row>
    <row r="433" spans="1:22">
      <c r="A433" s="7" t="s">
        <v>678</v>
      </c>
      <c r="B433" s="5"/>
      <c r="C433" s="5"/>
      <c r="D433" s="5"/>
      <c r="E433" s="5"/>
      <c r="F433" s="43"/>
      <c r="G433" s="19"/>
      <c r="H433" s="5"/>
      <c r="I433" s="5"/>
      <c r="J433" s="5"/>
      <c r="K433" s="5" t="s">
        <v>295</v>
      </c>
      <c r="L433" s="5"/>
      <c r="M433" s="5"/>
      <c r="N433" s="9" t="s">
        <v>123</v>
      </c>
      <c r="O433" s="9" t="s">
        <v>124</v>
      </c>
      <c r="P433" s="9" t="s">
        <v>125</v>
      </c>
      <c r="Q433" s="9" t="s">
        <v>126</v>
      </c>
      <c r="R433" s="9" t="s">
        <v>127</v>
      </c>
      <c r="S433" s="9" t="s">
        <v>128</v>
      </c>
      <c r="T433" s="9" t="s">
        <v>129</v>
      </c>
      <c r="U433" s="9" t="s">
        <v>130</v>
      </c>
      <c r="V433" s="9" t="s">
        <v>671</v>
      </c>
    </row>
    <row r="434" spans="1:22">
      <c r="A434" s="7"/>
      <c r="B434" s="5"/>
      <c r="C434" s="5"/>
      <c r="D434" s="5"/>
      <c r="E434" s="5"/>
      <c r="F434" s="43"/>
      <c r="G434" s="19"/>
      <c r="H434" s="5"/>
      <c r="I434" s="5"/>
      <c r="J434" s="5"/>
      <c r="K434" s="5"/>
      <c r="L434" s="5"/>
      <c r="M434" s="5"/>
      <c r="N434" s="9" t="s">
        <v>569</v>
      </c>
      <c r="O434" s="9" t="s">
        <v>570</v>
      </c>
      <c r="P434" s="9" t="s">
        <v>572</v>
      </c>
      <c r="Q434" s="9" t="s">
        <v>573</v>
      </c>
      <c r="R434" s="9" t="s">
        <v>574</v>
      </c>
      <c r="S434" s="9" t="s">
        <v>575</v>
      </c>
      <c r="T434" s="9" t="s">
        <v>576</v>
      </c>
      <c r="U434" s="9" t="s">
        <v>577</v>
      </c>
      <c r="V434" s="9" t="s">
        <v>672</v>
      </c>
    </row>
    <row r="435" spans="1:22" ht="15.75">
      <c r="A435" s="7"/>
      <c r="B435" s="5"/>
      <c r="C435" s="5"/>
      <c r="D435" s="10"/>
      <c r="E435" s="11"/>
      <c r="F435" s="43"/>
      <c r="G435" s="19"/>
      <c r="H435" s="5"/>
      <c r="I435" s="5"/>
      <c r="J435" s="5"/>
      <c r="K435" s="5"/>
      <c r="L435" s="5"/>
      <c r="M435" s="5"/>
      <c r="N435" t="e">
        <f>(#REF!)</f>
        <v>#REF!</v>
      </c>
      <c r="O435" t="e">
        <f>(#REF!)</f>
        <v>#REF!</v>
      </c>
      <c r="P435" t="e">
        <f>(#REF!)</f>
        <v>#REF!</v>
      </c>
      <c r="Q435" t="e">
        <f>(#REF!)</f>
        <v>#REF!</v>
      </c>
      <c r="R435" t="e">
        <f>(#REF!)</f>
        <v>#REF!</v>
      </c>
      <c r="S435" t="e">
        <f>(#REF!)</f>
        <v>#REF!</v>
      </c>
      <c r="T435" t="e">
        <f>(#REF!)</f>
        <v>#REF!</v>
      </c>
      <c r="U435" t="e">
        <f>(#REF!)</f>
        <v>#REF!</v>
      </c>
      <c r="V435" t="e">
        <f>(#REF!)</f>
        <v>#REF!</v>
      </c>
    </row>
    <row r="436" spans="1:22" ht="18">
      <c r="A436" s="7"/>
      <c r="B436" s="5"/>
      <c r="C436" s="5"/>
      <c r="D436" s="5"/>
      <c r="E436" s="5"/>
      <c r="F436" s="43"/>
      <c r="G436" s="104"/>
      <c r="H436" s="34"/>
      <c r="I436" s="5"/>
      <c r="J436" s="5"/>
      <c r="K436" s="5"/>
      <c r="L436" s="7"/>
      <c r="M436" s="5"/>
      <c r="N436" t="e">
        <f>(#REF!)</f>
        <v>#REF!</v>
      </c>
      <c r="O436" t="e">
        <f>(#REF!)</f>
        <v>#REF!</v>
      </c>
      <c r="P436" t="e">
        <f>(#REF!)</f>
        <v>#REF!</v>
      </c>
      <c r="Q436" t="e">
        <f>(#REF!)</f>
        <v>#REF!</v>
      </c>
      <c r="R436" t="e">
        <f>(#REF!)</f>
        <v>#REF!</v>
      </c>
      <c r="S436" t="e">
        <f>(#REF!)</f>
        <v>#REF!</v>
      </c>
      <c r="T436" t="e">
        <f>(#REF!)</f>
        <v>#REF!</v>
      </c>
      <c r="U436" t="e">
        <f>(#REF!)</f>
        <v>#REF!</v>
      </c>
      <c r="V436" t="e">
        <f>(#REF!)</f>
        <v>#REF!</v>
      </c>
    </row>
    <row r="437" spans="1:22" ht="24">
      <c r="A437" s="129" t="s">
        <v>54</v>
      </c>
      <c r="B437" s="11"/>
      <c r="C437" s="11"/>
      <c r="D437" s="11"/>
      <c r="E437" s="11"/>
      <c r="F437" s="41"/>
      <c r="G437" s="104"/>
      <c r="H437" s="11"/>
      <c r="I437" s="11"/>
      <c r="J437" s="5"/>
      <c r="K437" s="5"/>
      <c r="L437" s="5"/>
      <c r="M437" s="5"/>
      <c r="N437" t="e">
        <f>-(#REF!)</f>
        <v>#REF!</v>
      </c>
      <c r="O437" t="e">
        <f>-(#REF!)</f>
        <v>#REF!</v>
      </c>
      <c r="P437" t="e">
        <f>-(#REF!)</f>
        <v>#REF!</v>
      </c>
      <c r="Q437" t="e">
        <f>-(#REF!)</f>
        <v>#REF!</v>
      </c>
      <c r="R437" t="e">
        <f>-(#REF!)</f>
        <v>#REF!</v>
      </c>
      <c r="S437" t="e">
        <f>-(#REF!)</f>
        <v>#REF!</v>
      </c>
      <c r="T437" t="e">
        <f>-(#REF!)</f>
        <v>#REF!</v>
      </c>
      <c r="U437" t="e">
        <f>-(#REF!)</f>
        <v>#REF!</v>
      </c>
      <c r="V437" t="e">
        <f>-(#REF!)</f>
        <v>#REF!</v>
      </c>
    </row>
    <row r="438" spans="1:22" ht="24">
      <c r="A438" s="113"/>
      <c r="B438" s="11"/>
      <c r="C438" s="11"/>
      <c r="D438" s="11"/>
      <c r="E438" s="11"/>
      <c r="F438" s="41"/>
      <c r="G438" s="104"/>
      <c r="H438" s="11"/>
      <c r="I438" s="11"/>
      <c r="J438" s="5"/>
      <c r="K438" s="5"/>
      <c r="L438" s="5"/>
      <c r="M438" s="5"/>
      <c r="N438" t="e">
        <f>-(#REF!)</f>
        <v>#REF!</v>
      </c>
      <c r="O438" t="e">
        <f>-(#REF!)</f>
        <v>#REF!</v>
      </c>
      <c r="P438" t="e">
        <f>-(#REF!)</f>
        <v>#REF!</v>
      </c>
      <c r="Q438" t="e">
        <f>-(#REF!)</f>
        <v>#REF!</v>
      </c>
      <c r="R438" t="e">
        <f>-(#REF!)</f>
        <v>#REF!</v>
      </c>
      <c r="S438" t="e">
        <f>-(#REF!)</f>
        <v>#REF!</v>
      </c>
      <c r="T438" t="e">
        <f>-(#REF!)</f>
        <v>#REF!</v>
      </c>
      <c r="U438" t="e">
        <f>-(#REF!)</f>
        <v>#REF!</v>
      </c>
      <c r="V438" t="e">
        <f>-(#REF!)</f>
        <v>#REF!</v>
      </c>
    </row>
    <row r="439" spans="1:22" ht="15.75">
      <c r="A439" s="5"/>
      <c r="B439" s="5"/>
      <c r="C439" s="5"/>
      <c r="D439" s="5"/>
      <c r="E439" s="5"/>
      <c r="F439" s="43"/>
      <c r="G439" s="104"/>
      <c r="H439" s="5"/>
      <c r="I439" s="5"/>
      <c r="J439" s="5"/>
      <c r="K439" s="5"/>
      <c r="L439" s="7" t="s">
        <v>722</v>
      </c>
      <c r="M439" s="5"/>
      <c r="N439" s="28" t="e">
        <f t="shared" ref="N439:V439" si="9">SUM(N435:N438)</f>
        <v>#REF!</v>
      </c>
      <c r="O439" s="28" t="e">
        <f t="shared" si="9"/>
        <v>#REF!</v>
      </c>
      <c r="P439" s="28" t="e">
        <f t="shared" si="9"/>
        <v>#REF!</v>
      </c>
      <c r="Q439" s="28" t="e">
        <f t="shared" si="9"/>
        <v>#REF!</v>
      </c>
      <c r="R439" s="28" t="e">
        <f t="shared" si="9"/>
        <v>#REF!</v>
      </c>
      <c r="S439" s="28" t="e">
        <f t="shared" si="9"/>
        <v>#REF!</v>
      </c>
      <c r="T439" s="28" t="e">
        <f t="shared" si="9"/>
        <v>#REF!</v>
      </c>
      <c r="U439" s="28" t="e">
        <f t="shared" si="9"/>
        <v>#REF!</v>
      </c>
      <c r="V439" s="28" t="e">
        <f t="shared" si="9"/>
        <v>#REF!</v>
      </c>
    </row>
    <row r="440" spans="1:22" ht="15.75">
      <c r="A440" s="10" t="s">
        <v>46</v>
      </c>
      <c r="B440" s="11"/>
      <c r="C440" s="11"/>
      <c r="D440" s="11"/>
      <c r="E440" s="11"/>
      <c r="F440" s="41"/>
      <c r="G440" s="41"/>
      <c r="H440" s="11"/>
      <c r="I440" s="11"/>
      <c r="J440" s="5"/>
      <c r="K440" s="5"/>
      <c r="L440" s="5"/>
      <c r="M440" s="5"/>
      <c r="N440" s="9" t="s">
        <v>123</v>
      </c>
      <c r="O440" s="9" t="s">
        <v>124</v>
      </c>
      <c r="P440" s="9" t="s">
        <v>125</v>
      </c>
      <c r="Q440" s="9" t="s">
        <v>126</v>
      </c>
      <c r="R440" s="9" t="s">
        <v>127</v>
      </c>
      <c r="S440" s="9" t="s">
        <v>128</v>
      </c>
      <c r="T440" s="9" t="s">
        <v>129</v>
      </c>
      <c r="U440" s="9" t="s">
        <v>130</v>
      </c>
      <c r="V440" s="9" t="s">
        <v>671</v>
      </c>
    </row>
    <row r="441" spans="1:22">
      <c r="A441" s="5"/>
      <c r="B441" s="5"/>
      <c r="C441" s="5"/>
      <c r="D441" s="5"/>
      <c r="E441" s="5"/>
      <c r="F441" s="43"/>
      <c r="G441" s="104"/>
      <c r="H441" s="5"/>
      <c r="I441" s="5"/>
      <c r="J441" s="5"/>
      <c r="K441" s="5"/>
      <c r="L441" s="5"/>
      <c r="M441" s="5"/>
      <c r="N441" s="9" t="s">
        <v>569</v>
      </c>
      <c r="O441" s="9" t="s">
        <v>570</v>
      </c>
      <c r="P441" s="9" t="s">
        <v>572</v>
      </c>
      <c r="Q441" s="9" t="s">
        <v>573</v>
      </c>
      <c r="R441" s="9" t="s">
        <v>574</v>
      </c>
      <c r="S441" s="9" t="s">
        <v>575</v>
      </c>
      <c r="T441" s="9" t="s">
        <v>576</v>
      </c>
      <c r="U441" s="9" t="s">
        <v>577</v>
      </c>
      <c r="V441" s="9" t="s">
        <v>672</v>
      </c>
    </row>
    <row r="442" spans="1:22" ht="15.75">
      <c r="A442" s="6"/>
      <c r="B442" s="6"/>
      <c r="C442" s="6"/>
      <c r="D442" s="6"/>
      <c r="E442" s="125" t="e">
        <f>#REF!</f>
        <v>#REF!</v>
      </c>
      <c r="F442" s="114"/>
      <c r="G442" s="115"/>
      <c r="H442" s="126" t="e">
        <f>#REF!</f>
        <v>#REF!</v>
      </c>
      <c r="I442" s="13"/>
      <c r="J442" s="5"/>
      <c r="K442" s="5"/>
      <c r="L442" s="5"/>
      <c r="M442" s="5"/>
      <c r="N442" t="e">
        <f>(#REF!)</f>
        <v>#REF!</v>
      </c>
      <c r="O442" t="e">
        <f>(#REF!)</f>
        <v>#REF!</v>
      </c>
      <c r="P442" t="e">
        <f>(#REF!)</f>
        <v>#REF!</v>
      </c>
      <c r="Q442" t="e">
        <f>(#REF!)</f>
        <v>#REF!</v>
      </c>
      <c r="R442" t="e">
        <f>(#REF!)</f>
        <v>#REF!</v>
      </c>
      <c r="S442" t="e">
        <f>(#REF!)</f>
        <v>#REF!</v>
      </c>
      <c r="T442" t="e">
        <f>(#REF!)</f>
        <v>#REF!</v>
      </c>
      <c r="U442" t="e">
        <f>(#REF!)</f>
        <v>#REF!</v>
      </c>
      <c r="V442" t="e">
        <f>(#REF!)</f>
        <v>#REF!</v>
      </c>
    </row>
    <row r="443" spans="1:22">
      <c r="A443" s="5"/>
      <c r="B443" s="5"/>
      <c r="C443" s="5"/>
      <c r="D443" s="5"/>
      <c r="E443" s="101" t="s">
        <v>244</v>
      </c>
      <c r="F443" s="41"/>
      <c r="G443" s="104"/>
      <c r="H443" s="30" t="s">
        <v>244</v>
      </c>
      <c r="I443" s="11"/>
      <c r="J443" s="5"/>
      <c r="K443" s="5"/>
      <c r="L443" s="5"/>
      <c r="M443" s="5"/>
      <c r="N443" t="e">
        <f>(#REF!)</f>
        <v>#REF!</v>
      </c>
      <c r="O443" t="e">
        <f>(#REF!)</f>
        <v>#REF!</v>
      </c>
      <c r="P443" t="e">
        <f>(#REF!)</f>
        <v>#REF!</v>
      </c>
      <c r="Q443" t="e">
        <f>(#REF!)</f>
        <v>#REF!</v>
      </c>
      <c r="R443" t="e">
        <f>(#REF!)</f>
        <v>#REF!</v>
      </c>
      <c r="S443" t="e">
        <f>(#REF!)</f>
        <v>#REF!</v>
      </c>
      <c r="T443" t="e">
        <f>(#REF!)</f>
        <v>#REF!</v>
      </c>
      <c r="U443" t="e">
        <f>(#REF!)</f>
        <v>#REF!</v>
      </c>
      <c r="V443" t="e">
        <f>(#REF!)</f>
        <v>#REF!</v>
      </c>
    </row>
    <row r="444" spans="1:22">
      <c r="A444" s="15"/>
      <c r="B444" s="6"/>
      <c r="C444" s="6"/>
      <c r="D444" s="6"/>
      <c r="E444" s="6"/>
      <c r="F444" s="42"/>
      <c r="G444" s="115"/>
      <c r="H444" s="6"/>
      <c r="I444" s="6"/>
      <c r="J444" s="5"/>
      <c r="K444" s="5"/>
      <c r="L444" s="5"/>
      <c r="M444" s="5"/>
      <c r="N444" t="e">
        <f>(#REF!)</f>
        <v>#REF!</v>
      </c>
      <c r="O444" t="e">
        <f>(#REF!)</f>
        <v>#REF!</v>
      </c>
      <c r="P444" t="e">
        <f>(#REF!)</f>
        <v>#REF!</v>
      </c>
      <c r="Q444" t="e">
        <f>(#REF!)</f>
        <v>#REF!</v>
      </c>
      <c r="R444" t="e">
        <f>(#REF!)</f>
        <v>#REF!</v>
      </c>
      <c r="S444" t="e">
        <f>(#REF!)</f>
        <v>#REF!</v>
      </c>
      <c r="T444" t="e">
        <f>(#REF!)</f>
        <v>#REF!</v>
      </c>
      <c r="U444" t="e">
        <f>(#REF!)</f>
        <v>#REF!</v>
      </c>
      <c r="V444" t="e">
        <f>(#REF!)</f>
        <v>#REF!</v>
      </c>
    </row>
    <row r="445" spans="1:22">
      <c r="A445" s="7"/>
      <c r="B445" s="5"/>
      <c r="C445" s="5"/>
      <c r="D445" s="5"/>
      <c r="E445" s="5"/>
      <c r="F445" s="43"/>
      <c r="G445" s="104"/>
      <c r="H445" s="5"/>
      <c r="I445" s="5"/>
      <c r="J445" s="5"/>
      <c r="K445" s="5"/>
      <c r="L445" s="5"/>
      <c r="M445" s="5"/>
      <c r="N445" t="e">
        <f>(#REF!)</f>
        <v>#REF!</v>
      </c>
      <c r="O445" t="e">
        <f>(#REF!)</f>
        <v>#REF!</v>
      </c>
      <c r="P445" t="e">
        <f>(#REF!)</f>
        <v>#REF!</v>
      </c>
      <c r="Q445" t="e">
        <f>(#REF!)</f>
        <v>#REF!</v>
      </c>
      <c r="R445" t="e">
        <f>(#REF!)</f>
        <v>#REF!</v>
      </c>
      <c r="S445" t="e">
        <f>(#REF!)</f>
        <v>#REF!</v>
      </c>
      <c r="T445" t="e">
        <f>(#REF!)</f>
        <v>#REF!</v>
      </c>
      <c r="U445" t="e">
        <f>(#REF!)</f>
        <v>#REF!</v>
      </c>
      <c r="V445" t="e">
        <f>(#REF!)</f>
        <v>#REF!</v>
      </c>
    </row>
    <row r="446" spans="1:22" ht="15.75">
      <c r="A446" s="27" t="s">
        <v>47</v>
      </c>
      <c r="B446" s="5"/>
      <c r="C446" s="5"/>
      <c r="D446" s="5"/>
      <c r="E446" s="5"/>
      <c r="F446" s="43"/>
      <c r="G446" s="104"/>
      <c r="H446" s="5"/>
      <c r="I446" s="5"/>
      <c r="J446" s="5"/>
      <c r="K446" s="5"/>
      <c r="L446" s="7" t="s">
        <v>701</v>
      </c>
      <c r="M446" s="5"/>
      <c r="N446" s="28" t="e">
        <f t="shared" ref="N446:V446" si="10">SUM(N442:N445)</f>
        <v>#REF!</v>
      </c>
      <c r="O446" s="28" t="e">
        <f t="shared" si="10"/>
        <v>#REF!</v>
      </c>
      <c r="P446" s="28" t="e">
        <f t="shared" si="10"/>
        <v>#REF!</v>
      </c>
      <c r="Q446" s="28" t="e">
        <f t="shared" si="10"/>
        <v>#REF!</v>
      </c>
      <c r="R446" s="28" t="e">
        <f t="shared" si="10"/>
        <v>#REF!</v>
      </c>
      <c r="S446" s="28" t="e">
        <f t="shared" si="10"/>
        <v>#REF!</v>
      </c>
      <c r="T446" s="28" t="e">
        <f t="shared" si="10"/>
        <v>#REF!</v>
      </c>
      <c r="U446" s="28" t="e">
        <f t="shared" si="10"/>
        <v>#REF!</v>
      </c>
      <c r="V446" s="28" t="e">
        <f t="shared" si="10"/>
        <v>#REF!</v>
      </c>
    </row>
    <row r="447" spans="1:22">
      <c r="A447" s="7"/>
      <c r="B447" s="5"/>
      <c r="C447" s="5"/>
      <c r="D447" s="5"/>
      <c r="E447" s="5"/>
      <c r="F447" s="43"/>
      <c r="G447" s="104"/>
      <c r="H447" s="5"/>
      <c r="I447" s="5"/>
      <c r="J447" s="5"/>
      <c r="K447" s="5"/>
      <c r="L447" s="5"/>
      <c r="M447" s="5"/>
      <c r="N447" s="9" t="s">
        <v>123</v>
      </c>
      <c r="O447" s="9" t="s">
        <v>124</v>
      </c>
      <c r="P447" s="9" t="s">
        <v>125</v>
      </c>
      <c r="Q447" s="9" t="s">
        <v>126</v>
      </c>
      <c r="R447" s="9" t="s">
        <v>127</v>
      </c>
      <c r="S447" s="9" t="s">
        <v>128</v>
      </c>
      <c r="T447" s="9" t="s">
        <v>129</v>
      </c>
      <c r="U447" s="9" t="s">
        <v>130</v>
      </c>
      <c r="V447" s="9" t="s">
        <v>671</v>
      </c>
    </row>
    <row r="448" spans="1:22">
      <c r="A448" s="30" t="s">
        <v>48</v>
      </c>
      <c r="B448" s="11"/>
      <c r="C448" s="5"/>
      <c r="D448" s="5"/>
      <c r="E448" s="5"/>
      <c r="F448" s="43"/>
      <c r="G448" s="104"/>
      <c r="H448" s="5"/>
      <c r="I448" s="5"/>
      <c r="J448" s="5"/>
      <c r="K448" s="5"/>
      <c r="L448" s="5"/>
      <c r="M448" s="5"/>
      <c r="N448" s="9" t="s">
        <v>569</v>
      </c>
      <c r="O448" s="9" t="s">
        <v>570</v>
      </c>
      <c r="P448" s="9" t="s">
        <v>572</v>
      </c>
      <c r="Q448" s="9" t="s">
        <v>573</v>
      </c>
      <c r="R448" s="9" t="s">
        <v>574</v>
      </c>
      <c r="S448" s="9" t="s">
        <v>575</v>
      </c>
      <c r="T448" s="9" t="s">
        <v>576</v>
      </c>
      <c r="U448" s="9" t="s">
        <v>577</v>
      </c>
      <c r="V448" s="9" t="s">
        <v>672</v>
      </c>
    </row>
    <row r="449" spans="1:22" ht="15.75">
      <c r="A449" s="30" t="s">
        <v>34</v>
      </c>
      <c r="B449" s="11"/>
      <c r="C449" s="5"/>
      <c r="D449" s="5"/>
      <c r="E449" s="47" t="e">
        <f>#VALUE!</f>
        <v>#VALUE!</v>
      </c>
      <c r="F449" s="43"/>
      <c r="G449" s="104"/>
      <c r="H449" s="5">
        <v>2702</v>
      </c>
      <c r="I449" s="5"/>
      <c r="J449" s="5"/>
      <c r="K449" s="57">
        <f>IF(N!$A$1="CHE",#REF!+#REF!,IF(N!$A$1="AUR",#REF!+#REF!,IF(N!$A$1="QAT",#REF!+#REF!,IF(N!$A$1="COM",#REF!+#REF!,0))))</f>
        <v>0</v>
      </c>
      <c r="L449" s="5"/>
      <c r="M449" s="5"/>
      <c r="N449" t="e">
        <f>(#REF!)</f>
        <v>#REF!</v>
      </c>
      <c r="O449" t="e">
        <f>(#REF!)</f>
        <v>#REF!</v>
      </c>
      <c r="P449" t="e">
        <f>(#REF!)</f>
        <v>#REF!</v>
      </c>
      <c r="Q449" t="e">
        <f>(#REF!)</f>
        <v>#REF!</v>
      </c>
      <c r="R449" t="e">
        <f>(#REF!)</f>
        <v>#REF!</v>
      </c>
      <c r="S449" t="e">
        <f>(#REF!)</f>
        <v>#REF!</v>
      </c>
      <c r="T449" t="e">
        <f>(#REF!)</f>
        <v>#REF!</v>
      </c>
      <c r="U449" t="e">
        <f>(#REF!)</f>
        <v>#REF!</v>
      </c>
      <c r="V449" t="e">
        <f>(#REF!)</f>
        <v>#REF!</v>
      </c>
    </row>
    <row r="450" spans="1:22">
      <c r="A450" s="30" t="s">
        <v>35</v>
      </c>
      <c r="B450" s="11"/>
      <c r="C450" s="5"/>
      <c r="D450" s="5"/>
      <c r="E450" s="6" t="e">
        <f>#VALUE!</f>
        <v>#VALUE!</v>
      </c>
      <c r="F450" s="43" t="e">
        <f>ROUND(SUM(E449:E450),0)</f>
        <v>#VALUE!</v>
      </c>
      <c r="G450" s="104"/>
      <c r="H450" s="5">
        <v>273284</v>
      </c>
      <c r="I450" s="5">
        <f>SUM(H449:H450)</f>
        <v>275986</v>
      </c>
      <c r="J450" s="5"/>
      <c r="K450" s="6"/>
      <c r="L450" s="5"/>
      <c r="M450" s="5"/>
      <c r="N450" t="e">
        <f>(#REF!)</f>
        <v>#REF!</v>
      </c>
      <c r="O450" t="e">
        <f>(#REF!)</f>
        <v>#REF!</v>
      </c>
      <c r="P450" t="e">
        <f>(#REF!)</f>
        <v>#REF!</v>
      </c>
      <c r="Q450" t="e">
        <f>(#REF!)</f>
        <v>#REF!</v>
      </c>
      <c r="R450" t="e">
        <f>(#REF!)</f>
        <v>#REF!</v>
      </c>
      <c r="S450" t="e">
        <f>(#REF!)</f>
        <v>#REF!</v>
      </c>
      <c r="T450" t="e">
        <f>(#REF!)</f>
        <v>#REF!</v>
      </c>
      <c r="U450" t="e">
        <f>(#REF!)</f>
        <v>#REF!</v>
      </c>
      <c r="V450" t="e">
        <f>(#REF!)</f>
        <v>#REF!</v>
      </c>
    </row>
    <row r="451" spans="1:22">
      <c r="A451" s="7"/>
      <c r="B451" s="5"/>
      <c r="C451" s="5"/>
      <c r="D451" s="5"/>
      <c r="E451" s="5"/>
      <c r="F451" s="43"/>
      <c r="G451" s="104"/>
      <c r="H451" s="21"/>
      <c r="I451" s="21"/>
      <c r="J451" s="5"/>
      <c r="K451" s="5"/>
      <c r="L451" s="5"/>
      <c r="M451" s="5"/>
      <c r="N451" t="e">
        <f>-(#REF!)</f>
        <v>#REF!</v>
      </c>
      <c r="O451" t="e">
        <f>-(#REF!)</f>
        <v>#REF!</v>
      </c>
      <c r="P451" t="e">
        <f>-(#REF!)</f>
        <v>#REF!</v>
      </c>
      <c r="Q451" t="e">
        <f>-(#REF!)</f>
        <v>#REF!</v>
      </c>
      <c r="R451" t="e">
        <f>-(#REF!)</f>
        <v>#REF!</v>
      </c>
      <c r="S451" t="e">
        <f>-(#REF!)</f>
        <v>#REF!</v>
      </c>
      <c r="T451" t="e">
        <f>-(#REF!)</f>
        <v>#REF!</v>
      </c>
      <c r="U451" t="e">
        <f>-(#REF!)</f>
        <v>#REF!</v>
      </c>
      <c r="V451" t="e">
        <f>-(#REF!)</f>
        <v>#REF!</v>
      </c>
    </row>
    <row r="452" spans="1:22">
      <c r="A452" s="7" t="s">
        <v>36</v>
      </c>
      <c r="B452" s="5"/>
      <c r="C452" s="5"/>
      <c r="D452" s="5"/>
      <c r="E452" s="5"/>
      <c r="F452" s="43"/>
      <c r="G452" s="104"/>
      <c r="H452" s="5"/>
      <c r="I452" s="5"/>
      <c r="J452" s="5"/>
      <c r="K452" s="5"/>
      <c r="L452" s="5"/>
      <c r="M452" s="5"/>
      <c r="N452" t="e">
        <f>-(#REF!)</f>
        <v>#REF!</v>
      </c>
      <c r="O452" t="e">
        <f>-(#REF!)</f>
        <v>#REF!</v>
      </c>
      <c r="P452" t="e">
        <f>-(#REF!)</f>
        <v>#REF!</v>
      </c>
      <c r="Q452" t="e">
        <f>-(#REF!)</f>
        <v>#REF!</v>
      </c>
      <c r="R452" t="e">
        <f>-(#REF!)</f>
        <v>#REF!</v>
      </c>
      <c r="S452" t="e">
        <f>-(#REF!)</f>
        <v>#REF!</v>
      </c>
      <c r="T452" t="e">
        <f>-(#REF!)</f>
        <v>#REF!</v>
      </c>
      <c r="U452" t="e">
        <f>-(#REF!)</f>
        <v>#REF!</v>
      </c>
      <c r="V452" t="e">
        <f>-(#REF!)</f>
        <v>#REF!</v>
      </c>
    </row>
    <row r="453" spans="1:22" ht="15.75">
      <c r="A453" s="7" t="s">
        <v>37</v>
      </c>
      <c r="B453" s="5"/>
      <c r="C453" s="5"/>
      <c r="D453" s="5"/>
      <c r="E453" s="5" t="e">
        <f>#VALUE!</f>
        <v>#VALUE!</v>
      </c>
      <c r="F453" s="43"/>
      <c r="G453" s="104"/>
      <c r="H453" s="5">
        <v>100561</v>
      </c>
      <c r="I453" s="5"/>
      <c r="J453" s="5"/>
      <c r="K453" s="5"/>
      <c r="L453" s="5" t="s">
        <v>679</v>
      </c>
      <c r="M453" s="5"/>
      <c r="N453" s="28" t="e">
        <f t="shared" ref="N453:V453" si="11">SUM(N449:N452)</f>
        <v>#REF!</v>
      </c>
      <c r="O453" s="28" t="e">
        <f t="shared" si="11"/>
        <v>#REF!</v>
      </c>
      <c r="P453" s="28" t="e">
        <f t="shared" si="11"/>
        <v>#REF!</v>
      </c>
      <c r="Q453" s="28" t="e">
        <f t="shared" si="11"/>
        <v>#REF!</v>
      </c>
      <c r="R453" s="28" t="e">
        <f t="shared" si="11"/>
        <v>#REF!</v>
      </c>
      <c r="S453" s="28" t="e">
        <f t="shared" si="11"/>
        <v>#REF!</v>
      </c>
      <c r="T453" s="28" t="e">
        <f t="shared" si="11"/>
        <v>#REF!</v>
      </c>
      <c r="U453" s="28" t="e">
        <f t="shared" si="11"/>
        <v>#REF!</v>
      </c>
      <c r="V453" s="28" t="e">
        <f t="shared" si="11"/>
        <v>#REF!</v>
      </c>
    </row>
    <row r="454" spans="1:22">
      <c r="A454" s="7" t="s">
        <v>38</v>
      </c>
      <c r="B454" s="5"/>
      <c r="C454" s="5"/>
      <c r="D454" s="5"/>
      <c r="E454" s="47" t="e">
        <f>#VALUE!</f>
        <v>#VALUE!</v>
      </c>
      <c r="F454" s="43" t="e">
        <f>ROUND(+E453-E454,0)</f>
        <v>#VALUE!</v>
      </c>
      <c r="G454" s="104"/>
      <c r="H454" s="5">
        <v>63488</v>
      </c>
      <c r="I454" s="5">
        <f>H453-H454</f>
        <v>37073</v>
      </c>
      <c r="J454" s="5"/>
      <c r="K454" s="5"/>
      <c r="L454" s="5"/>
      <c r="M454" s="5"/>
      <c r="N454" s="5"/>
      <c r="O454" s="5"/>
      <c r="P454" s="5"/>
      <c r="Q454" s="5"/>
      <c r="R454" s="5"/>
      <c r="S454" s="5"/>
      <c r="T454" s="5"/>
      <c r="U454" s="5"/>
    </row>
    <row r="455" spans="1:22">
      <c r="A455" s="7"/>
      <c r="B455" s="5"/>
      <c r="C455" s="5"/>
      <c r="D455" s="5"/>
      <c r="E455" s="6"/>
      <c r="F455" s="43"/>
      <c r="G455" s="104"/>
      <c r="H455" s="21"/>
      <c r="I455" s="5"/>
      <c r="J455" s="5"/>
      <c r="K455" s="5"/>
      <c r="L455" s="5"/>
      <c r="M455" s="5"/>
      <c r="N455" s="5"/>
      <c r="O455" s="5"/>
      <c r="P455" s="5"/>
      <c r="Q455" s="5"/>
      <c r="R455" s="5"/>
      <c r="S455" s="5"/>
      <c r="T455" s="5"/>
      <c r="U455" s="5"/>
    </row>
    <row r="456" spans="1:22" ht="15.75">
      <c r="A456" s="7" t="s">
        <v>10</v>
      </c>
      <c r="B456" s="5"/>
      <c r="C456" s="5"/>
      <c r="D456" s="5"/>
      <c r="E456" s="5"/>
      <c r="F456" s="43" t="e">
        <f>#VALUE!</f>
        <v>#VALUE!</v>
      </c>
      <c r="G456" s="104"/>
      <c r="H456" s="5"/>
      <c r="I456" s="5">
        <v>3830</v>
      </c>
      <c r="J456" s="5"/>
      <c r="K456" s="57">
        <f>IF(N!$A$1="CHE",#REF!+#REF!,IF(N!$A$1="AUR",#REF!+#REF!,IF(N!$A$1="QAT",#REF!+#REF!,IF(N!$A$1="COM",#REF!+#REF!,0))))</f>
        <v>0</v>
      </c>
      <c r="L456" s="5"/>
      <c r="M456" s="5"/>
      <c r="N456" s="9" t="s">
        <v>123</v>
      </c>
      <c r="O456" s="9" t="s">
        <v>124</v>
      </c>
      <c r="P456" s="9" t="s">
        <v>125</v>
      </c>
      <c r="Q456" s="9" t="s">
        <v>126</v>
      </c>
      <c r="R456" s="9" t="s">
        <v>127</v>
      </c>
      <c r="S456" s="9" t="s">
        <v>128</v>
      </c>
      <c r="T456" s="9" t="s">
        <v>129</v>
      </c>
      <c r="U456" s="9" t="s">
        <v>130</v>
      </c>
      <c r="V456" s="9" t="s">
        <v>671</v>
      </c>
    </row>
    <row r="457" spans="1:22">
      <c r="A457" s="7"/>
      <c r="B457" s="5"/>
      <c r="C457" s="5"/>
      <c r="D457" s="5"/>
      <c r="E457" s="5"/>
      <c r="F457" s="43"/>
      <c r="G457" s="104"/>
      <c r="H457" s="5"/>
      <c r="I457" s="5"/>
      <c r="J457" s="5"/>
      <c r="K457" s="6"/>
      <c r="L457" s="5"/>
      <c r="M457" s="5"/>
      <c r="N457" s="9" t="s">
        <v>569</v>
      </c>
      <c r="O457" s="9" t="s">
        <v>570</v>
      </c>
      <c r="P457" s="9" t="s">
        <v>572</v>
      </c>
      <c r="Q457" s="9" t="s">
        <v>573</v>
      </c>
      <c r="R457" s="9" t="s">
        <v>574</v>
      </c>
      <c r="S457" s="9" t="s">
        <v>575</v>
      </c>
      <c r="T457" s="9" t="s">
        <v>576</v>
      </c>
      <c r="U457" s="9" t="s">
        <v>577</v>
      </c>
      <c r="V457" s="9" t="s">
        <v>672</v>
      </c>
    </row>
    <row r="458" spans="1:22" ht="15.75">
      <c r="A458" s="7" t="s">
        <v>385</v>
      </c>
      <c r="B458" s="5"/>
      <c r="C458" s="5"/>
      <c r="D458" s="5"/>
      <c r="E458" s="47" t="e">
        <f>#VALUE!</f>
        <v>#VALUE!</v>
      </c>
      <c r="F458" s="43"/>
      <c r="G458" s="104"/>
      <c r="H458" s="5">
        <v>249</v>
      </c>
      <c r="I458" s="5"/>
      <c r="J458" s="5"/>
      <c r="K458" s="57">
        <f>IF(N!$A$1="CHE",#REF!+#REF!,IF(N!$A$1="AUR",#REF!+#REF!,IF(N!$A$1="QAT",#REF!+#REF!,IF(N!$A$1="COM",#REF!+#REF!,0))))</f>
        <v>0</v>
      </c>
      <c r="L458" s="5"/>
      <c r="M458" s="5"/>
      <c r="N458" t="e">
        <f>(#REF!)</f>
        <v>#REF!</v>
      </c>
      <c r="O458" t="e">
        <f>(#REF!)</f>
        <v>#REF!</v>
      </c>
      <c r="P458" t="e">
        <f>(#REF!)</f>
        <v>#REF!</v>
      </c>
      <c r="Q458" t="e">
        <f>(#REF!)</f>
        <v>#REF!</v>
      </c>
      <c r="R458" t="e">
        <f>(#REF!)</f>
        <v>#REF!</v>
      </c>
      <c r="S458" t="e">
        <f>(#REF!)</f>
        <v>#REF!</v>
      </c>
      <c r="T458" t="e">
        <f>(#REF!)</f>
        <v>#REF!</v>
      </c>
      <c r="U458" t="e">
        <f>(#REF!)</f>
        <v>#REF!</v>
      </c>
      <c r="V458" t="e">
        <f>(#REF!)</f>
        <v>#REF!</v>
      </c>
    </row>
    <row r="459" spans="1:22">
      <c r="A459" s="7" t="s">
        <v>11</v>
      </c>
      <c r="B459" s="5"/>
      <c r="C459" s="5"/>
      <c r="D459" s="5"/>
      <c r="E459" s="48" t="e">
        <f>#VALUE!</f>
        <v>#VALUE!</v>
      </c>
      <c r="F459" s="43" t="e">
        <f>ROUND(+E458-E459,0)</f>
        <v>#VALUE!</v>
      </c>
      <c r="G459" s="104"/>
      <c r="H459" s="5">
        <v>33</v>
      </c>
      <c r="I459" s="5">
        <f>H458-H459</f>
        <v>216</v>
      </c>
      <c r="J459" s="5"/>
      <c r="K459" s="6"/>
      <c r="L459" s="5"/>
      <c r="M459" s="5"/>
      <c r="N459" t="e">
        <f>(#REF!)</f>
        <v>#REF!</v>
      </c>
      <c r="O459" t="e">
        <f>(#REF!)</f>
        <v>#REF!</v>
      </c>
      <c r="P459" t="e">
        <f>(#REF!)</f>
        <v>#REF!</v>
      </c>
      <c r="Q459" t="e">
        <f>(#REF!)</f>
        <v>#REF!</v>
      </c>
      <c r="R459" t="e">
        <f>(#REF!)</f>
        <v>#REF!</v>
      </c>
      <c r="S459" t="e">
        <f>(#REF!)</f>
        <v>#REF!</v>
      </c>
      <c r="T459" t="e">
        <f>(#REF!)</f>
        <v>#REF!</v>
      </c>
      <c r="U459" t="e">
        <f>(#REF!)</f>
        <v>#REF!</v>
      </c>
      <c r="V459" t="e">
        <f>(#REF!)</f>
        <v>#REF!</v>
      </c>
    </row>
    <row r="460" spans="1:22">
      <c r="A460" s="7"/>
      <c r="B460" s="5"/>
      <c r="C460" s="5"/>
      <c r="D460" s="5"/>
      <c r="E460" s="6"/>
      <c r="F460" s="43"/>
      <c r="G460" s="104"/>
      <c r="H460" s="21"/>
      <c r="I460" s="5"/>
      <c r="J460" s="5"/>
      <c r="K460" s="5"/>
      <c r="L460" s="5"/>
      <c r="M460" s="5"/>
      <c r="N460" t="e">
        <f>-(#REF!)</f>
        <v>#REF!</v>
      </c>
      <c r="O460" t="e">
        <f>-(#REF!)</f>
        <v>#REF!</v>
      </c>
      <c r="P460" t="e">
        <f>-(#REF!)</f>
        <v>#REF!</v>
      </c>
      <c r="Q460" t="e">
        <f>-(#REF!)</f>
        <v>#REF!</v>
      </c>
      <c r="R460" t="e">
        <f>-(#REF!)</f>
        <v>#REF!</v>
      </c>
      <c r="S460" t="e">
        <f>-(#REF!)</f>
        <v>#REF!</v>
      </c>
      <c r="T460" t="e">
        <f>-(#REF!)</f>
        <v>#REF!</v>
      </c>
      <c r="U460" t="e">
        <f>-(#REF!)</f>
        <v>#REF!</v>
      </c>
      <c r="V460" t="e">
        <f>-(#REF!)</f>
        <v>#REF!</v>
      </c>
    </row>
    <row r="461" spans="1:22" ht="15.75">
      <c r="A461" s="7" t="s">
        <v>429</v>
      </c>
      <c r="B461" s="5"/>
      <c r="C461" s="5"/>
      <c r="D461" s="5"/>
      <c r="E461" s="5"/>
      <c r="F461" s="43" t="e">
        <f>#VALUE!</f>
        <v>#VALUE!</v>
      </c>
      <c r="G461" s="104"/>
      <c r="H461" s="5"/>
      <c r="I461" s="5">
        <v>52156</v>
      </c>
      <c r="J461" s="5"/>
      <c r="K461" s="57">
        <f>IF(N!$A$1="CHE",#REF!+#REF!,IF(N!$A$1="AUR",#REF!+#REF!,IF(N!$A$1="QAT",#REF!+#REF!,IF(N!$A$1="COM",#REF!+#REF!,0))))</f>
        <v>0</v>
      </c>
      <c r="L461" s="7"/>
      <c r="M461" s="5"/>
      <c r="N461" t="e">
        <f>-(#REF!)</f>
        <v>#REF!</v>
      </c>
      <c r="O461" t="e">
        <f>-(#REF!)</f>
        <v>#REF!</v>
      </c>
      <c r="P461" t="e">
        <f>-(#REF!)</f>
        <v>#REF!</v>
      </c>
      <c r="Q461" t="e">
        <f>-(#REF!)</f>
        <v>#REF!</v>
      </c>
      <c r="R461" t="e">
        <f>-(#REF!)</f>
        <v>#REF!</v>
      </c>
      <c r="S461" t="e">
        <f>-(#REF!)</f>
        <v>#REF!</v>
      </c>
      <c r="T461" t="e">
        <f>-(#REF!)</f>
        <v>#REF!</v>
      </c>
      <c r="U461" t="e">
        <f>-(#REF!)</f>
        <v>#REF!</v>
      </c>
      <c r="V461" t="e">
        <f>-(#REF!)</f>
        <v>#REF!</v>
      </c>
    </row>
    <row r="462" spans="1:22" ht="15.75">
      <c r="A462" s="7" t="s">
        <v>430</v>
      </c>
      <c r="B462" s="5"/>
      <c r="C462" s="5"/>
      <c r="D462" s="5"/>
      <c r="E462" s="5"/>
      <c r="F462" s="43" t="e">
        <f>#VALUE!</f>
        <v>#VALUE!</v>
      </c>
      <c r="G462" s="104"/>
      <c r="H462" s="5"/>
      <c r="I462" s="5">
        <v>18037</v>
      </c>
      <c r="J462" s="5"/>
      <c r="K462" s="127">
        <f>IF(N!$A$1="CHE",#REF!+#REF!,IF(N!$A$1="AUR",#REF!+#REF!,IF(N!$A$1="QAT",#REF!+#REF!,IF(N!$A$1="COM",#REF!+#REF!,0))))</f>
        <v>0</v>
      </c>
      <c r="L462" s="7" t="s">
        <v>32</v>
      </c>
      <c r="M462" s="5"/>
      <c r="N462" s="28" t="e">
        <f t="shared" ref="N462:V462" si="12">SUM(N458:N461)</f>
        <v>#REF!</v>
      </c>
      <c r="O462" s="28" t="e">
        <f t="shared" si="12"/>
        <v>#REF!</v>
      </c>
      <c r="P462" s="28" t="e">
        <f t="shared" si="12"/>
        <v>#REF!</v>
      </c>
      <c r="Q462" s="28" t="e">
        <f t="shared" si="12"/>
        <v>#REF!</v>
      </c>
      <c r="R462" s="28" t="e">
        <f t="shared" si="12"/>
        <v>#REF!</v>
      </c>
      <c r="S462" s="28" t="e">
        <f t="shared" si="12"/>
        <v>#REF!</v>
      </c>
      <c r="T462" s="28" t="e">
        <f t="shared" si="12"/>
        <v>#REF!</v>
      </c>
      <c r="U462" s="28" t="e">
        <f t="shared" si="12"/>
        <v>#REF!</v>
      </c>
      <c r="V462" s="28" t="e">
        <f t="shared" si="12"/>
        <v>#REF!</v>
      </c>
    </row>
    <row r="463" spans="1:22" ht="15.75">
      <c r="A463" s="7" t="s">
        <v>431</v>
      </c>
      <c r="B463" s="5"/>
      <c r="C463" s="5"/>
      <c r="D463" s="5"/>
      <c r="E463" s="5"/>
      <c r="F463" s="43" t="e">
        <f>#VALUE!</f>
        <v>#VALUE!</v>
      </c>
      <c r="G463" s="104"/>
      <c r="H463" s="5"/>
      <c r="I463" s="5">
        <v>4501</v>
      </c>
      <c r="J463" s="5"/>
      <c r="K463" s="127">
        <f>IF(N!$A$1="CHE",#REF!+#REF!,IF(N!$A$1="AUR",#REF!+#REF!,IF(N!$A$1="QAT",#REF!+#REF!,IF(N!$A$1="COM",#REF!+#REF!,0))))</f>
        <v>0</v>
      </c>
      <c r="L463" s="5"/>
      <c r="M463" s="5"/>
      <c r="N463" s="9" t="s">
        <v>123</v>
      </c>
      <c r="O463" s="9" t="s">
        <v>124</v>
      </c>
      <c r="P463" s="9" t="s">
        <v>125</v>
      </c>
      <c r="Q463" s="9" t="s">
        <v>126</v>
      </c>
      <c r="R463" s="9" t="s">
        <v>127</v>
      </c>
      <c r="S463" s="9" t="s">
        <v>128</v>
      </c>
      <c r="T463" s="9" t="s">
        <v>129</v>
      </c>
      <c r="U463" s="9" t="s">
        <v>130</v>
      </c>
      <c r="V463" s="9" t="s">
        <v>671</v>
      </c>
    </row>
    <row r="464" spans="1:22">
      <c r="A464" s="7" t="s">
        <v>432</v>
      </c>
      <c r="B464" s="5"/>
      <c r="C464" s="5"/>
      <c r="D464" s="5"/>
      <c r="E464" s="5"/>
      <c r="F464" s="43" t="e">
        <f>#VALUE!</f>
        <v>#VALUE!</v>
      </c>
      <c r="G464" s="104"/>
      <c r="H464" s="5"/>
      <c r="I464" s="5">
        <v>3351</v>
      </c>
      <c r="J464" s="5"/>
      <c r="K464" s="6"/>
      <c r="L464" s="5"/>
      <c r="M464" s="5"/>
      <c r="N464" s="9" t="s">
        <v>569</v>
      </c>
      <c r="O464" s="9" t="s">
        <v>570</v>
      </c>
      <c r="P464" s="9" t="s">
        <v>572</v>
      </c>
      <c r="Q464" s="9" t="s">
        <v>573</v>
      </c>
      <c r="R464" s="9" t="s">
        <v>574</v>
      </c>
      <c r="S464" s="9" t="s">
        <v>575</v>
      </c>
      <c r="T464" s="9" t="s">
        <v>576</v>
      </c>
      <c r="U464" s="9" t="s">
        <v>577</v>
      </c>
      <c r="V464" s="9" t="s">
        <v>672</v>
      </c>
    </row>
    <row r="465" spans="1:22">
      <c r="A465" s="7" t="s">
        <v>49</v>
      </c>
      <c r="B465" s="5"/>
      <c r="C465" s="5"/>
      <c r="D465" s="5"/>
      <c r="E465" s="5"/>
      <c r="F465" s="43"/>
      <c r="G465" s="104"/>
      <c r="H465" s="5"/>
      <c r="I465" s="5"/>
      <c r="J465" s="5"/>
      <c r="K465" s="5"/>
      <c r="L465" s="5"/>
      <c r="M465" s="5"/>
      <c r="N465" t="e">
        <f>(#REF!)</f>
        <v>#REF!</v>
      </c>
      <c r="O465" t="e">
        <f>(#REF!)</f>
        <v>#REF!</v>
      </c>
      <c r="P465" t="e">
        <f>(#REF!)</f>
        <v>#REF!</v>
      </c>
      <c r="Q465" t="e">
        <f>(#REF!)</f>
        <v>#REF!</v>
      </c>
      <c r="R465" t="e">
        <f>(#REF!)</f>
        <v>#REF!</v>
      </c>
      <c r="S465" t="e">
        <f>(#REF!)</f>
        <v>#REF!</v>
      </c>
      <c r="T465" t="e">
        <f>(#REF!)</f>
        <v>#REF!</v>
      </c>
      <c r="U465" t="e">
        <f>(#REF!)</f>
        <v>#REF!</v>
      </c>
      <c r="V465" t="e">
        <f>(#REF!)</f>
        <v>#REF!</v>
      </c>
    </row>
    <row r="466" spans="1:22">
      <c r="A466" s="7" t="s">
        <v>386</v>
      </c>
      <c r="B466" s="5"/>
      <c r="C466" s="5"/>
      <c r="D466" s="5"/>
      <c r="E466" s="5" t="e">
        <f>(P!E150)/1000</f>
        <v>#VALUE!</v>
      </c>
      <c r="F466" s="43"/>
      <c r="G466" s="104"/>
      <c r="H466" s="5">
        <v>167137</v>
      </c>
      <c r="I466" s="5"/>
      <c r="J466" s="5"/>
      <c r="K466" s="5"/>
      <c r="L466" s="5"/>
      <c r="M466" s="5"/>
      <c r="N466" t="e">
        <f>(#REF!)</f>
        <v>#REF!</v>
      </c>
      <c r="O466" t="e">
        <f>(#REF!)</f>
        <v>#REF!</v>
      </c>
      <c r="P466" t="e">
        <f>(#REF!)</f>
        <v>#REF!</v>
      </c>
      <c r="Q466" t="e">
        <f>(#REF!)</f>
        <v>#REF!</v>
      </c>
      <c r="R466" t="e">
        <f>(#REF!)</f>
        <v>#REF!</v>
      </c>
      <c r="S466" t="e">
        <f>(#REF!)</f>
        <v>#REF!</v>
      </c>
      <c r="T466" t="e">
        <f>(#REF!)</f>
        <v>#REF!</v>
      </c>
      <c r="U466" t="e">
        <f>(#REF!)</f>
        <v>#REF!</v>
      </c>
      <c r="V466" t="e">
        <f>(#REF!)</f>
        <v>#REF!</v>
      </c>
    </row>
    <row r="467" spans="1:22">
      <c r="A467" s="7" t="s">
        <v>370</v>
      </c>
      <c r="B467" s="5"/>
      <c r="C467" s="5"/>
      <c r="D467" s="4" t="s">
        <v>371</v>
      </c>
      <c r="E467" s="5">
        <f>(H466)</f>
        <v>167137</v>
      </c>
      <c r="F467" s="43" t="e">
        <f>#VALUE!</f>
        <v>#VALUE!</v>
      </c>
      <c r="G467" s="104"/>
      <c r="H467" s="5">
        <v>156150</v>
      </c>
      <c r="I467" s="5">
        <f>(H466-H467)</f>
        <v>10987</v>
      </c>
      <c r="J467" s="5"/>
      <c r="K467" s="5"/>
      <c r="L467" s="5"/>
      <c r="M467" s="5"/>
      <c r="N467" t="e">
        <f>(#REF!)</f>
        <v>#REF!</v>
      </c>
      <c r="O467" t="e">
        <f>(#REF!)</f>
        <v>#REF!</v>
      </c>
      <c r="P467" t="e">
        <f>(#REF!)</f>
        <v>#REF!</v>
      </c>
      <c r="Q467" t="e">
        <f>(#REF!)</f>
        <v>#REF!</v>
      </c>
      <c r="R467" t="e">
        <f>(#REF!)</f>
        <v>#REF!</v>
      </c>
      <c r="S467" t="e">
        <f>(#REF!)</f>
        <v>#REF!</v>
      </c>
      <c r="T467" t="e">
        <f>(#REF!)</f>
        <v>#REF!</v>
      </c>
      <c r="U467" t="e">
        <f>(#REF!)</f>
        <v>#REF!</v>
      </c>
      <c r="V467" t="e">
        <f>(#REF!)</f>
        <v>#REF!</v>
      </c>
    </row>
    <row r="468" spans="1:22">
      <c r="A468" s="7"/>
      <c r="B468" s="5"/>
      <c r="C468" s="5"/>
      <c r="D468" s="4"/>
      <c r="E468" s="5"/>
      <c r="F468" s="43"/>
      <c r="G468" s="104"/>
      <c r="H468" s="5"/>
      <c r="I468" s="5"/>
      <c r="J468" s="5"/>
      <c r="K468" s="5"/>
      <c r="L468" s="5"/>
      <c r="M468" s="5"/>
      <c r="N468" t="e">
        <f>-(#REF!)</f>
        <v>#REF!</v>
      </c>
      <c r="O468" t="e">
        <f>-(#REF!)</f>
        <v>#REF!</v>
      </c>
      <c r="P468" t="e">
        <f>-(#REF!)</f>
        <v>#REF!</v>
      </c>
      <c r="Q468" t="e">
        <f>-(#REF!)</f>
        <v>#REF!</v>
      </c>
      <c r="R468" t="e">
        <f>-(#REF!)</f>
        <v>#REF!</v>
      </c>
      <c r="S468" t="e">
        <f>-(#REF!)</f>
        <v>#REF!</v>
      </c>
      <c r="T468" t="e">
        <f>-(#REF!)</f>
        <v>#REF!</v>
      </c>
      <c r="U468" t="e">
        <f>-(#REF!)</f>
        <v>#REF!</v>
      </c>
      <c r="V468" t="e">
        <f>-(#REF!)</f>
        <v>#REF!</v>
      </c>
    </row>
    <row r="469" spans="1:22">
      <c r="A469" s="7"/>
      <c r="B469" s="5"/>
      <c r="C469" s="5"/>
      <c r="D469" s="5"/>
      <c r="E469" s="21"/>
      <c r="F469" s="43"/>
      <c r="G469" s="104"/>
      <c r="H469" s="5"/>
      <c r="I469" s="5"/>
      <c r="J469" s="5"/>
      <c r="K469" s="5"/>
      <c r="L469" s="5"/>
      <c r="M469" s="5"/>
      <c r="N469" t="e">
        <f>(#REF!)</f>
        <v>#REF!</v>
      </c>
      <c r="O469" t="e">
        <f>(#REF!)</f>
        <v>#REF!</v>
      </c>
      <c r="P469" t="e">
        <f>(#REF!)</f>
        <v>#REF!</v>
      </c>
      <c r="Q469" t="e">
        <f>(#REF!)</f>
        <v>#REF!</v>
      </c>
      <c r="R469" t="e">
        <f>(#REF!)</f>
        <v>#REF!</v>
      </c>
      <c r="S469" t="e">
        <f>(#REF!)</f>
        <v>#REF!</v>
      </c>
      <c r="T469" t="e">
        <f>(#REF!)</f>
        <v>#REF!</v>
      </c>
      <c r="U469" t="e">
        <f>(#REF!)</f>
        <v>#REF!</v>
      </c>
      <c r="V469" t="e">
        <f>(#REF!)</f>
        <v>#REF!</v>
      </c>
    </row>
    <row r="470" spans="1:22">
      <c r="A470" s="7" t="s">
        <v>372</v>
      </c>
      <c r="B470" s="5"/>
      <c r="C470" s="5"/>
      <c r="D470" s="5"/>
      <c r="E470" s="5"/>
      <c r="F470" s="43"/>
      <c r="G470" s="104"/>
      <c r="H470" s="5"/>
      <c r="I470" s="5"/>
      <c r="J470" s="5"/>
      <c r="K470" s="5"/>
      <c r="L470" s="5"/>
      <c r="M470" s="5"/>
      <c r="N470" t="e">
        <f>(#REF!)</f>
        <v>#REF!</v>
      </c>
      <c r="O470" t="e">
        <f>(#REF!)</f>
        <v>#REF!</v>
      </c>
      <c r="P470" t="e">
        <f>(#REF!)</f>
        <v>#REF!</v>
      </c>
      <c r="Q470" t="e">
        <f>(#REF!)</f>
        <v>#REF!</v>
      </c>
      <c r="R470" t="e">
        <f>(#REF!)</f>
        <v>#REF!</v>
      </c>
      <c r="S470" t="e">
        <f>(#REF!)</f>
        <v>#REF!</v>
      </c>
      <c r="T470" t="e">
        <f>(#REF!)</f>
        <v>#REF!</v>
      </c>
      <c r="U470" t="e">
        <f>(#REF!)</f>
        <v>#REF!</v>
      </c>
      <c r="V470" t="e">
        <f>(#REF!)</f>
        <v>#REF!</v>
      </c>
    </row>
    <row r="471" spans="1:22">
      <c r="A471" s="7" t="s">
        <v>386</v>
      </c>
      <c r="B471" s="5"/>
      <c r="C471" s="5"/>
      <c r="D471" s="5"/>
      <c r="E471" s="5">
        <f>(P!E195+P!E170)/1000</f>
        <v>0</v>
      </c>
      <c r="F471" s="43"/>
      <c r="G471" s="104"/>
      <c r="H471" s="5">
        <v>424</v>
      </c>
      <c r="I471" s="5"/>
      <c r="J471" s="5"/>
      <c r="K471" s="5"/>
      <c r="L471" s="5"/>
      <c r="M471" s="5"/>
      <c r="N471" t="e">
        <f>(#REF!)</f>
        <v>#REF!</v>
      </c>
      <c r="O471" t="e">
        <f>(#REF!)</f>
        <v>#REF!</v>
      </c>
      <c r="P471" t="e">
        <f>(#REF!)</f>
        <v>#REF!</v>
      </c>
      <c r="Q471" t="e">
        <f>(#REF!)</f>
        <v>#REF!</v>
      </c>
      <c r="R471" t="e">
        <f>(#REF!)</f>
        <v>#REF!</v>
      </c>
      <c r="S471" t="e">
        <f>(#REF!)</f>
        <v>#REF!</v>
      </c>
      <c r="T471" t="e">
        <f>(#REF!)</f>
        <v>#REF!</v>
      </c>
      <c r="U471" t="e">
        <f>(#REF!)</f>
        <v>#REF!</v>
      </c>
      <c r="V471" t="e">
        <f>(#REF!)</f>
        <v>#REF!</v>
      </c>
    </row>
    <row r="472" spans="1:22">
      <c r="A472" s="7" t="s">
        <v>370</v>
      </c>
      <c r="B472" s="5"/>
      <c r="C472" s="5"/>
      <c r="D472" s="4"/>
      <c r="E472" s="5">
        <f>IF(OR(N!$A$1="HO",N!$A$1="COM"),(H471),0)</f>
        <v>0</v>
      </c>
      <c r="F472" s="136">
        <f>(E471-E472)</f>
        <v>0</v>
      </c>
      <c r="G472" s="104"/>
      <c r="H472" s="5">
        <v>346</v>
      </c>
      <c r="I472" s="5">
        <f>(H471-H472)</f>
        <v>78</v>
      </c>
      <c r="J472" s="5"/>
      <c r="K472" s="5"/>
      <c r="L472" s="5"/>
      <c r="M472" s="5"/>
      <c r="N472" t="e">
        <f>(#REF!)</f>
        <v>#REF!</v>
      </c>
      <c r="O472" t="e">
        <f>(#REF!)</f>
        <v>#REF!</v>
      </c>
      <c r="P472" t="e">
        <f>(#REF!)</f>
        <v>#REF!</v>
      </c>
      <c r="Q472" t="e">
        <f>(#REF!)</f>
        <v>#REF!</v>
      </c>
      <c r="R472" t="e">
        <f>(#REF!)</f>
        <v>#REF!</v>
      </c>
      <c r="S472" t="e">
        <f>(#REF!)</f>
        <v>#REF!</v>
      </c>
      <c r="T472" t="e">
        <f>(#REF!)</f>
        <v>#REF!</v>
      </c>
      <c r="U472" t="e">
        <f>(#REF!)</f>
        <v>#REF!</v>
      </c>
      <c r="V472" t="e">
        <f>(#REF!)</f>
        <v>#REF!</v>
      </c>
    </row>
    <row r="473" spans="1:22">
      <c r="A473" s="7"/>
      <c r="B473" s="5"/>
      <c r="C473" s="5"/>
      <c r="D473" s="5"/>
      <c r="E473" s="21"/>
      <c r="F473" s="5"/>
      <c r="G473" s="104"/>
      <c r="H473" s="21"/>
      <c r="I473" s="5"/>
      <c r="J473" s="5"/>
      <c r="K473" s="5"/>
      <c r="L473" s="5"/>
      <c r="M473" s="5"/>
      <c r="N473" t="e">
        <f>(#REF!)</f>
        <v>#REF!</v>
      </c>
      <c r="O473" t="e">
        <f>(#REF!)</f>
        <v>#REF!</v>
      </c>
      <c r="P473" t="e">
        <f>(#REF!)</f>
        <v>#REF!</v>
      </c>
      <c r="Q473" t="e">
        <f>(#REF!)</f>
        <v>#REF!</v>
      </c>
      <c r="R473" t="e">
        <f>(#REF!)</f>
        <v>#REF!</v>
      </c>
      <c r="S473" t="e">
        <f>(#REF!)</f>
        <v>#REF!</v>
      </c>
      <c r="T473" t="e">
        <f>(#REF!)</f>
        <v>#REF!</v>
      </c>
      <c r="U473" t="e">
        <f>(#REF!)</f>
        <v>#REF!</v>
      </c>
      <c r="V473" t="e">
        <f>(#REF!)</f>
        <v>#REF!</v>
      </c>
    </row>
    <row r="474" spans="1:22">
      <c r="A474" s="7"/>
      <c r="B474" s="5"/>
      <c r="C474" s="5"/>
      <c r="D474" s="5"/>
      <c r="E474" s="5"/>
      <c r="F474" s="5"/>
      <c r="G474" s="104"/>
      <c r="H474" s="5"/>
      <c r="I474" s="5"/>
      <c r="J474" s="5"/>
      <c r="K474" s="5"/>
      <c r="L474" s="5"/>
      <c r="M474" s="5"/>
      <c r="N474" t="e">
        <f>(#REF!)</f>
        <v>#REF!</v>
      </c>
      <c r="O474" t="e">
        <f>(#REF!)</f>
        <v>#REF!</v>
      </c>
      <c r="P474" t="e">
        <f>(#REF!)</f>
        <v>#REF!</v>
      </c>
      <c r="Q474" t="e">
        <f>(#REF!)</f>
        <v>#REF!</v>
      </c>
      <c r="R474" t="e">
        <f>(#REF!)</f>
        <v>#REF!</v>
      </c>
      <c r="S474" t="e">
        <f>(#REF!)</f>
        <v>#REF!</v>
      </c>
      <c r="T474" t="e">
        <f>(#REF!)</f>
        <v>#REF!</v>
      </c>
      <c r="U474" t="e">
        <f>(#REF!)</f>
        <v>#REF!</v>
      </c>
      <c r="V474" t="e">
        <f>(#REF!)</f>
        <v>#REF!</v>
      </c>
    </row>
    <row r="475" spans="1:22" ht="15.75">
      <c r="A475" s="7" t="s">
        <v>373</v>
      </c>
      <c r="B475" s="5"/>
      <c r="C475" s="5"/>
      <c r="D475" s="5"/>
      <c r="E475" s="5"/>
      <c r="F475" s="43" t="e">
        <f>#VALUE!</f>
        <v>#VALUE!</v>
      </c>
      <c r="G475" s="104"/>
      <c r="H475" s="5"/>
      <c r="I475" s="5">
        <v>515</v>
      </c>
      <c r="J475" s="5"/>
      <c r="K475" s="57">
        <f>IF(N!$A$1="CHE",#REF!+#REF!,IF(N!$A$1="AUR",#REF!+#REF!,IF(N!$A$1="QAT",#REF!+#REF!,IF(N!$A$1="COM",#REF!+#REF!-#REF!,0))))</f>
        <v>0</v>
      </c>
      <c r="L475" s="5"/>
      <c r="M475" s="5"/>
      <c r="N475" t="e">
        <f>(#REF!)</f>
        <v>#REF!</v>
      </c>
      <c r="O475" t="e">
        <f>(#REF!)</f>
        <v>#REF!</v>
      </c>
      <c r="P475" t="e">
        <f>(#REF!)</f>
        <v>#REF!</v>
      </c>
      <c r="Q475" t="e">
        <f>(#REF!)</f>
        <v>#REF!</v>
      </c>
      <c r="R475" t="e">
        <f>(#REF!)</f>
        <v>#REF!</v>
      </c>
      <c r="S475" t="e">
        <f>(#REF!)</f>
        <v>#REF!</v>
      </c>
      <c r="T475" t="e">
        <f>(#REF!)</f>
        <v>#REF!</v>
      </c>
      <c r="U475" t="e">
        <f>(#REF!)</f>
        <v>#REF!</v>
      </c>
      <c r="V475" t="e">
        <f>(#REF!)</f>
        <v>#REF!</v>
      </c>
    </row>
    <row r="476" spans="1:22">
      <c r="A476" s="7"/>
      <c r="B476" s="5"/>
      <c r="C476" s="5"/>
      <c r="D476" s="5"/>
      <c r="E476" s="5"/>
      <c r="F476" s="104"/>
      <c r="G476" s="104"/>
      <c r="H476" s="5"/>
      <c r="I476" s="5"/>
      <c r="J476" s="5"/>
      <c r="K476" s="6"/>
      <c r="L476" s="5"/>
      <c r="M476" s="5"/>
      <c r="N476" t="e">
        <f>(#REF!)</f>
        <v>#REF!</v>
      </c>
      <c r="O476" t="e">
        <f>(#REF!)</f>
        <v>#REF!</v>
      </c>
      <c r="P476" t="e">
        <f>(#REF!)</f>
        <v>#REF!</v>
      </c>
      <c r="Q476" t="e">
        <f>(#REF!)</f>
        <v>#REF!</v>
      </c>
      <c r="R476" t="e">
        <f>(#REF!)</f>
        <v>#REF!</v>
      </c>
      <c r="S476" t="e">
        <f>(#REF!)</f>
        <v>#REF!</v>
      </c>
      <c r="T476" t="e">
        <f>(#REF!)</f>
        <v>#REF!</v>
      </c>
      <c r="U476" t="e">
        <f>(#REF!)</f>
        <v>#REF!</v>
      </c>
      <c r="V476" t="e">
        <f>(#REF!)</f>
        <v>#REF!</v>
      </c>
    </row>
    <row r="477" spans="1:22" ht="15.75">
      <c r="A477" s="7" t="s">
        <v>50</v>
      </c>
      <c r="B477" s="5"/>
      <c r="C477" s="5"/>
      <c r="D477" s="5"/>
      <c r="E477" s="5"/>
      <c r="F477" s="43" t="e">
        <f>#VALUE!</f>
        <v>#VALUE!</v>
      </c>
      <c r="G477" s="104"/>
      <c r="H477" s="5"/>
      <c r="I477" s="5">
        <v>13258</v>
      </c>
      <c r="J477" s="5"/>
      <c r="K477" s="57">
        <f>IF(N!$A$1="CHE",#REF!+#REF!,IF(N!$A$1="AUR",#REF!+#REF!,IF(N!$A$1="QAT",#REF!+#REF!,IF(N!$A$1="COM",#REF!+#REF!,0))))</f>
        <v>0</v>
      </c>
      <c r="L477" s="5"/>
      <c r="M477" s="5"/>
      <c r="N477" t="e">
        <f>(#REF!)</f>
        <v>#REF!</v>
      </c>
      <c r="O477" t="e">
        <f>(#REF!)</f>
        <v>#REF!</v>
      </c>
      <c r="P477" t="e">
        <f>(#REF!)</f>
        <v>#REF!</v>
      </c>
      <c r="Q477" t="e">
        <f>(#REF!)</f>
        <v>#REF!</v>
      </c>
      <c r="R477" t="e">
        <f>(#REF!)</f>
        <v>#REF!</v>
      </c>
      <c r="S477" t="e">
        <f>(#REF!)</f>
        <v>#REF!</v>
      </c>
      <c r="T477" t="e">
        <f>(#REF!)</f>
        <v>#REF!</v>
      </c>
      <c r="U477" t="e">
        <f>(#REF!)</f>
        <v>#REF!</v>
      </c>
      <c r="V477" t="e">
        <f>(#REF!)</f>
        <v>#REF!</v>
      </c>
    </row>
    <row r="478" spans="1:22" ht="15.75">
      <c r="A478" s="7" t="s">
        <v>374</v>
      </c>
      <c r="B478" s="5"/>
      <c r="C478" s="5"/>
      <c r="D478" s="5"/>
      <c r="E478" s="5"/>
      <c r="F478" s="43" t="e">
        <f>#VALUE!</f>
        <v>#VALUE!</v>
      </c>
      <c r="G478" s="104"/>
      <c r="H478" s="5"/>
      <c r="I478" s="5"/>
      <c r="J478" s="5"/>
      <c r="K478" s="57">
        <f>IF(N!$A$1="CHE",#REF!+#REF!,IF(N!$A$1="AUR",#REF!+#REF!,IF(N!$A$1="QAT",#REF!+#REF!,IF(N!$A$1="COM",#REF!+#REF!,0))))</f>
        <v>0</v>
      </c>
      <c r="L478" s="5"/>
      <c r="M478" s="5"/>
      <c r="N478"/>
      <c r="O478"/>
      <c r="P478"/>
      <c r="Q478"/>
      <c r="R478"/>
      <c r="S478"/>
      <c r="T478"/>
      <c r="U478"/>
      <c r="V478"/>
    </row>
    <row r="479" spans="1:22">
      <c r="A479" s="7" t="s">
        <v>375</v>
      </c>
      <c r="B479" s="5"/>
      <c r="C479" s="5"/>
      <c r="D479" s="5"/>
      <c r="E479" s="5"/>
      <c r="F479" s="43"/>
      <c r="G479" s="104"/>
      <c r="H479" s="5"/>
      <c r="I479" s="5"/>
      <c r="J479" s="5"/>
      <c r="K479" s="5"/>
      <c r="L479" s="5"/>
      <c r="M479" s="5"/>
      <c r="N479" t="e">
        <f>-(#REF!)</f>
        <v>#REF!</v>
      </c>
      <c r="O479" t="e">
        <f>-(#REF!)</f>
        <v>#REF!</v>
      </c>
      <c r="P479" t="e">
        <f>-(#REF!)</f>
        <v>#REF!</v>
      </c>
      <c r="Q479" t="e">
        <f>-(#REF!)</f>
        <v>#REF!</v>
      </c>
      <c r="R479" t="e">
        <f>-(#REF!)</f>
        <v>#REF!</v>
      </c>
      <c r="S479" t="e">
        <f>-(#REF!)</f>
        <v>#REF!</v>
      </c>
      <c r="T479" t="e">
        <f>-(#REF!)</f>
        <v>#REF!</v>
      </c>
      <c r="U479" t="e">
        <f>-(#REF!)</f>
        <v>#REF!</v>
      </c>
      <c r="V479" t="e">
        <f>-(#REF!)</f>
        <v>#REF!</v>
      </c>
    </row>
    <row r="480" spans="1:22">
      <c r="A480" s="7" t="s">
        <v>457</v>
      </c>
      <c r="B480" s="5"/>
      <c r="C480" s="5"/>
      <c r="D480" s="4"/>
      <c r="E480" s="5" t="e">
        <f>#VALUE!</f>
        <v>#VALUE!</v>
      </c>
      <c r="F480" s="43"/>
      <c r="G480" s="104"/>
      <c r="H480" s="5">
        <v>3612</v>
      </c>
      <c r="I480" s="5"/>
      <c r="J480" s="5"/>
      <c r="K480" s="5"/>
      <c r="L480" s="5"/>
      <c r="M480" s="5"/>
      <c r="N480" t="e">
        <f>-(#REF!)</f>
        <v>#REF!</v>
      </c>
      <c r="O480" t="e">
        <f>-(#REF!)</f>
        <v>#REF!</v>
      </c>
      <c r="P480" t="e">
        <f>-(#REF!)</f>
        <v>#REF!</v>
      </c>
      <c r="Q480" t="e">
        <f>-(#REF!)</f>
        <v>#REF!</v>
      </c>
      <c r="R480" t="e">
        <f>-(#REF!)</f>
        <v>#REF!</v>
      </c>
      <c r="S480" t="e">
        <f>-(#REF!)</f>
        <v>#REF!</v>
      </c>
      <c r="T480" t="e">
        <f>-(#REF!)</f>
        <v>#REF!</v>
      </c>
      <c r="U480" t="e">
        <f>-(#REF!)</f>
        <v>#REF!</v>
      </c>
      <c r="V480" t="e">
        <f>-(#REF!)</f>
        <v>#REF!</v>
      </c>
    </row>
    <row r="481" spans="1:22" ht="15.75">
      <c r="A481" s="7" t="s">
        <v>458</v>
      </c>
      <c r="B481" s="5"/>
      <c r="C481" s="5"/>
      <c r="D481" s="4"/>
      <c r="E481" s="5" t="e">
        <f>#VALUE!</f>
        <v>#VALUE!</v>
      </c>
      <c r="F481" s="43"/>
      <c r="G481" s="104"/>
      <c r="H481" s="5">
        <v>6353</v>
      </c>
      <c r="I481" s="5"/>
      <c r="J481" s="5"/>
      <c r="K481" s="5"/>
      <c r="L481" s="30" t="s">
        <v>716</v>
      </c>
      <c r="M481" s="5"/>
      <c r="N481" s="28" t="e">
        <f t="shared" ref="N481:V481" si="13">SUM(N465:N480)</f>
        <v>#REF!</v>
      </c>
      <c r="O481" s="28" t="e">
        <f t="shared" si="13"/>
        <v>#REF!</v>
      </c>
      <c r="P481" s="28" t="e">
        <f t="shared" si="13"/>
        <v>#REF!</v>
      </c>
      <c r="Q481" s="28" t="e">
        <f t="shared" si="13"/>
        <v>#REF!</v>
      </c>
      <c r="R481" s="28" t="e">
        <f t="shared" si="13"/>
        <v>#REF!</v>
      </c>
      <c r="S481" s="28" t="e">
        <f t="shared" si="13"/>
        <v>#REF!</v>
      </c>
      <c r="T481" s="28" t="e">
        <f t="shared" si="13"/>
        <v>#REF!</v>
      </c>
      <c r="U481" s="28" t="e">
        <f t="shared" si="13"/>
        <v>#REF!</v>
      </c>
      <c r="V481" s="28" t="e">
        <f t="shared" si="13"/>
        <v>#REF!</v>
      </c>
    </row>
    <row r="482" spans="1:22" ht="15.75">
      <c r="A482" s="7" t="s">
        <v>459</v>
      </c>
      <c r="B482" s="5"/>
      <c r="C482" s="5"/>
      <c r="D482" s="5"/>
      <c r="E482" s="47" t="e">
        <f>#VALUE!</f>
        <v>#VALUE!</v>
      </c>
      <c r="F482" s="43" t="e">
        <f>ROUND(SUM(E480:E482),0)</f>
        <v>#VALUE!</v>
      </c>
      <c r="G482" s="104"/>
      <c r="H482" s="5">
        <v>8031</v>
      </c>
      <c r="I482" s="5">
        <f>SUM(H480:H482)</f>
        <v>17996</v>
      </c>
      <c r="J482" s="5"/>
      <c r="K482" s="57">
        <f>IF(N!$A$1="CHE",#REF!+#REF!,IF(N!$A$1="AUR",#REF!+#REF!,IF(N!$A$1="QAT",#REF!+#REF!,IF(N!$A$1="COM",#REF!+#REF!,0))))</f>
        <v>0</v>
      </c>
      <c r="L482" s="5"/>
      <c r="M482" s="5"/>
      <c r="N482" s="9" t="s">
        <v>123</v>
      </c>
      <c r="O482" s="9" t="s">
        <v>124</v>
      </c>
      <c r="P482" s="9" t="s">
        <v>125</v>
      </c>
      <c r="Q482" s="9" t="s">
        <v>126</v>
      </c>
      <c r="R482" s="9" t="s">
        <v>127</v>
      </c>
      <c r="S482" s="9" t="s">
        <v>128</v>
      </c>
      <c r="T482" s="9" t="s">
        <v>129</v>
      </c>
      <c r="U482" s="9" t="s">
        <v>130</v>
      </c>
      <c r="V482" s="9" t="s">
        <v>671</v>
      </c>
    </row>
    <row r="483" spans="1:22">
      <c r="A483" s="7"/>
      <c r="B483" s="5"/>
      <c r="C483" s="5"/>
      <c r="D483" s="5"/>
      <c r="E483" s="6"/>
      <c r="F483" s="43"/>
      <c r="G483" s="104"/>
      <c r="H483" s="21"/>
      <c r="I483" s="5"/>
      <c r="J483" s="5"/>
      <c r="K483" s="6"/>
      <c r="L483" s="5"/>
      <c r="M483" s="5"/>
      <c r="N483" s="9" t="s">
        <v>569</v>
      </c>
      <c r="O483" s="9" t="s">
        <v>570</v>
      </c>
      <c r="P483" s="9" t="s">
        <v>572</v>
      </c>
      <c r="Q483" s="9" t="s">
        <v>573</v>
      </c>
      <c r="R483" s="9" t="s">
        <v>574</v>
      </c>
      <c r="S483" s="9" t="s">
        <v>575</v>
      </c>
      <c r="T483" s="9" t="s">
        <v>576</v>
      </c>
      <c r="U483" s="9" t="s">
        <v>577</v>
      </c>
      <c r="V483" s="9" t="s">
        <v>672</v>
      </c>
    </row>
    <row r="484" spans="1:22">
      <c r="A484" s="7" t="s">
        <v>460</v>
      </c>
      <c r="B484" s="5"/>
      <c r="C484" s="5"/>
      <c r="D484" s="4"/>
      <c r="E484" s="5"/>
      <c r="F484" s="43" t="e">
        <f>#VALUE!</f>
        <v>#VALUE!</v>
      </c>
      <c r="G484" s="104"/>
      <c r="H484" s="5"/>
      <c r="I484" s="5">
        <v>892</v>
      </c>
      <c r="J484" s="5"/>
      <c r="K484" s="5"/>
      <c r="L484" s="30"/>
      <c r="M484" s="5"/>
      <c r="N484" t="e">
        <f>(#REF!)</f>
        <v>#REF!</v>
      </c>
      <c r="O484" t="e">
        <f>(#REF!)</f>
        <v>#REF!</v>
      </c>
      <c r="P484" t="e">
        <f>(#REF!)</f>
        <v>#REF!</v>
      </c>
      <c r="Q484" t="e">
        <f>(#REF!)</f>
        <v>#REF!</v>
      </c>
      <c r="R484" t="e">
        <f>(#REF!)</f>
        <v>#REF!</v>
      </c>
      <c r="S484" t="e">
        <f>(#REF!)</f>
        <v>#REF!</v>
      </c>
      <c r="T484" t="e">
        <f>(#REF!)</f>
        <v>#REF!</v>
      </c>
      <c r="U484" t="e">
        <f>(#REF!)</f>
        <v>#REF!</v>
      </c>
      <c r="V484" t="e">
        <f>(#REF!)</f>
        <v>#REF!</v>
      </c>
    </row>
    <row r="485" spans="1:22" ht="15.75">
      <c r="A485" s="7" t="s">
        <v>461</v>
      </c>
      <c r="B485" s="5"/>
      <c r="C485" s="5"/>
      <c r="D485" s="5"/>
      <c r="E485" s="5"/>
      <c r="F485" s="43" t="e">
        <f>#VALUE!</f>
        <v>#VALUE!</v>
      </c>
      <c r="G485" s="104"/>
      <c r="H485" s="5"/>
      <c r="I485" s="5">
        <v>63</v>
      </c>
      <c r="J485" s="5"/>
      <c r="K485" s="57">
        <f>IF(N!$A$1="CHE",#REF!+#REF!,IF(N!$A$1="AUR",#REF!+#REF!,IF(N!$A$1="QAT",#REF!+#REF!,IF(N!$A$1="COM",#REF!+#REF!-#REF!,0))))</f>
        <v>0</v>
      </c>
      <c r="L485" s="5"/>
      <c r="M485" s="5"/>
      <c r="N485" t="e">
        <f>(#REF!)</f>
        <v>#REF!</v>
      </c>
      <c r="O485" t="e">
        <f>(#REF!)</f>
        <v>#REF!</v>
      </c>
      <c r="P485" t="e">
        <f>(#REF!)</f>
        <v>#REF!</v>
      </c>
      <c r="Q485" t="e">
        <f>(#REF!)</f>
        <v>#REF!</v>
      </c>
      <c r="R485" t="e">
        <f>(#REF!)</f>
        <v>#REF!</v>
      </c>
      <c r="S485" t="e">
        <f>(#REF!)</f>
        <v>#REF!</v>
      </c>
      <c r="T485" t="e">
        <f>(#REF!)</f>
        <v>#REF!</v>
      </c>
      <c r="U485" t="e">
        <f>(#REF!)</f>
        <v>#REF!</v>
      </c>
      <c r="V485" t="e">
        <f>(#REF!)</f>
        <v>#REF!</v>
      </c>
    </row>
    <row r="486" spans="1:22">
      <c r="A486" s="7" t="s">
        <v>462</v>
      </c>
      <c r="B486" s="5"/>
      <c r="C486" s="5"/>
      <c r="D486" s="5"/>
      <c r="E486" s="5"/>
      <c r="F486" s="43">
        <f>IF(OR(N!$A$1="HO",N!$A$1="COM"),ROUND((#REF!)/1000,0),0)</f>
        <v>0</v>
      </c>
      <c r="G486" s="104"/>
      <c r="H486" s="5"/>
      <c r="I486" s="5">
        <v>70075</v>
      </c>
      <c r="J486" s="5"/>
      <c r="K486" s="6"/>
      <c r="L486" s="5"/>
      <c r="M486" s="5"/>
      <c r="N486" t="e">
        <f>(#REF!)</f>
        <v>#REF!</v>
      </c>
      <c r="O486" t="e">
        <f>(#REF!)</f>
        <v>#REF!</v>
      </c>
      <c r="P486" t="e">
        <f>(#REF!)</f>
        <v>#REF!</v>
      </c>
      <c r="Q486" t="e">
        <f>(#REF!)</f>
        <v>#REF!</v>
      </c>
      <c r="R486" t="e">
        <f>(#REF!)</f>
        <v>#REF!</v>
      </c>
      <c r="S486" t="e">
        <f>(#REF!)</f>
        <v>#REF!</v>
      </c>
      <c r="T486" t="e">
        <f>(#REF!)</f>
        <v>#REF!</v>
      </c>
      <c r="U486" t="e">
        <f>(#REF!)</f>
        <v>#REF!</v>
      </c>
      <c r="V486" t="e">
        <f>(#REF!)</f>
        <v>#REF!</v>
      </c>
    </row>
    <row r="487" spans="1:22">
      <c r="A487" s="7"/>
      <c r="B487" s="5"/>
      <c r="C487" s="5"/>
      <c r="D487" s="5"/>
      <c r="E487" s="5"/>
      <c r="F487" s="85"/>
      <c r="G487" s="104"/>
      <c r="H487" s="5"/>
      <c r="I487" s="5"/>
      <c r="J487" s="5"/>
      <c r="K487" s="5"/>
      <c r="L487" s="5"/>
      <c r="M487" s="5"/>
      <c r="N487" t="e">
        <f>(#REF!)</f>
        <v>#REF!</v>
      </c>
      <c r="O487" t="e">
        <f>(#REF!)</f>
        <v>#REF!</v>
      </c>
      <c r="P487" t="e">
        <f>(#REF!)</f>
        <v>#REF!</v>
      </c>
      <c r="Q487" t="e">
        <f>(#REF!)</f>
        <v>#REF!</v>
      </c>
      <c r="R487" t="e">
        <f>(#REF!)</f>
        <v>#REF!</v>
      </c>
      <c r="S487" t="e">
        <f>(#REF!)</f>
        <v>#REF!</v>
      </c>
      <c r="T487" t="e">
        <f>(#REF!)</f>
        <v>#REF!</v>
      </c>
      <c r="U487" t="e">
        <f>(#REF!)</f>
        <v>#REF!</v>
      </c>
      <c r="V487" t="e">
        <f>(#REF!)</f>
        <v>#REF!</v>
      </c>
    </row>
    <row r="488" spans="1:22" ht="15.75">
      <c r="A488" s="7"/>
      <c r="B488" s="5"/>
      <c r="C488" s="5"/>
      <c r="D488" s="5"/>
      <c r="E488" s="5"/>
      <c r="F488" s="127" t="e">
        <f>ROUND(SUM(F450:F487),0)-1</f>
        <v>#VALUE!</v>
      </c>
      <c r="G488" s="19"/>
      <c r="H488" s="5"/>
      <c r="I488" s="29">
        <f>SUM(I450:I487)</f>
        <v>509014</v>
      </c>
      <c r="J488" s="5"/>
      <c r="K488" s="5"/>
      <c r="L488" s="5"/>
      <c r="M488" s="5"/>
      <c r="N488" t="e">
        <f>(#REF!)</f>
        <v>#REF!</v>
      </c>
      <c r="O488" t="e">
        <f>(#REF!)</f>
        <v>#REF!</v>
      </c>
      <c r="P488" t="e">
        <f>(#REF!)</f>
        <v>#REF!</v>
      </c>
      <c r="Q488" t="e">
        <f>(#REF!)</f>
        <v>#REF!</v>
      </c>
      <c r="R488" t="e">
        <f>(#REF!)</f>
        <v>#REF!</v>
      </c>
      <c r="S488" t="e">
        <f>(#REF!)</f>
        <v>#REF!</v>
      </c>
      <c r="T488" t="e">
        <f>(#REF!)</f>
        <v>#REF!</v>
      </c>
      <c r="U488" t="e">
        <f>(#REF!)</f>
        <v>#REF!</v>
      </c>
      <c r="V488" t="e">
        <f>(#REF!)</f>
        <v>#REF!</v>
      </c>
    </row>
    <row r="489" spans="1:22">
      <c r="A489" s="7"/>
      <c r="B489" s="5"/>
      <c r="C489" s="5"/>
      <c r="D489" s="5"/>
      <c r="E489" s="5"/>
      <c r="F489" s="42"/>
      <c r="G489" s="19"/>
      <c r="H489" s="5"/>
      <c r="I489" s="6"/>
      <c r="J489" s="5"/>
      <c r="K489" s="5"/>
      <c r="L489" s="5"/>
      <c r="M489" s="5"/>
      <c r="N489" t="e">
        <f>(#REF!)</f>
        <v>#REF!</v>
      </c>
      <c r="O489" t="e">
        <f>(#REF!)</f>
        <v>#REF!</v>
      </c>
      <c r="P489" t="e">
        <f>(#REF!)</f>
        <v>#REF!</v>
      </c>
      <c r="Q489" t="e">
        <f>(#REF!)</f>
        <v>#REF!</v>
      </c>
      <c r="R489" t="e">
        <f>(#REF!)</f>
        <v>#REF!</v>
      </c>
      <c r="S489" t="e">
        <f>(#REF!)</f>
        <v>#REF!</v>
      </c>
      <c r="T489" t="e">
        <f>(#REF!)</f>
        <v>#REF!</v>
      </c>
      <c r="U489" t="e">
        <f>(#REF!)</f>
        <v>#REF!</v>
      </c>
      <c r="V489" t="e">
        <f>(#REF!)</f>
        <v>#REF!</v>
      </c>
    </row>
    <row r="490" spans="1:22">
      <c r="A490" s="27" t="s">
        <v>463</v>
      </c>
      <c r="B490" s="5"/>
      <c r="C490" s="5"/>
      <c r="D490" s="5"/>
      <c r="E490" s="5"/>
      <c r="F490" s="43"/>
      <c r="G490" s="104"/>
      <c r="H490" s="5"/>
      <c r="I490" s="5"/>
      <c r="J490" s="5"/>
      <c r="K490" s="5"/>
      <c r="L490" s="5"/>
      <c r="M490" s="5"/>
      <c r="N490" t="e">
        <f>(#REF!)</f>
        <v>#REF!</v>
      </c>
      <c r="O490" t="e">
        <f>(#REF!)</f>
        <v>#REF!</v>
      </c>
      <c r="P490" t="e">
        <f>(#REF!)</f>
        <v>#REF!</v>
      </c>
      <c r="Q490" t="e">
        <f>(#REF!)</f>
        <v>#REF!</v>
      </c>
      <c r="R490" t="e">
        <f>(#REF!)</f>
        <v>#REF!</v>
      </c>
      <c r="S490" t="e">
        <f>(#REF!)</f>
        <v>#REF!</v>
      </c>
      <c r="T490" t="e">
        <f>(#REF!)</f>
        <v>#REF!</v>
      </c>
      <c r="U490" t="e">
        <f>(#REF!)</f>
        <v>#REF!</v>
      </c>
      <c r="V490" t="e">
        <f>(#REF!)</f>
        <v>#REF!</v>
      </c>
    </row>
    <row r="491" spans="1:22">
      <c r="A491" s="27" t="s">
        <v>464</v>
      </c>
      <c r="B491" s="5"/>
      <c r="C491" s="5"/>
      <c r="D491" s="5"/>
      <c r="E491" s="5"/>
      <c r="F491" s="43"/>
      <c r="G491" s="104"/>
      <c r="H491" s="5"/>
      <c r="I491" s="5"/>
      <c r="J491" s="5"/>
      <c r="K491" s="5"/>
      <c r="L491" s="5"/>
      <c r="M491" s="5"/>
      <c r="N491" t="e">
        <f>(#REF!)</f>
        <v>#REF!</v>
      </c>
      <c r="O491" t="e">
        <f>(#REF!)</f>
        <v>#REF!</v>
      </c>
      <c r="P491" t="e">
        <f>(#REF!)</f>
        <v>#REF!</v>
      </c>
      <c r="Q491" t="e">
        <f>(#REF!)</f>
        <v>#REF!</v>
      </c>
      <c r="R491" t="e">
        <f>(#REF!)</f>
        <v>#REF!</v>
      </c>
      <c r="S491" t="e">
        <f>(#REF!)</f>
        <v>#REF!</v>
      </c>
      <c r="T491" t="e">
        <f>(#REF!)</f>
        <v>#REF!</v>
      </c>
      <c r="U491" t="e">
        <f>(#REF!)</f>
        <v>#REF!</v>
      </c>
      <c r="V491" t="e">
        <f>(#REF!)</f>
        <v>#REF!</v>
      </c>
    </row>
    <row r="492" spans="1:22" ht="15.75">
      <c r="A492" s="7"/>
      <c r="B492" s="5"/>
      <c r="C492" s="5"/>
      <c r="D492" s="5"/>
      <c r="E492" s="5"/>
      <c r="F492" s="43"/>
      <c r="G492" s="104"/>
      <c r="H492" s="5"/>
      <c r="I492" s="5"/>
      <c r="J492" s="5"/>
      <c r="K492" s="5"/>
      <c r="L492" s="7" t="s">
        <v>36</v>
      </c>
      <c r="M492" s="5"/>
      <c r="N492" s="28" t="e">
        <f t="shared" ref="N492:V492" si="14">SUM(N484:N491)</f>
        <v>#REF!</v>
      </c>
      <c r="O492" s="28" t="e">
        <f t="shared" si="14"/>
        <v>#REF!</v>
      </c>
      <c r="P492" s="28" t="e">
        <f t="shared" si="14"/>
        <v>#REF!</v>
      </c>
      <c r="Q492" s="28" t="e">
        <f t="shared" si="14"/>
        <v>#REF!</v>
      </c>
      <c r="R492" s="28" t="e">
        <f t="shared" si="14"/>
        <v>#REF!</v>
      </c>
      <c r="S492" s="28" t="e">
        <f t="shared" si="14"/>
        <v>#REF!</v>
      </c>
      <c r="T492" s="28" t="e">
        <f t="shared" si="14"/>
        <v>#REF!</v>
      </c>
      <c r="U492" s="28" t="e">
        <f t="shared" si="14"/>
        <v>#REF!</v>
      </c>
      <c r="V492" s="28" t="e">
        <f t="shared" si="14"/>
        <v>#REF!</v>
      </c>
    </row>
    <row r="493" spans="1:22">
      <c r="A493" s="7" t="s">
        <v>465</v>
      </c>
      <c r="B493" s="5"/>
      <c r="C493" s="5"/>
      <c r="D493" s="5"/>
      <c r="E493" s="8" t="e">
        <f>#VALUE!</f>
        <v>#VALUE!</v>
      </c>
      <c r="F493" s="25"/>
      <c r="G493" s="104"/>
      <c r="H493" s="5">
        <v>75557</v>
      </c>
      <c r="I493" s="5">
        <f>(H492+H493)</f>
        <v>75557</v>
      </c>
      <c r="J493" s="5"/>
      <c r="K493" s="5"/>
      <c r="L493" s="5"/>
      <c r="M493" s="5"/>
      <c r="N493" s="9" t="s">
        <v>123</v>
      </c>
      <c r="O493" s="9" t="s">
        <v>124</v>
      </c>
      <c r="P493" s="9" t="s">
        <v>125</v>
      </c>
      <c r="Q493" s="9" t="s">
        <v>126</v>
      </c>
      <c r="R493" s="9" t="s">
        <v>127</v>
      </c>
      <c r="S493" s="9" t="s">
        <v>128</v>
      </c>
      <c r="T493" s="9" t="s">
        <v>129</v>
      </c>
      <c r="U493" s="9" t="s">
        <v>130</v>
      </c>
      <c r="V493" s="9" t="s">
        <v>671</v>
      </c>
    </row>
    <row r="494" spans="1:22">
      <c r="A494" s="7" t="s">
        <v>466</v>
      </c>
      <c r="B494" s="5"/>
      <c r="C494" s="5"/>
      <c r="D494" s="5"/>
      <c r="E494" s="5">
        <f>IF(OR(N!$A$1="HO",N!$A$1="COM"),ROUND((#REF!)/1000,0),0)</f>
        <v>0</v>
      </c>
      <c r="F494" s="43" t="e">
        <f>(E493+E494)</f>
        <v>#VALUE!</v>
      </c>
      <c r="G494" s="19"/>
      <c r="H494" s="19">
        <v>553</v>
      </c>
      <c r="I494" s="5"/>
      <c r="J494" s="5"/>
      <c r="K494" s="5"/>
      <c r="L494" s="5"/>
      <c r="M494" s="5"/>
      <c r="N494" t="e">
        <f>-(#REF!)</f>
        <v>#REF!</v>
      </c>
      <c r="O494" t="e">
        <f>-(#REF!)</f>
        <v>#REF!</v>
      </c>
      <c r="P494" t="e">
        <f>-(#REF!)</f>
        <v>#REF!</v>
      </c>
      <c r="Q494" t="e">
        <f>-(#REF!)</f>
        <v>#REF!</v>
      </c>
      <c r="R494" t="e">
        <f>-(#REF!)</f>
        <v>#REF!</v>
      </c>
      <c r="S494" t="e">
        <f>-(#REF!)</f>
        <v>#REF!</v>
      </c>
      <c r="T494" t="e">
        <f>-(#REF!)</f>
        <v>#REF!</v>
      </c>
      <c r="U494" t="e">
        <f>-(#REF!)</f>
        <v>#REF!</v>
      </c>
      <c r="V494" t="e">
        <f>-(#REF!)</f>
        <v>#REF!</v>
      </c>
    </row>
    <row r="495" spans="1:22" ht="15.75">
      <c r="A495" s="7"/>
      <c r="B495" s="5"/>
      <c r="C495" s="5"/>
      <c r="D495" s="5"/>
      <c r="E495" s="21"/>
      <c r="F495" s="127" t="e">
        <f>ROUND(E494+E493,0)</f>
        <v>#VALUE!</v>
      </c>
      <c r="G495" s="19"/>
      <c r="H495" s="21"/>
      <c r="I495" s="29">
        <f>H494+H493</f>
        <v>76110</v>
      </c>
      <c r="J495" s="5"/>
      <c r="K495" s="5"/>
      <c r="L495" s="5"/>
      <c r="M495" s="5"/>
      <c r="N495" t="e">
        <f>-(#REF!)</f>
        <v>#REF!</v>
      </c>
      <c r="O495" t="e">
        <f>-(#REF!)</f>
        <v>#REF!</v>
      </c>
      <c r="P495" t="e">
        <f>-(#REF!)</f>
        <v>#REF!</v>
      </c>
      <c r="Q495" t="e">
        <f>-(#REF!)</f>
        <v>#REF!</v>
      </c>
      <c r="R495" t="e">
        <f>-(#REF!)</f>
        <v>#REF!</v>
      </c>
      <c r="S495" t="e">
        <f>-(#REF!)</f>
        <v>#REF!</v>
      </c>
      <c r="T495" t="e">
        <f>-(#REF!)</f>
        <v>#REF!</v>
      </c>
      <c r="U495" t="e">
        <f>-(#REF!)</f>
        <v>#REF!</v>
      </c>
      <c r="V495" t="e">
        <f>-(#REF!)</f>
        <v>#REF!</v>
      </c>
    </row>
    <row r="496" spans="1:22">
      <c r="A496" s="27"/>
      <c r="B496" s="5"/>
      <c r="C496" s="5"/>
      <c r="D496" s="5"/>
      <c r="E496" s="5"/>
      <c r="F496" s="42"/>
      <c r="G496" s="19"/>
      <c r="H496" s="5"/>
      <c r="I496" s="6"/>
      <c r="J496" s="5"/>
      <c r="K496" s="5"/>
      <c r="L496" s="5"/>
      <c r="M496" s="5"/>
      <c r="N496" t="e">
        <f>(#REF!)</f>
        <v>#REF!</v>
      </c>
      <c r="O496" t="e">
        <f>(#REF!)</f>
        <v>#REF!</v>
      </c>
      <c r="P496" t="e">
        <f>(#REF!)</f>
        <v>#REF!</v>
      </c>
      <c r="Q496" t="e">
        <f>(#REF!)</f>
        <v>#REF!</v>
      </c>
      <c r="R496" t="e">
        <f>(#REF!)</f>
        <v>#REF!</v>
      </c>
      <c r="S496" t="e">
        <f>(#REF!)</f>
        <v>#REF!</v>
      </c>
      <c r="T496" t="e">
        <f>(#REF!)</f>
        <v>#REF!</v>
      </c>
      <c r="U496" t="e">
        <f>(#REF!)</f>
        <v>#REF!</v>
      </c>
      <c r="V496" t="e">
        <f>(#REF!)</f>
        <v>#REF!</v>
      </c>
    </row>
    <row r="497" spans="1:22">
      <c r="A497" s="7"/>
      <c r="B497" s="5"/>
      <c r="C497" s="5"/>
      <c r="D497" s="5"/>
      <c r="E497" s="5"/>
      <c r="F497" s="5"/>
      <c r="G497" s="19"/>
      <c r="H497" s="5"/>
      <c r="I497" s="5"/>
      <c r="J497" s="5"/>
      <c r="K497" s="5"/>
      <c r="L497" s="5"/>
      <c r="M497" s="5"/>
      <c r="N497" t="e">
        <f>(#REF!)</f>
        <v>#REF!</v>
      </c>
      <c r="O497" t="e">
        <f>(#REF!)</f>
        <v>#REF!</v>
      </c>
      <c r="P497" t="e">
        <f>(#REF!)</f>
        <v>#REF!</v>
      </c>
      <c r="Q497" t="e">
        <f>(#REF!)</f>
        <v>#REF!</v>
      </c>
      <c r="R497" t="e">
        <f>(#REF!)</f>
        <v>#REF!</v>
      </c>
      <c r="S497" t="e">
        <f>(#REF!)</f>
        <v>#REF!</v>
      </c>
      <c r="T497" t="e">
        <f>(#REF!)</f>
        <v>#REF!</v>
      </c>
      <c r="U497" t="e">
        <f>(#REF!)</f>
        <v>#REF!</v>
      </c>
      <c r="V497" t="e">
        <f>(#REF!)</f>
        <v>#REF!</v>
      </c>
    </row>
    <row r="498" spans="1:22">
      <c r="A498" s="7"/>
      <c r="B498" s="5"/>
      <c r="C498" s="5"/>
      <c r="D498" s="5"/>
      <c r="E498" s="5"/>
      <c r="F498" s="5"/>
      <c r="G498" s="19"/>
      <c r="H498" s="5" t="s">
        <v>295</v>
      </c>
      <c r="I498" s="5"/>
      <c r="J498" s="5"/>
      <c r="K498" s="5"/>
      <c r="L498" s="5"/>
      <c r="M498" s="5"/>
      <c r="N498" t="e">
        <f>(#REF!)</f>
        <v>#REF!</v>
      </c>
      <c r="O498" t="e">
        <f>(#REF!)</f>
        <v>#REF!</v>
      </c>
      <c r="P498" t="e">
        <f>(#REF!)</f>
        <v>#REF!</v>
      </c>
      <c r="Q498" t="e">
        <f>(#REF!)</f>
        <v>#REF!</v>
      </c>
      <c r="R498" t="e">
        <f>(#REF!)</f>
        <v>#REF!</v>
      </c>
      <c r="S498" t="e">
        <f>(#REF!)</f>
        <v>#REF!</v>
      </c>
      <c r="T498" t="e">
        <f>(#REF!)</f>
        <v>#REF!</v>
      </c>
      <c r="U498" t="e">
        <f>(#REF!)</f>
        <v>#REF!</v>
      </c>
      <c r="V498" t="e">
        <f>(#REF!)</f>
        <v>#REF!</v>
      </c>
    </row>
    <row r="499" spans="1:22">
      <c r="A499" s="7" t="s">
        <v>717</v>
      </c>
      <c r="B499" s="5"/>
      <c r="C499" s="5"/>
      <c r="D499" s="5"/>
      <c r="E499" s="5"/>
      <c r="F499" s="5"/>
      <c r="G499" s="19"/>
      <c r="H499" s="5"/>
      <c r="I499" s="5"/>
      <c r="J499" s="5"/>
      <c r="K499" s="5"/>
      <c r="L499" s="5"/>
      <c r="M499" s="5"/>
      <c r="N499" t="e">
        <f>(#REF!)</f>
        <v>#REF!</v>
      </c>
      <c r="O499" t="e">
        <f>(#REF!)</f>
        <v>#REF!</v>
      </c>
      <c r="P499" t="e">
        <f>(#REF!)</f>
        <v>#REF!</v>
      </c>
      <c r="Q499" t="e">
        <f>(#REF!)</f>
        <v>#REF!</v>
      </c>
      <c r="R499" t="e">
        <f>(#REF!)</f>
        <v>#REF!</v>
      </c>
      <c r="S499" t="e">
        <f>(#REF!)</f>
        <v>#REF!</v>
      </c>
      <c r="T499" t="e">
        <f>(#REF!)</f>
        <v>#REF!</v>
      </c>
      <c r="U499" t="e">
        <f>(#REF!)</f>
        <v>#REF!</v>
      </c>
      <c r="V499" t="e">
        <f>(#REF!)</f>
        <v>#REF!</v>
      </c>
    </row>
    <row r="500" spans="1:22">
      <c r="A500" s="7" t="s">
        <v>718</v>
      </c>
      <c r="B500" s="5"/>
      <c r="C500" s="5"/>
      <c r="D500" s="5"/>
      <c r="E500" s="5"/>
      <c r="F500" s="5"/>
      <c r="G500" s="19"/>
      <c r="H500" s="5"/>
      <c r="I500" s="5"/>
      <c r="J500" s="5"/>
      <c r="K500" s="5"/>
      <c r="L500" s="5"/>
      <c r="M500" s="5"/>
      <c r="N500" t="e">
        <f>(#REF!)</f>
        <v>#REF!</v>
      </c>
      <c r="O500" t="e">
        <f>(#REF!)</f>
        <v>#REF!</v>
      </c>
      <c r="P500" t="e">
        <f>(#REF!)</f>
        <v>#REF!</v>
      </c>
      <c r="Q500" t="e">
        <f>(#REF!)</f>
        <v>#REF!</v>
      </c>
      <c r="R500" t="e">
        <f>(#REF!)</f>
        <v>#REF!</v>
      </c>
      <c r="S500" t="e">
        <f>(#REF!)</f>
        <v>#REF!</v>
      </c>
      <c r="T500" t="e">
        <f>(#REF!)</f>
        <v>#REF!</v>
      </c>
      <c r="U500" t="e">
        <f>(#REF!)</f>
        <v>#REF!</v>
      </c>
      <c r="V500" t="e">
        <f>(#REF!)</f>
        <v>#REF!</v>
      </c>
    </row>
    <row r="501" spans="1:22" ht="14.1" customHeight="1">
      <c r="A501" s="7" t="s">
        <v>328</v>
      </c>
      <c r="B501" s="5"/>
      <c r="C501" s="5"/>
      <c r="D501" s="5"/>
      <c r="E501" s="5"/>
      <c r="F501" s="5"/>
      <c r="G501" s="19"/>
      <c r="H501" s="5"/>
      <c r="I501" s="5"/>
      <c r="J501" s="5"/>
      <c r="K501" s="5"/>
      <c r="L501" s="5"/>
      <c r="M501" s="5"/>
      <c r="N501" t="e">
        <f>(#REF!)</f>
        <v>#REF!</v>
      </c>
      <c r="O501" t="e">
        <f>(#REF!)</f>
        <v>#REF!</v>
      </c>
      <c r="P501" t="e">
        <f>(#REF!)</f>
        <v>#REF!</v>
      </c>
      <c r="Q501" t="e">
        <f>(#REF!)</f>
        <v>#REF!</v>
      </c>
      <c r="R501" t="e">
        <f>(#REF!)</f>
        <v>#REF!</v>
      </c>
      <c r="S501" t="e">
        <f>(#REF!)</f>
        <v>#REF!</v>
      </c>
      <c r="T501" t="e">
        <f>(#REF!)</f>
        <v>#REF!</v>
      </c>
      <c r="U501" t="e">
        <f>(#REF!)</f>
        <v>#REF!</v>
      </c>
      <c r="V501" t="e">
        <f>(#REF!)</f>
        <v>#REF!</v>
      </c>
    </row>
    <row r="502" spans="1:22" ht="14.1" customHeight="1">
      <c r="A502" s="7"/>
      <c r="B502" s="5"/>
      <c r="C502" s="5"/>
      <c r="D502" s="10"/>
      <c r="E502" s="11"/>
      <c r="F502" s="5"/>
      <c r="G502" s="19"/>
      <c r="H502" s="5"/>
      <c r="I502" s="5"/>
      <c r="J502" s="5"/>
      <c r="K502" s="5"/>
      <c r="L502" s="5"/>
      <c r="M502" s="5"/>
      <c r="N502" t="e">
        <f>(#REF!)</f>
        <v>#REF!</v>
      </c>
      <c r="O502" t="e">
        <f>(#REF!)</f>
        <v>#REF!</v>
      </c>
      <c r="P502" t="e">
        <f>(#REF!)</f>
        <v>#REF!</v>
      </c>
      <c r="Q502" t="e">
        <f>(#REF!)</f>
        <v>#REF!</v>
      </c>
      <c r="R502" t="e">
        <f>(#REF!)</f>
        <v>#REF!</v>
      </c>
      <c r="S502" t="e">
        <f>(#REF!)</f>
        <v>#REF!</v>
      </c>
      <c r="T502" t="e">
        <f>(#REF!)</f>
        <v>#REF!</v>
      </c>
      <c r="U502" t="e">
        <f>(#REF!)</f>
        <v>#REF!</v>
      </c>
      <c r="V502" t="e">
        <f>(#REF!)</f>
        <v>#REF!</v>
      </c>
    </row>
    <row r="503" spans="1:22" ht="14.1" customHeight="1">
      <c r="A503" s="5"/>
      <c r="B503" s="5"/>
      <c r="C503" s="5"/>
      <c r="D503" s="5"/>
      <c r="E503" s="5"/>
      <c r="F503" s="5"/>
      <c r="G503" s="19"/>
      <c r="H503" s="5"/>
      <c r="I503" s="5"/>
      <c r="J503" s="5"/>
      <c r="K503" s="5"/>
      <c r="L503" s="5"/>
      <c r="M503" s="5"/>
      <c r="N503" t="e">
        <f>-(#REF!)</f>
        <v>#REF!</v>
      </c>
      <c r="O503" t="e">
        <f>-(#REF!)</f>
        <v>#REF!</v>
      </c>
      <c r="P503" t="e">
        <f>-(#REF!)</f>
        <v>#REF!</v>
      </c>
      <c r="Q503" t="e">
        <f>-(#REF!)</f>
        <v>#REF!</v>
      </c>
      <c r="R503" t="e">
        <f>-(#REF!)</f>
        <v>#REF!</v>
      </c>
      <c r="S503" t="e">
        <f>-(#REF!)</f>
        <v>#REF!</v>
      </c>
      <c r="T503" t="e">
        <f>-(#REF!)</f>
        <v>#REF!</v>
      </c>
      <c r="U503" t="e">
        <f>-(#REF!)</f>
        <v>#REF!</v>
      </c>
      <c r="V503" t="e">
        <f>-(#REF!)</f>
        <v>#REF!</v>
      </c>
    </row>
    <row r="504" spans="1:22" ht="14.1" customHeight="1">
      <c r="A504" s="5"/>
      <c r="B504" s="5"/>
      <c r="C504" s="5"/>
      <c r="D504" s="5"/>
      <c r="E504" s="5"/>
      <c r="F504" s="5"/>
      <c r="G504" s="19"/>
      <c r="H504" s="19"/>
      <c r="I504" s="5"/>
      <c r="J504" s="5"/>
      <c r="K504" s="5"/>
      <c r="L504" s="7" t="s">
        <v>432</v>
      </c>
      <c r="M504" s="5"/>
      <c r="N504" s="28" t="e">
        <f t="shared" ref="N504:V504" si="15">SUM(N494:N503)</f>
        <v>#REF!</v>
      </c>
      <c r="O504" s="28" t="e">
        <f t="shared" si="15"/>
        <v>#REF!</v>
      </c>
      <c r="P504" s="28" t="e">
        <f t="shared" si="15"/>
        <v>#REF!</v>
      </c>
      <c r="Q504" s="28" t="e">
        <f t="shared" si="15"/>
        <v>#REF!</v>
      </c>
      <c r="R504" s="28" t="e">
        <f t="shared" si="15"/>
        <v>#REF!</v>
      </c>
      <c r="S504" s="28" t="e">
        <f t="shared" si="15"/>
        <v>#REF!</v>
      </c>
      <c r="T504" s="28" t="e">
        <f t="shared" si="15"/>
        <v>#REF!</v>
      </c>
      <c r="U504" s="28" t="e">
        <f t="shared" si="15"/>
        <v>#REF!</v>
      </c>
      <c r="V504" s="28" t="e">
        <f t="shared" si="15"/>
        <v>#REF!</v>
      </c>
    </row>
    <row r="505" spans="1:22" ht="14.1" customHeight="1">
      <c r="A505" s="5"/>
      <c r="B505" s="5"/>
      <c r="C505" s="5"/>
      <c r="D505" s="5"/>
      <c r="E505" s="5"/>
      <c r="F505" s="5"/>
      <c r="G505" s="19"/>
      <c r="H505" s="5"/>
      <c r="I505" s="5"/>
      <c r="J505" s="5"/>
      <c r="K505" s="5"/>
      <c r="L505" s="5"/>
      <c r="M505" s="5"/>
      <c r="N505" s="5"/>
      <c r="O505" s="5"/>
      <c r="P505" s="5"/>
      <c r="Q505" s="5"/>
      <c r="R505" s="5"/>
      <c r="S505" s="5"/>
      <c r="T505" s="5"/>
      <c r="U505" s="5"/>
    </row>
    <row r="506" spans="1:22" ht="14.1" customHeight="1">
      <c r="A506" s="5"/>
      <c r="B506" s="5"/>
      <c r="C506" s="5"/>
      <c r="D506" s="5"/>
      <c r="E506" s="5"/>
      <c r="F506" s="5"/>
      <c r="G506" s="19"/>
      <c r="H506" s="5"/>
      <c r="I506" s="5"/>
      <c r="J506" s="5"/>
      <c r="K506" s="5"/>
      <c r="L506" s="5"/>
      <c r="M506" s="5"/>
      <c r="N506" s="9" t="s">
        <v>123</v>
      </c>
      <c r="O506" s="9" t="s">
        <v>124</v>
      </c>
      <c r="P506" s="9" t="s">
        <v>125</v>
      </c>
      <c r="Q506" s="9" t="s">
        <v>126</v>
      </c>
      <c r="R506" s="9" t="s">
        <v>127</v>
      </c>
      <c r="S506" s="9" t="s">
        <v>128</v>
      </c>
      <c r="T506" s="9" t="s">
        <v>129</v>
      </c>
      <c r="U506" s="9" t="s">
        <v>130</v>
      </c>
      <c r="V506" s="9" t="s">
        <v>671</v>
      </c>
    </row>
    <row r="507" spans="1:22" ht="14.1" customHeight="1">
      <c r="A507" s="5"/>
      <c r="B507" s="5"/>
      <c r="C507" s="5"/>
      <c r="D507" s="5"/>
      <c r="E507" s="5"/>
      <c r="F507" s="5"/>
      <c r="G507" s="19"/>
      <c r="H507" s="5"/>
      <c r="I507" s="5"/>
      <c r="J507" s="5"/>
      <c r="K507" s="5"/>
      <c r="M507" s="5"/>
      <c r="N507" s="9" t="s">
        <v>569</v>
      </c>
      <c r="O507" s="9" t="s">
        <v>570</v>
      </c>
      <c r="P507" s="9" t="s">
        <v>572</v>
      </c>
      <c r="Q507" s="9" t="s">
        <v>573</v>
      </c>
      <c r="R507" s="9" t="s">
        <v>574</v>
      </c>
      <c r="S507" s="9" t="s">
        <v>575</v>
      </c>
      <c r="T507" s="9" t="s">
        <v>576</v>
      </c>
      <c r="U507" s="9" t="s">
        <v>577</v>
      </c>
      <c r="V507" s="9" t="s">
        <v>672</v>
      </c>
    </row>
    <row r="508" spans="1:22" ht="14.1" customHeight="1">
      <c r="A508" s="5"/>
      <c r="B508" s="5"/>
      <c r="C508" s="5"/>
      <c r="D508" s="5"/>
      <c r="E508" s="5"/>
      <c r="F508" s="5"/>
      <c r="G508" s="19"/>
      <c r="H508" s="5"/>
      <c r="I508" s="5"/>
      <c r="J508" s="5"/>
      <c r="K508" s="5"/>
      <c r="L508" s="5"/>
      <c r="M508" s="5"/>
      <c r="N508" t="e">
        <f>(#REF!)</f>
        <v>#REF!</v>
      </c>
      <c r="O508" t="e">
        <f>(#REF!)</f>
        <v>#REF!</v>
      </c>
      <c r="P508" t="e">
        <f>(#REF!)</f>
        <v>#REF!</v>
      </c>
      <c r="Q508" t="e">
        <f>(#REF!)</f>
        <v>#REF!</v>
      </c>
      <c r="R508" t="e">
        <f>(#REF!)</f>
        <v>#REF!</v>
      </c>
      <c r="S508" t="e">
        <f>(#REF!)</f>
        <v>#REF!</v>
      </c>
      <c r="T508" t="e">
        <f>(#REF!)</f>
        <v>#REF!</v>
      </c>
      <c r="U508" t="e">
        <f>(#REF!)</f>
        <v>#REF!</v>
      </c>
      <c r="V508" t="e">
        <f>(#REF!)</f>
        <v>#REF!</v>
      </c>
    </row>
    <row r="509" spans="1:22" ht="14.1" customHeight="1">
      <c r="A509" s="5"/>
      <c r="B509" s="5"/>
      <c r="C509" s="5"/>
      <c r="D509" s="5"/>
      <c r="E509" s="5"/>
      <c r="F509" s="5"/>
      <c r="G509" s="19"/>
      <c r="H509" s="5"/>
      <c r="I509" s="5"/>
      <c r="J509" s="5"/>
      <c r="K509" s="5"/>
      <c r="L509" s="5"/>
      <c r="M509" s="5"/>
      <c r="N509" t="e">
        <f>(#REF!)</f>
        <v>#REF!</v>
      </c>
      <c r="O509" t="e">
        <f>(#REF!)</f>
        <v>#REF!</v>
      </c>
      <c r="P509" t="e">
        <f>(#REF!)</f>
        <v>#REF!</v>
      </c>
      <c r="Q509" t="e">
        <f>(#REF!)</f>
        <v>#REF!</v>
      </c>
      <c r="R509" t="e">
        <f>(#REF!)</f>
        <v>#REF!</v>
      </c>
      <c r="S509" t="e">
        <f>(#REF!)</f>
        <v>#REF!</v>
      </c>
      <c r="T509" t="e">
        <f>(#REF!)</f>
        <v>#REF!</v>
      </c>
      <c r="U509" t="e">
        <f>(#REF!)</f>
        <v>#REF!</v>
      </c>
      <c r="V509" t="e">
        <f>(#REF!)</f>
        <v>#REF!</v>
      </c>
    </row>
    <row r="510" spans="1:22" ht="14.1" customHeight="1">
      <c r="A510" s="5"/>
      <c r="B510" s="5"/>
      <c r="C510" s="5"/>
      <c r="D510" s="5"/>
      <c r="E510" s="5"/>
      <c r="F510" s="5"/>
      <c r="G510" s="19"/>
      <c r="H510" s="5"/>
      <c r="I510" s="5"/>
      <c r="J510" s="5"/>
      <c r="K510" s="5"/>
      <c r="L510" s="5"/>
      <c r="M510" s="5"/>
      <c r="N510" t="e">
        <f>(#REF!)</f>
        <v>#REF!</v>
      </c>
      <c r="O510" t="e">
        <f>(#REF!)</f>
        <v>#REF!</v>
      </c>
      <c r="P510" t="e">
        <f>(#REF!)</f>
        <v>#REF!</v>
      </c>
      <c r="Q510" t="e">
        <f>(#REF!)</f>
        <v>#REF!</v>
      </c>
      <c r="R510" t="e">
        <f>(#REF!)</f>
        <v>#REF!</v>
      </c>
      <c r="S510" t="e">
        <f>(#REF!)</f>
        <v>#REF!</v>
      </c>
      <c r="T510" t="e">
        <f>(#REF!)</f>
        <v>#REF!</v>
      </c>
      <c r="U510" t="e">
        <f>(#REF!)</f>
        <v>#REF!</v>
      </c>
      <c r="V510" t="e">
        <f>(#REF!)</f>
        <v>#REF!</v>
      </c>
    </row>
    <row r="511" spans="1:22" ht="14.1" customHeight="1">
      <c r="A511" s="5"/>
      <c r="B511" s="5"/>
      <c r="C511" s="5"/>
      <c r="D511" s="5"/>
      <c r="E511" s="5"/>
      <c r="F511" s="5"/>
      <c r="G511" s="19"/>
      <c r="H511" s="5"/>
      <c r="I511" s="5"/>
      <c r="J511" s="5"/>
      <c r="K511" s="5"/>
      <c r="L511" s="5"/>
      <c r="M511" s="5"/>
      <c r="N511" t="e">
        <f>(#REF!)</f>
        <v>#REF!</v>
      </c>
      <c r="O511" t="e">
        <f>(#REF!)</f>
        <v>#REF!</v>
      </c>
      <c r="P511" t="e">
        <f>(#REF!)</f>
        <v>#REF!</v>
      </c>
      <c r="Q511" t="e">
        <f>(#REF!)</f>
        <v>#REF!</v>
      </c>
      <c r="R511" t="e">
        <f>(#REF!)</f>
        <v>#REF!</v>
      </c>
      <c r="S511" t="e">
        <f>(#REF!)</f>
        <v>#REF!</v>
      </c>
      <c r="T511" t="e">
        <f>(#REF!)</f>
        <v>#REF!</v>
      </c>
      <c r="U511" t="e">
        <f>(#REF!)</f>
        <v>#REF!</v>
      </c>
      <c r="V511" t="e">
        <f>(#REF!)</f>
        <v>#REF!</v>
      </c>
    </row>
    <row r="512" spans="1:22" ht="14.1" customHeight="1">
      <c r="A512" s="5"/>
      <c r="B512" s="5"/>
      <c r="C512" s="5"/>
      <c r="D512" s="5"/>
      <c r="E512" s="5"/>
      <c r="F512" s="5"/>
      <c r="G512" s="19"/>
      <c r="H512" s="5"/>
      <c r="I512" s="5"/>
      <c r="J512" s="5"/>
      <c r="K512" s="5"/>
      <c r="L512" s="5"/>
      <c r="M512" s="5"/>
      <c r="N512" t="e">
        <f>-(#REF!)</f>
        <v>#REF!</v>
      </c>
      <c r="O512" t="e">
        <f>-(#REF!)</f>
        <v>#REF!</v>
      </c>
      <c r="P512" t="e">
        <f>-(#REF!)</f>
        <v>#REF!</v>
      </c>
      <c r="Q512" t="e">
        <f>-(#REF!)</f>
        <v>#REF!</v>
      </c>
      <c r="R512" t="e">
        <f>-(#REF!)</f>
        <v>#REF!</v>
      </c>
      <c r="S512" t="e">
        <f>-(#REF!)</f>
        <v>#REF!</v>
      </c>
      <c r="T512" t="e">
        <f>-(#REF!)</f>
        <v>#REF!</v>
      </c>
      <c r="U512" t="e">
        <f>-(#REF!)</f>
        <v>#REF!</v>
      </c>
      <c r="V512" t="e">
        <f>-(#REF!)</f>
        <v>#REF!</v>
      </c>
    </row>
    <row r="513" spans="1:22" ht="14.1" customHeight="1">
      <c r="A513" s="5"/>
      <c r="B513" s="5"/>
      <c r="C513" s="5"/>
      <c r="D513" s="5"/>
      <c r="E513" s="5"/>
      <c r="F513" s="5"/>
      <c r="G513" s="19"/>
      <c r="H513" s="5"/>
      <c r="I513" s="5"/>
      <c r="J513" s="5"/>
      <c r="K513" s="5"/>
      <c r="L513" s="7" t="s">
        <v>457</v>
      </c>
      <c r="M513" s="5"/>
      <c r="N513" s="28" t="e">
        <f t="shared" ref="N513:V513" si="16">SUM(N508:N512)</f>
        <v>#REF!</v>
      </c>
      <c r="O513" s="28" t="e">
        <f t="shared" si="16"/>
        <v>#REF!</v>
      </c>
      <c r="P513" s="28" t="e">
        <f t="shared" si="16"/>
        <v>#REF!</v>
      </c>
      <c r="Q513" s="28" t="e">
        <f t="shared" si="16"/>
        <v>#REF!</v>
      </c>
      <c r="R513" s="28" t="e">
        <f t="shared" si="16"/>
        <v>#REF!</v>
      </c>
      <c r="S513" s="28" t="e">
        <f t="shared" si="16"/>
        <v>#REF!</v>
      </c>
      <c r="T513" s="28" t="e">
        <f t="shared" si="16"/>
        <v>#REF!</v>
      </c>
      <c r="U513" s="28" t="e">
        <f t="shared" si="16"/>
        <v>#REF!</v>
      </c>
      <c r="V513" s="28" t="e">
        <f t="shared" si="16"/>
        <v>#REF!</v>
      </c>
    </row>
    <row r="514" spans="1:22" ht="14.1" customHeight="1">
      <c r="A514" s="5"/>
      <c r="B514" s="5"/>
      <c r="C514" s="5"/>
      <c r="D514" s="5"/>
      <c r="E514" s="5"/>
      <c r="F514" s="5"/>
      <c r="G514" s="19"/>
      <c r="H514" s="5"/>
      <c r="I514" s="5"/>
      <c r="J514" s="5"/>
      <c r="K514" s="5"/>
      <c r="L514" s="5"/>
      <c r="M514" s="5"/>
      <c r="N514" s="9" t="s">
        <v>123</v>
      </c>
      <c r="O514" s="9" t="s">
        <v>124</v>
      </c>
      <c r="P514" s="9" t="s">
        <v>125</v>
      </c>
      <c r="Q514" s="9" t="s">
        <v>126</v>
      </c>
      <c r="R514" s="9" t="s">
        <v>127</v>
      </c>
      <c r="S514" s="9" t="s">
        <v>128</v>
      </c>
      <c r="T514" s="9" t="s">
        <v>129</v>
      </c>
      <c r="U514" s="9" t="s">
        <v>130</v>
      </c>
      <c r="V514" s="9" t="s">
        <v>671</v>
      </c>
    </row>
    <row r="515" spans="1:22">
      <c r="A515" s="5"/>
      <c r="B515" s="5"/>
      <c r="C515" s="5"/>
      <c r="D515" s="5"/>
      <c r="E515" s="5"/>
      <c r="F515" s="5"/>
      <c r="G515" s="19"/>
      <c r="H515" s="5"/>
      <c r="I515" s="5"/>
      <c r="J515" s="5"/>
      <c r="K515" s="5"/>
      <c r="L515" s="5"/>
      <c r="M515" s="5"/>
      <c r="N515" s="9" t="s">
        <v>569</v>
      </c>
      <c r="O515" s="9" t="s">
        <v>570</v>
      </c>
      <c r="P515" s="9" t="s">
        <v>572</v>
      </c>
      <c r="Q515" s="9" t="s">
        <v>573</v>
      </c>
      <c r="R515" s="9" t="s">
        <v>574</v>
      </c>
      <c r="S515" s="9" t="s">
        <v>575</v>
      </c>
      <c r="T515" s="9" t="s">
        <v>576</v>
      </c>
      <c r="U515" s="9" t="s">
        <v>577</v>
      </c>
      <c r="V515" s="9" t="s">
        <v>672</v>
      </c>
    </row>
    <row r="516" spans="1:22">
      <c r="A516" s="5"/>
      <c r="B516" s="5"/>
      <c r="C516" s="5"/>
      <c r="D516" s="5"/>
      <c r="E516" s="5"/>
      <c r="F516" s="5"/>
      <c r="G516" s="19"/>
      <c r="H516" s="5"/>
      <c r="I516" s="5"/>
      <c r="J516" s="5"/>
      <c r="K516" s="5"/>
      <c r="L516" s="5"/>
      <c r="M516" s="5"/>
      <c r="N516" t="e">
        <f>(#REF!)</f>
        <v>#REF!</v>
      </c>
      <c r="O516" t="e">
        <f>(#REF!)</f>
        <v>#REF!</v>
      </c>
      <c r="P516" t="e">
        <f>(#REF!)</f>
        <v>#REF!</v>
      </c>
      <c r="Q516" t="e">
        <f>(#REF!)</f>
        <v>#REF!</v>
      </c>
      <c r="R516" t="e">
        <f>(#REF!)</f>
        <v>#REF!</v>
      </c>
      <c r="S516" t="e">
        <f>(#REF!)</f>
        <v>#REF!</v>
      </c>
      <c r="T516" t="e">
        <f>(#REF!)</f>
        <v>#REF!</v>
      </c>
      <c r="U516" t="e">
        <f>(#REF!)</f>
        <v>#REF!</v>
      </c>
      <c r="V516" t="e">
        <f>(#REF!)</f>
        <v>#REF!</v>
      </c>
    </row>
    <row r="517" spans="1:22">
      <c r="A517" s="5"/>
      <c r="B517" s="5"/>
      <c r="C517" s="5"/>
      <c r="D517" s="5"/>
      <c r="E517" s="5"/>
      <c r="F517" s="5"/>
      <c r="G517" s="19"/>
      <c r="H517" s="5"/>
      <c r="I517" s="5"/>
      <c r="J517" s="5"/>
      <c r="K517" s="5"/>
      <c r="L517" s="5"/>
      <c r="M517" s="5"/>
      <c r="N517" t="e">
        <f>(#REF!)</f>
        <v>#REF!</v>
      </c>
      <c r="O517" t="e">
        <f>(#REF!)</f>
        <v>#REF!</v>
      </c>
      <c r="P517" t="e">
        <f>(#REF!)</f>
        <v>#REF!</v>
      </c>
      <c r="Q517" t="e">
        <f>(#REF!)</f>
        <v>#REF!</v>
      </c>
      <c r="R517" t="e">
        <f>(#REF!)</f>
        <v>#REF!</v>
      </c>
      <c r="S517" t="e">
        <f>(#REF!)</f>
        <v>#REF!</v>
      </c>
      <c r="T517" t="e">
        <f>(#REF!)</f>
        <v>#REF!</v>
      </c>
      <c r="U517" t="e">
        <f>(#REF!)</f>
        <v>#REF!</v>
      </c>
      <c r="V517" t="e">
        <f>(#REF!)</f>
        <v>#REF!</v>
      </c>
    </row>
    <row r="518" spans="1:22">
      <c r="A518" s="5"/>
      <c r="B518" s="5"/>
      <c r="C518" s="5"/>
      <c r="D518" s="5"/>
      <c r="E518" s="5"/>
      <c r="F518" s="5"/>
      <c r="G518" s="19"/>
      <c r="H518" s="5"/>
      <c r="I518" s="5"/>
      <c r="J518" s="5"/>
      <c r="K518" s="5"/>
      <c r="L518" s="5"/>
      <c r="M518" s="5"/>
      <c r="N518" t="e">
        <f>(#REF!)</f>
        <v>#REF!</v>
      </c>
      <c r="O518" t="e">
        <f>(#REF!)</f>
        <v>#REF!</v>
      </c>
      <c r="P518" t="e">
        <f>(#REF!)</f>
        <v>#REF!</v>
      </c>
      <c r="Q518" t="e">
        <f>(#REF!)</f>
        <v>#REF!</v>
      </c>
      <c r="R518" t="e">
        <f>(#REF!)</f>
        <v>#REF!</v>
      </c>
      <c r="S518" t="e">
        <f>(#REF!)</f>
        <v>#REF!</v>
      </c>
      <c r="T518" t="e">
        <f>(#REF!)</f>
        <v>#REF!</v>
      </c>
      <c r="U518" t="e">
        <f>(#REF!)</f>
        <v>#REF!</v>
      </c>
      <c r="V518" t="e">
        <f>(#REF!)</f>
        <v>#REF!</v>
      </c>
    </row>
    <row r="519" spans="1:22">
      <c r="A519" s="5"/>
      <c r="B519" s="5"/>
      <c r="C519" s="5"/>
      <c r="D519" s="5"/>
      <c r="E519" s="5"/>
      <c r="F519" s="5"/>
      <c r="G519" s="19"/>
      <c r="H519" s="5"/>
      <c r="I519" s="5"/>
      <c r="J519" s="5"/>
      <c r="K519" s="5"/>
      <c r="L519" s="5"/>
      <c r="M519" s="5"/>
      <c r="N519" t="e">
        <f>(#REF!)</f>
        <v>#REF!</v>
      </c>
      <c r="O519" t="e">
        <f>(#REF!)</f>
        <v>#REF!</v>
      </c>
      <c r="P519" t="e">
        <f>(#REF!)</f>
        <v>#REF!</v>
      </c>
      <c r="Q519" t="e">
        <f>(#REF!)</f>
        <v>#REF!</v>
      </c>
      <c r="R519" t="e">
        <f>(#REF!)</f>
        <v>#REF!</v>
      </c>
      <c r="S519" t="e">
        <f>(#REF!)</f>
        <v>#REF!</v>
      </c>
      <c r="T519" t="e">
        <f>(#REF!)</f>
        <v>#REF!</v>
      </c>
      <c r="U519" t="e">
        <f>(#REF!)</f>
        <v>#REF!</v>
      </c>
      <c r="V519" t="e">
        <f>(#REF!)</f>
        <v>#REF!</v>
      </c>
    </row>
    <row r="520" spans="1:22" ht="15.75">
      <c r="A520" s="5"/>
      <c r="B520" s="5"/>
      <c r="C520" s="5"/>
      <c r="D520" s="5"/>
      <c r="E520" s="5"/>
      <c r="F520" s="5"/>
      <c r="G520" s="5"/>
      <c r="H520" s="5"/>
      <c r="I520" s="5"/>
      <c r="J520" s="5"/>
      <c r="K520" s="5"/>
      <c r="L520" s="7" t="s">
        <v>458</v>
      </c>
      <c r="M520" s="5"/>
      <c r="N520" s="28" t="e">
        <f t="shared" ref="N520:V520" si="17">SUM(N516:N519)</f>
        <v>#REF!</v>
      </c>
      <c r="O520" s="28" t="e">
        <f t="shared" si="17"/>
        <v>#REF!</v>
      </c>
      <c r="P520" s="28" t="e">
        <f t="shared" si="17"/>
        <v>#REF!</v>
      </c>
      <c r="Q520" s="28" t="e">
        <f t="shared" si="17"/>
        <v>#REF!</v>
      </c>
      <c r="R520" s="28" t="e">
        <f t="shared" si="17"/>
        <v>#REF!</v>
      </c>
      <c r="S520" s="28" t="e">
        <f t="shared" si="17"/>
        <v>#REF!</v>
      </c>
      <c r="T520" s="28" t="e">
        <f t="shared" si="17"/>
        <v>#REF!</v>
      </c>
      <c r="U520" s="28" t="e">
        <f t="shared" si="17"/>
        <v>#REF!</v>
      </c>
      <c r="V520" s="28" t="e">
        <f t="shared" si="17"/>
        <v>#REF!</v>
      </c>
    </row>
    <row r="521" spans="1:22">
      <c r="A521" s="5"/>
      <c r="B521" s="5"/>
      <c r="C521" s="5"/>
      <c r="D521" s="5"/>
      <c r="E521" s="5"/>
      <c r="F521" s="5"/>
      <c r="G521" s="5"/>
      <c r="H521" s="5"/>
      <c r="I521" s="5"/>
      <c r="J521" s="5"/>
      <c r="K521" s="5"/>
      <c r="L521" s="5"/>
      <c r="M521" s="5"/>
      <c r="N521" s="9" t="s">
        <v>123</v>
      </c>
      <c r="O521" s="9" t="s">
        <v>124</v>
      </c>
      <c r="P521" s="9" t="s">
        <v>125</v>
      </c>
      <c r="Q521" s="9" t="s">
        <v>126</v>
      </c>
      <c r="R521" s="9" t="s">
        <v>127</v>
      </c>
      <c r="S521" s="9" t="s">
        <v>128</v>
      </c>
      <c r="T521" s="9" t="s">
        <v>129</v>
      </c>
      <c r="U521" s="9" t="s">
        <v>130</v>
      </c>
      <c r="V521" s="9" t="s">
        <v>671</v>
      </c>
    </row>
    <row r="522" spans="1:22">
      <c r="A522" s="5"/>
      <c r="B522" s="5"/>
      <c r="C522" s="5"/>
      <c r="D522" s="5"/>
      <c r="E522" s="5"/>
      <c r="F522" s="5"/>
      <c r="G522" s="5"/>
      <c r="H522" s="5"/>
      <c r="I522" s="5"/>
      <c r="J522" s="5"/>
      <c r="K522" s="5"/>
      <c r="L522" s="5"/>
      <c r="M522" s="5"/>
      <c r="N522"/>
      <c r="O522"/>
      <c r="P522"/>
      <c r="Q522"/>
      <c r="R522"/>
      <c r="S522"/>
      <c r="T522"/>
      <c r="U522"/>
      <c r="V522"/>
    </row>
    <row r="523" spans="1:22">
      <c r="A523" s="5"/>
      <c r="B523" s="5"/>
      <c r="C523" s="5"/>
      <c r="D523" s="5"/>
      <c r="E523" s="5"/>
      <c r="F523" s="5"/>
      <c r="G523" s="5"/>
      <c r="H523" s="5"/>
      <c r="I523" s="5"/>
      <c r="J523" s="5"/>
      <c r="K523" s="5"/>
      <c r="L523" s="5"/>
      <c r="M523" s="5"/>
      <c r="N523" t="e">
        <f>(#REF!)</f>
        <v>#REF!</v>
      </c>
      <c r="O523" t="e">
        <f>(#REF!)</f>
        <v>#REF!</v>
      </c>
      <c r="P523" t="e">
        <f>(#REF!)</f>
        <v>#REF!</v>
      </c>
      <c r="Q523" t="e">
        <f>(#REF!)</f>
        <v>#REF!</v>
      </c>
      <c r="R523" t="e">
        <f>(#REF!)</f>
        <v>#REF!</v>
      </c>
      <c r="S523" t="e">
        <f>(#REF!)</f>
        <v>#REF!</v>
      </c>
      <c r="T523" t="e">
        <f>(#REF!)</f>
        <v>#REF!</v>
      </c>
      <c r="U523" t="e">
        <f>(#REF!)</f>
        <v>#REF!</v>
      </c>
      <c r="V523" t="e">
        <f>(#REF!)</f>
        <v>#REF!</v>
      </c>
    </row>
    <row r="524" spans="1:22">
      <c r="A524" s="5"/>
      <c r="B524" s="5"/>
      <c r="C524" s="5"/>
      <c r="D524" s="5"/>
      <c r="E524" s="5"/>
      <c r="F524" s="5"/>
      <c r="G524" s="5"/>
      <c r="H524" s="5"/>
      <c r="I524" s="5"/>
      <c r="J524" s="5"/>
      <c r="K524" s="5"/>
      <c r="L524" s="5"/>
      <c r="M524" s="5"/>
      <c r="N524" t="e">
        <f>(#REF!)</f>
        <v>#REF!</v>
      </c>
      <c r="O524" t="e">
        <f>(#REF!)</f>
        <v>#REF!</v>
      </c>
      <c r="P524" t="e">
        <f>(#REF!)</f>
        <v>#REF!</v>
      </c>
      <c r="Q524" t="e">
        <f>(#REF!)</f>
        <v>#REF!</v>
      </c>
      <c r="R524" t="e">
        <f>(#REF!)</f>
        <v>#REF!</v>
      </c>
      <c r="S524" t="e">
        <f>(#REF!)</f>
        <v>#REF!</v>
      </c>
      <c r="T524" t="e">
        <f>(#REF!)</f>
        <v>#REF!</v>
      </c>
      <c r="U524" t="e">
        <f>(#REF!)</f>
        <v>#REF!</v>
      </c>
      <c r="V524" t="e">
        <f>(#REF!)</f>
        <v>#REF!</v>
      </c>
    </row>
    <row r="525" spans="1:22">
      <c r="A525" s="5"/>
      <c r="B525" s="5"/>
      <c r="C525" s="5"/>
      <c r="D525" s="5"/>
      <c r="E525" s="5"/>
      <c r="F525" s="5"/>
      <c r="G525" s="5"/>
      <c r="H525" s="5"/>
      <c r="I525" s="5"/>
      <c r="J525" s="5"/>
      <c r="K525" s="5"/>
      <c r="L525" s="5"/>
      <c r="M525" s="5"/>
      <c r="N525" t="e">
        <f>-(#REF!)</f>
        <v>#REF!</v>
      </c>
      <c r="O525" t="e">
        <f>-(#REF!)</f>
        <v>#REF!</v>
      </c>
      <c r="P525" t="e">
        <f>-(#REF!)</f>
        <v>#REF!</v>
      </c>
      <c r="Q525" t="e">
        <f>-(#REF!)</f>
        <v>#REF!</v>
      </c>
      <c r="R525" t="e">
        <f>-(#REF!)</f>
        <v>#REF!</v>
      </c>
      <c r="S525" t="e">
        <f>-(#REF!)</f>
        <v>#REF!</v>
      </c>
      <c r="T525" t="e">
        <f>-(#REF!)</f>
        <v>#REF!</v>
      </c>
      <c r="U525" t="e">
        <f>-(#REF!)</f>
        <v>#REF!</v>
      </c>
      <c r="V525" t="e">
        <f>-(#REF!)</f>
        <v>#REF!</v>
      </c>
    </row>
    <row r="526" spans="1:22">
      <c r="A526" s="5"/>
      <c r="B526" s="5"/>
      <c r="C526" s="5"/>
      <c r="D526" s="5"/>
      <c r="E526" s="5"/>
      <c r="F526" s="5"/>
      <c r="G526" s="5"/>
      <c r="H526" s="5"/>
      <c r="I526" s="5"/>
      <c r="J526" s="5"/>
      <c r="K526" s="5"/>
      <c r="L526" s="5"/>
      <c r="M526" s="5"/>
      <c r="N526" t="e">
        <f>-(#REF!)</f>
        <v>#REF!</v>
      </c>
      <c r="O526" t="e">
        <f>-(#REF!)</f>
        <v>#REF!</v>
      </c>
      <c r="P526" t="e">
        <f>-(#REF!)</f>
        <v>#REF!</v>
      </c>
      <c r="Q526" t="e">
        <f>-(#REF!)</f>
        <v>#REF!</v>
      </c>
      <c r="R526" t="e">
        <f>-(#REF!)</f>
        <v>#REF!</v>
      </c>
      <c r="S526" t="e">
        <f>-(#REF!)</f>
        <v>#REF!</v>
      </c>
      <c r="T526" t="e">
        <f>-(#REF!)</f>
        <v>#REF!</v>
      </c>
      <c r="U526" t="e">
        <f>-(#REF!)</f>
        <v>#REF!</v>
      </c>
      <c r="V526" t="e">
        <f>-(#REF!)</f>
        <v>#REF!</v>
      </c>
    </row>
    <row r="527" spans="1:22">
      <c r="A527" s="5"/>
      <c r="B527" s="5"/>
      <c r="C527" s="5"/>
      <c r="D527" s="5"/>
      <c r="E527" s="5"/>
      <c r="F527" s="5"/>
      <c r="G527" s="5"/>
      <c r="H527" s="5"/>
      <c r="I527" s="5"/>
      <c r="J527" s="5"/>
      <c r="K527" s="5"/>
      <c r="L527" s="5"/>
      <c r="M527" s="5"/>
      <c r="N527" t="e">
        <f>-(#REF!)</f>
        <v>#REF!</v>
      </c>
      <c r="O527" t="e">
        <f>-(#REF!)</f>
        <v>#REF!</v>
      </c>
      <c r="P527" t="e">
        <f>-(#REF!)</f>
        <v>#REF!</v>
      </c>
      <c r="Q527" t="e">
        <f>-(#REF!)</f>
        <v>#REF!</v>
      </c>
      <c r="R527" t="e">
        <f>-(#REF!)</f>
        <v>#REF!</v>
      </c>
      <c r="S527" t="e">
        <f>-(#REF!)</f>
        <v>#REF!</v>
      </c>
      <c r="T527" t="e">
        <f>-(#REF!)</f>
        <v>#REF!</v>
      </c>
      <c r="U527" t="e">
        <f>-(#REF!)</f>
        <v>#REF!</v>
      </c>
      <c r="V527" t="e">
        <f>-(#REF!)</f>
        <v>#REF!</v>
      </c>
    </row>
    <row r="528" spans="1:22">
      <c r="A528" s="5"/>
      <c r="B528" s="5"/>
      <c r="C528" s="5"/>
      <c r="D528" s="5"/>
      <c r="E528" s="5"/>
      <c r="F528" s="5"/>
      <c r="G528" s="5"/>
      <c r="H528" s="5"/>
      <c r="I528" s="5"/>
      <c r="J528" s="5"/>
      <c r="K528" s="5"/>
      <c r="L528" s="5"/>
      <c r="M528" s="5"/>
      <c r="N528" t="e">
        <f>-(#REF!)</f>
        <v>#REF!</v>
      </c>
      <c r="O528" t="e">
        <f>-(#REF!)</f>
        <v>#REF!</v>
      </c>
      <c r="P528" t="e">
        <f>-(#REF!)</f>
        <v>#REF!</v>
      </c>
      <c r="Q528" t="e">
        <f>-(#REF!)</f>
        <v>#REF!</v>
      </c>
      <c r="R528" t="e">
        <f>-(#REF!)</f>
        <v>#REF!</v>
      </c>
      <c r="S528" t="e">
        <f>-(#REF!)</f>
        <v>#REF!</v>
      </c>
      <c r="T528" t="e">
        <f>-(#REF!)</f>
        <v>#REF!</v>
      </c>
      <c r="U528" t="e">
        <f>-(#REF!)</f>
        <v>#REF!</v>
      </c>
      <c r="V528" t="e">
        <f>-(#REF!)</f>
        <v>#REF!</v>
      </c>
    </row>
    <row r="529" spans="1:22">
      <c r="A529" s="5"/>
      <c r="B529" s="5"/>
      <c r="C529" s="5"/>
      <c r="D529" s="5"/>
      <c r="E529" s="5"/>
      <c r="F529" s="5"/>
      <c r="G529" s="5"/>
      <c r="H529" s="5"/>
      <c r="I529" s="5"/>
      <c r="J529" s="5"/>
      <c r="K529" s="5"/>
      <c r="L529" s="5"/>
      <c r="M529" s="5"/>
      <c r="N529" t="e">
        <f>-(#REF!)</f>
        <v>#REF!</v>
      </c>
      <c r="O529" t="e">
        <f>-(#REF!)</f>
        <v>#REF!</v>
      </c>
      <c r="P529" t="e">
        <f>-(#REF!)</f>
        <v>#REF!</v>
      </c>
      <c r="Q529" t="e">
        <f>-(#REF!)</f>
        <v>#REF!</v>
      </c>
      <c r="R529" t="e">
        <f>-(#REF!)</f>
        <v>#REF!</v>
      </c>
      <c r="S529" t="e">
        <f>-(#REF!)</f>
        <v>#REF!</v>
      </c>
      <c r="T529" t="e">
        <f>-(#REF!)</f>
        <v>#REF!</v>
      </c>
      <c r="U529" t="e">
        <f>-(#REF!)</f>
        <v>#REF!</v>
      </c>
      <c r="V529" t="e">
        <f>-(#REF!)</f>
        <v>#REF!</v>
      </c>
    </row>
    <row r="530" spans="1:22">
      <c r="A530" s="5"/>
      <c r="B530" s="5"/>
      <c r="C530" s="5"/>
      <c r="D530" s="5"/>
      <c r="E530" s="5"/>
      <c r="F530" s="5"/>
      <c r="G530" s="5"/>
      <c r="H530" s="5"/>
      <c r="I530" s="5"/>
      <c r="J530" s="5"/>
      <c r="K530" s="5"/>
      <c r="L530" s="5"/>
      <c r="M530" s="5"/>
      <c r="N530" t="e">
        <f>-(#REF!)</f>
        <v>#REF!</v>
      </c>
      <c r="O530" t="e">
        <f>-(#REF!)</f>
        <v>#REF!</v>
      </c>
      <c r="P530" t="e">
        <f>-(#REF!)</f>
        <v>#REF!</v>
      </c>
      <c r="Q530" t="e">
        <f>-(#REF!)</f>
        <v>#REF!</v>
      </c>
      <c r="R530" t="e">
        <f>-(#REF!)</f>
        <v>#REF!</v>
      </c>
      <c r="S530" t="e">
        <f>-(#REF!)</f>
        <v>#REF!</v>
      </c>
      <c r="T530" t="e">
        <f>-(#REF!)</f>
        <v>#REF!</v>
      </c>
      <c r="U530" t="e">
        <f>-(#REF!)</f>
        <v>#REF!</v>
      </c>
      <c r="V530" t="e">
        <f>-(#REF!)</f>
        <v>#REF!</v>
      </c>
    </row>
    <row r="531" spans="1:22">
      <c r="A531" s="5"/>
      <c r="B531" s="5"/>
      <c r="C531" s="5"/>
      <c r="D531" s="5"/>
      <c r="E531" s="5"/>
      <c r="F531" s="5"/>
      <c r="G531" s="5"/>
      <c r="H531" s="5"/>
      <c r="I531" s="5"/>
      <c r="J531" s="5"/>
      <c r="K531" s="5"/>
      <c r="L531" s="5"/>
      <c r="M531" s="5"/>
      <c r="N531" t="e">
        <f>-(#REF!)</f>
        <v>#REF!</v>
      </c>
      <c r="O531" t="e">
        <f>-(#REF!)</f>
        <v>#REF!</v>
      </c>
      <c r="P531" t="e">
        <f>-(#REF!)</f>
        <v>#REF!</v>
      </c>
      <c r="Q531" t="e">
        <f>-(#REF!)</f>
        <v>#REF!</v>
      </c>
      <c r="R531" t="e">
        <f>-(#REF!)</f>
        <v>#REF!</v>
      </c>
      <c r="S531" t="e">
        <f>-(#REF!)</f>
        <v>#REF!</v>
      </c>
      <c r="T531" t="e">
        <f>-(#REF!)</f>
        <v>#REF!</v>
      </c>
      <c r="U531" t="e">
        <f>-(#REF!)</f>
        <v>#REF!</v>
      </c>
      <c r="V531" t="e">
        <f>-(#REF!)</f>
        <v>#REF!</v>
      </c>
    </row>
    <row r="532" spans="1:22">
      <c r="A532" s="5"/>
      <c r="B532" s="5"/>
      <c r="C532" s="5"/>
      <c r="D532" s="5"/>
      <c r="E532" s="5"/>
      <c r="F532" s="5"/>
      <c r="G532" s="5"/>
      <c r="H532" s="5"/>
      <c r="I532" s="5"/>
      <c r="J532" s="5"/>
      <c r="K532" s="5"/>
      <c r="L532" s="5"/>
      <c r="M532" s="5"/>
      <c r="N532" t="e">
        <f>-(#REF!)</f>
        <v>#REF!</v>
      </c>
      <c r="O532" t="e">
        <f>-(#REF!)</f>
        <v>#REF!</v>
      </c>
      <c r="P532" t="e">
        <f>-(#REF!)</f>
        <v>#REF!</v>
      </c>
      <c r="Q532" t="e">
        <f>-(#REF!)</f>
        <v>#REF!</v>
      </c>
      <c r="R532" t="e">
        <f>-(#REF!)</f>
        <v>#REF!</v>
      </c>
      <c r="S532" t="e">
        <f>-(#REF!)</f>
        <v>#REF!</v>
      </c>
      <c r="T532" t="e">
        <f>-(#REF!)</f>
        <v>#REF!</v>
      </c>
      <c r="U532" t="e">
        <f>-(#REF!)</f>
        <v>#REF!</v>
      </c>
      <c r="V532" t="e">
        <f>-(#REF!)</f>
        <v>#REF!</v>
      </c>
    </row>
    <row r="533" spans="1:22">
      <c r="A533" s="5"/>
      <c r="B533" s="5"/>
      <c r="C533" s="5"/>
      <c r="D533" s="5"/>
      <c r="E533" s="5"/>
      <c r="F533" s="5"/>
      <c r="G533" s="5"/>
      <c r="H533" s="5"/>
      <c r="I533" s="5"/>
      <c r="J533" s="5"/>
      <c r="K533" s="5"/>
      <c r="L533" s="5"/>
      <c r="M533" s="5"/>
      <c r="N533" t="e">
        <f>-(#REF!)</f>
        <v>#REF!</v>
      </c>
      <c r="O533" t="e">
        <f>-(#REF!)</f>
        <v>#REF!</v>
      </c>
      <c r="P533" t="e">
        <f>-(#REF!)</f>
        <v>#REF!</v>
      </c>
      <c r="Q533" t="e">
        <f>-(#REF!)</f>
        <v>#REF!</v>
      </c>
      <c r="R533" t="e">
        <f>-(#REF!)</f>
        <v>#REF!</v>
      </c>
      <c r="S533" t="e">
        <f>-(#REF!)</f>
        <v>#REF!</v>
      </c>
      <c r="T533" t="e">
        <f>-(#REF!)</f>
        <v>#REF!</v>
      </c>
      <c r="U533" t="e">
        <f>-(#REF!)</f>
        <v>#REF!</v>
      </c>
      <c r="V533" t="e">
        <f>-(#REF!)</f>
        <v>#REF!</v>
      </c>
    </row>
    <row r="534" spans="1:22">
      <c r="A534" s="5"/>
      <c r="B534" s="5"/>
      <c r="C534" s="5"/>
      <c r="D534" s="5"/>
      <c r="E534" s="5"/>
      <c r="F534" s="5"/>
      <c r="G534" s="5"/>
      <c r="H534" s="5"/>
      <c r="I534" s="5"/>
      <c r="J534" s="5"/>
      <c r="K534" s="5"/>
      <c r="L534" s="5"/>
      <c r="M534" s="5"/>
      <c r="N534" t="e">
        <f>-(#REF!)</f>
        <v>#REF!</v>
      </c>
      <c r="O534" t="e">
        <f>-(#REF!)</f>
        <v>#REF!</v>
      </c>
      <c r="P534" t="e">
        <f>-(#REF!)</f>
        <v>#REF!</v>
      </c>
      <c r="Q534" t="e">
        <f>-(#REF!)</f>
        <v>#REF!</v>
      </c>
      <c r="R534" t="e">
        <f>-(#REF!)</f>
        <v>#REF!</v>
      </c>
      <c r="S534" t="e">
        <f>-(#REF!)</f>
        <v>#REF!</v>
      </c>
      <c r="T534" t="e">
        <f>-(#REF!)</f>
        <v>#REF!</v>
      </c>
      <c r="U534" t="e">
        <f>-(#REF!)</f>
        <v>#REF!</v>
      </c>
      <c r="V534" t="e">
        <f>-(#REF!)</f>
        <v>#REF!</v>
      </c>
    </row>
    <row r="535" spans="1:22">
      <c r="A535" s="5"/>
      <c r="B535" s="5"/>
      <c r="C535" s="5"/>
      <c r="D535" s="5"/>
      <c r="E535" s="5"/>
      <c r="F535" s="5"/>
      <c r="G535" s="5"/>
      <c r="H535" s="5"/>
      <c r="I535" s="5"/>
      <c r="J535" s="5"/>
      <c r="K535" s="5"/>
      <c r="L535" s="5"/>
      <c r="M535" s="5"/>
      <c r="N535" t="e">
        <f>-(#REF!)</f>
        <v>#REF!</v>
      </c>
      <c r="O535" t="e">
        <f>-(#REF!)</f>
        <v>#REF!</v>
      </c>
      <c r="P535" t="e">
        <f>-(#REF!)</f>
        <v>#REF!</v>
      </c>
      <c r="Q535" t="e">
        <f>-(#REF!)</f>
        <v>#REF!</v>
      </c>
      <c r="R535" t="e">
        <f>-(#REF!)</f>
        <v>#REF!</v>
      </c>
      <c r="S535" t="e">
        <f>-(#REF!)</f>
        <v>#REF!</v>
      </c>
      <c r="T535" t="e">
        <f>-(#REF!)</f>
        <v>#REF!</v>
      </c>
      <c r="U535" t="e">
        <f>-(#REF!)</f>
        <v>#REF!</v>
      </c>
      <c r="V535" t="e">
        <f>-(#REF!)</f>
        <v>#REF!</v>
      </c>
    </row>
    <row r="536" spans="1:22">
      <c r="A536" s="5"/>
      <c r="B536" s="5"/>
      <c r="C536" s="5"/>
      <c r="D536" s="5"/>
      <c r="E536" s="5"/>
      <c r="F536" s="5"/>
      <c r="G536" s="5"/>
      <c r="H536" s="5"/>
      <c r="I536" s="5"/>
      <c r="J536" s="5"/>
      <c r="K536" s="5"/>
      <c r="L536" s="5"/>
      <c r="M536" s="5"/>
      <c r="N536" t="e">
        <f>-(#REF!)</f>
        <v>#REF!</v>
      </c>
      <c r="O536" t="e">
        <f>-(#REF!)</f>
        <v>#REF!</v>
      </c>
      <c r="P536" t="e">
        <f>-(#REF!)</f>
        <v>#REF!</v>
      </c>
      <c r="Q536" t="e">
        <f>-(#REF!)</f>
        <v>#REF!</v>
      </c>
      <c r="R536" t="e">
        <f>-(#REF!)</f>
        <v>#REF!</v>
      </c>
      <c r="S536" t="e">
        <f>-(#REF!)</f>
        <v>#REF!</v>
      </c>
      <c r="T536" t="e">
        <f>-(#REF!)</f>
        <v>#REF!</v>
      </c>
      <c r="U536" t="e">
        <f>-(#REF!)</f>
        <v>#REF!</v>
      </c>
      <c r="V536" t="e">
        <f>-(#REF!)</f>
        <v>#REF!</v>
      </c>
    </row>
    <row r="537" spans="1:22">
      <c r="A537" s="5"/>
      <c r="B537" s="5"/>
      <c r="C537" s="5"/>
      <c r="D537" s="5"/>
      <c r="E537" s="5"/>
      <c r="F537" s="5"/>
      <c r="G537" s="5"/>
      <c r="H537" s="5"/>
      <c r="I537" s="5"/>
      <c r="J537" s="5"/>
      <c r="K537" s="5"/>
      <c r="L537" s="7" t="s">
        <v>460</v>
      </c>
      <c r="M537" s="5"/>
      <c r="N537" t="e">
        <f>-(#REF!)</f>
        <v>#REF!</v>
      </c>
      <c r="O537" t="e">
        <f>-(#REF!)</f>
        <v>#REF!</v>
      </c>
      <c r="P537" t="e">
        <f>-(#REF!)</f>
        <v>#REF!</v>
      </c>
      <c r="Q537" t="e">
        <f>-(#REF!)</f>
        <v>#REF!</v>
      </c>
      <c r="R537" t="e">
        <f>-(#REF!)</f>
        <v>#REF!</v>
      </c>
      <c r="S537" t="e">
        <f>-(#REF!)</f>
        <v>#REF!</v>
      </c>
      <c r="T537" t="e">
        <f>-(#REF!)</f>
        <v>#REF!</v>
      </c>
      <c r="U537" t="e">
        <f>-(#REF!)</f>
        <v>#REF!</v>
      </c>
      <c r="V537" t="e">
        <f>-(#REF!)</f>
        <v>#REF!</v>
      </c>
    </row>
    <row r="538" spans="1:22" ht="15.75">
      <c r="A538" s="5"/>
      <c r="B538" s="5"/>
      <c r="C538" s="5"/>
      <c r="D538" s="5"/>
      <c r="E538" s="5"/>
      <c r="F538" s="5"/>
      <c r="G538" s="5"/>
      <c r="H538" s="5"/>
      <c r="I538" s="5"/>
      <c r="J538" s="5"/>
      <c r="K538" s="5"/>
      <c r="L538" s="5"/>
      <c r="M538" s="5"/>
      <c r="N538" s="28" t="e">
        <f t="shared" ref="N538:V538" si="18">SUM(N522:N537)</f>
        <v>#REF!</v>
      </c>
      <c r="O538" s="28" t="e">
        <f t="shared" si="18"/>
        <v>#REF!</v>
      </c>
      <c r="P538" s="28" t="e">
        <f t="shared" si="18"/>
        <v>#REF!</v>
      </c>
      <c r="Q538" s="28" t="e">
        <f t="shared" si="18"/>
        <v>#REF!</v>
      </c>
      <c r="R538" s="28" t="e">
        <f t="shared" si="18"/>
        <v>#REF!</v>
      </c>
      <c r="S538" s="28" t="e">
        <f t="shared" si="18"/>
        <v>#REF!</v>
      </c>
      <c r="T538" s="28" t="e">
        <f t="shared" si="18"/>
        <v>#REF!</v>
      </c>
      <c r="U538" s="28" t="e">
        <f t="shared" si="18"/>
        <v>#REF!</v>
      </c>
      <c r="V538" s="28" t="e">
        <f t="shared" si="18"/>
        <v>#REF!</v>
      </c>
    </row>
    <row r="539" spans="1:22">
      <c r="A539" s="5"/>
      <c r="B539" s="5"/>
      <c r="C539" s="5"/>
      <c r="D539" s="5"/>
      <c r="E539" s="5"/>
      <c r="F539" s="5"/>
      <c r="G539" s="5"/>
      <c r="H539" s="5"/>
      <c r="I539" s="5"/>
      <c r="J539" s="5"/>
      <c r="K539" s="5"/>
      <c r="L539" s="5"/>
      <c r="M539" s="5"/>
      <c r="N539" s="5"/>
      <c r="O539" s="5"/>
      <c r="P539" s="5"/>
      <c r="Q539" s="5"/>
      <c r="R539" s="5"/>
      <c r="S539" s="5"/>
      <c r="T539" s="5"/>
      <c r="U539" s="5"/>
    </row>
    <row r="540" spans="1:22">
      <c r="A540" s="5"/>
      <c r="B540" s="5"/>
      <c r="C540" s="5"/>
      <c r="D540" s="5"/>
      <c r="E540" s="5"/>
      <c r="F540" s="5"/>
      <c r="G540" s="5"/>
      <c r="H540" s="5"/>
      <c r="I540" s="5"/>
      <c r="J540" s="5"/>
      <c r="K540" s="5"/>
      <c r="L540" s="5"/>
      <c r="M540" s="5"/>
      <c r="N540" s="9" t="s">
        <v>123</v>
      </c>
      <c r="O540" s="9" t="s">
        <v>124</v>
      </c>
      <c r="P540" s="9" t="s">
        <v>125</v>
      </c>
      <c r="Q540" s="9" t="s">
        <v>126</v>
      </c>
      <c r="R540" s="9" t="s">
        <v>127</v>
      </c>
      <c r="S540" s="9" t="s">
        <v>128</v>
      </c>
      <c r="T540" s="9" t="s">
        <v>129</v>
      </c>
      <c r="U540" s="9" t="s">
        <v>130</v>
      </c>
      <c r="V540" s="9" t="s">
        <v>671</v>
      </c>
    </row>
    <row r="541" spans="1:22">
      <c r="A541" s="5"/>
      <c r="B541" s="5"/>
      <c r="C541" s="5"/>
      <c r="D541" s="5"/>
      <c r="E541" s="5"/>
      <c r="F541" s="5"/>
      <c r="G541" s="5"/>
      <c r="H541" s="5"/>
      <c r="I541" s="5"/>
      <c r="J541" s="5"/>
      <c r="K541" s="5"/>
      <c r="L541" s="5"/>
      <c r="M541" s="5"/>
      <c r="N541" s="9" t="s">
        <v>569</v>
      </c>
      <c r="O541" s="9" t="s">
        <v>570</v>
      </c>
      <c r="P541" s="9" t="s">
        <v>572</v>
      </c>
      <c r="Q541" s="9" t="s">
        <v>573</v>
      </c>
      <c r="R541" s="9" t="s">
        <v>574</v>
      </c>
      <c r="S541" s="9" t="s">
        <v>575</v>
      </c>
      <c r="T541" s="9" t="s">
        <v>576</v>
      </c>
      <c r="U541" s="9" t="s">
        <v>577</v>
      </c>
      <c r="V541" s="9" t="s">
        <v>672</v>
      </c>
    </row>
    <row r="542" spans="1:22">
      <c r="A542" s="5"/>
      <c r="B542" s="5"/>
      <c r="C542" s="5"/>
      <c r="D542" s="5"/>
      <c r="E542" s="5"/>
      <c r="F542" s="5"/>
      <c r="G542" s="5"/>
      <c r="H542" s="5"/>
      <c r="I542" s="5"/>
      <c r="J542" s="5"/>
      <c r="K542" s="5"/>
      <c r="L542" s="5"/>
      <c r="M542" s="5"/>
      <c r="N542" t="e">
        <f>(#REF!)</f>
        <v>#REF!</v>
      </c>
      <c r="O542" t="e">
        <f>(#REF!)</f>
        <v>#REF!</v>
      </c>
      <c r="P542" t="e">
        <f>(#REF!)</f>
        <v>#REF!</v>
      </c>
      <c r="Q542" t="e">
        <f>(#REF!)</f>
        <v>#REF!</v>
      </c>
      <c r="R542" t="e">
        <f>(#REF!)</f>
        <v>#REF!</v>
      </c>
      <c r="S542" t="e">
        <f>(#REF!)</f>
        <v>#REF!</v>
      </c>
      <c r="T542" t="e">
        <f>(#REF!)</f>
        <v>#REF!</v>
      </c>
      <c r="U542" t="e">
        <f>(#REF!)</f>
        <v>#REF!</v>
      </c>
      <c r="V542" t="e">
        <f>(#REF!)</f>
        <v>#REF!</v>
      </c>
    </row>
    <row r="543" spans="1:22">
      <c r="A543" s="5"/>
      <c r="B543" s="5"/>
      <c r="C543" s="5"/>
      <c r="D543" s="5"/>
      <c r="E543" s="5" t="s">
        <v>167</v>
      </c>
      <c r="F543" s="5" t="e">
        <f>SUM(F287:F323)*1000</f>
        <v>#VALUE!</v>
      </c>
      <c r="G543" s="5"/>
      <c r="H543" s="5"/>
      <c r="I543" s="5"/>
      <c r="J543" s="5"/>
      <c r="K543" s="5"/>
      <c r="L543" s="5"/>
      <c r="M543" s="5"/>
      <c r="N543" t="e">
        <f>(#REF!)</f>
        <v>#REF!</v>
      </c>
      <c r="O543" t="e">
        <f>(#REF!)</f>
        <v>#REF!</v>
      </c>
      <c r="P543" t="e">
        <f>(#REF!)</f>
        <v>#REF!</v>
      </c>
      <c r="Q543" t="e">
        <f>(#REF!)</f>
        <v>#REF!</v>
      </c>
      <c r="R543" t="e">
        <f>(#REF!)</f>
        <v>#REF!</v>
      </c>
      <c r="S543" t="e">
        <f>(#REF!)</f>
        <v>#REF!</v>
      </c>
      <c r="T543" t="e">
        <f>(#REF!)</f>
        <v>#REF!</v>
      </c>
      <c r="U543" t="e">
        <f>(#REF!)</f>
        <v>#REF!</v>
      </c>
      <c r="V543" t="e">
        <f>(#REF!)</f>
        <v>#REF!</v>
      </c>
    </row>
    <row r="544" spans="1:22">
      <c r="A544" s="5"/>
      <c r="B544" s="5"/>
      <c r="C544" s="5"/>
      <c r="D544" s="5"/>
      <c r="E544" s="5" t="s">
        <v>40</v>
      </c>
      <c r="F544" s="5" t="e">
        <f>(F341+F344+F346+F374+F408+F431+F488+F495)*1000</f>
        <v>#VALUE!</v>
      </c>
      <c r="G544" s="5"/>
      <c r="H544" s="5"/>
      <c r="I544" s="5"/>
      <c r="J544" s="5"/>
      <c r="K544" s="5"/>
      <c r="L544" s="5"/>
      <c r="M544" s="5"/>
      <c r="N544" t="e">
        <f>-(#REF!)</f>
        <v>#REF!</v>
      </c>
      <c r="O544" t="e">
        <f>-(#REF!)</f>
        <v>#REF!</v>
      </c>
      <c r="P544" t="e">
        <f>-(#REF!)</f>
        <v>#REF!</v>
      </c>
      <c r="Q544" t="e">
        <f>-(#REF!)</f>
        <v>#REF!</v>
      </c>
      <c r="R544" t="e">
        <f>-(#REF!)</f>
        <v>#REF!</v>
      </c>
      <c r="S544" t="e">
        <f>-(#REF!)</f>
        <v>#REF!</v>
      </c>
      <c r="T544" t="e">
        <f>-(#REF!)</f>
        <v>#REF!</v>
      </c>
      <c r="U544" t="e">
        <f>-(#REF!)</f>
        <v>#REF!</v>
      </c>
      <c r="V544" t="e">
        <f>-(#REF!)</f>
        <v>#REF!</v>
      </c>
    </row>
    <row r="545" spans="1:22">
      <c r="A545" s="5"/>
      <c r="B545" s="5"/>
      <c r="C545" s="5"/>
      <c r="D545" s="5"/>
      <c r="E545" s="5" t="s">
        <v>41</v>
      </c>
      <c r="F545" s="5" t="e">
        <f>((F543)-F544)</f>
        <v>#VALUE!</v>
      </c>
      <c r="G545" s="5"/>
      <c r="H545" s="5"/>
      <c r="I545" s="5"/>
      <c r="J545" s="5"/>
      <c r="K545" s="5"/>
      <c r="L545" s="5"/>
      <c r="M545" s="5"/>
      <c r="N545" t="e">
        <f>-(#REF!)</f>
        <v>#REF!</v>
      </c>
      <c r="O545" t="e">
        <f>-(#REF!)</f>
        <v>#REF!</v>
      </c>
      <c r="P545" t="e">
        <f>-(#REF!)</f>
        <v>#REF!</v>
      </c>
      <c r="Q545" t="e">
        <f>-(#REF!)</f>
        <v>#REF!</v>
      </c>
      <c r="R545" t="e">
        <f>-(#REF!)</f>
        <v>#REF!</v>
      </c>
      <c r="S545" t="e">
        <f>-(#REF!)</f>
        <v>#REF!</v>
      </c>
      <c r="T545" t="e">
        <f>-(#REF!)</f>
        <v>#REF!</v>
      </c>
      <c r="U545" t="e">
        <f>-(#REF!)</f>
        <v>#REF!</v>
      </c>
      <c r="V545" t="e">
        <f>-(#REF!)</f>
        <v>#REF!</v>
      </c>
    </row>
    <row r="546" spans="1:22" ht="15.75">
      <c r="A546" s="5"/>
      <c r="B546" s="5"/>
      <c r="C546" s="5"/>
      <c r="D546" s="5"/>
      <c r="E546" s="5" t="s">
        <v>88</v>
      </c>
      <c r="F546" s="5">
        <v>0</v>
      </c>
      <c r="G546" s="5"/>
      <c r="H546" s="5"/>
      <c r="I546" s="5"/>
      <c r="J546" s="5"/>
      <c r="K546" s="5"/>
      <c r="L546" s="5"/>
      <c r="M546" s="5"/>
      <c r="N546" s="28" t="e">
        <f t="shared" ref="N546:V546" si="19">SUM(N542:N545)</f>
        <v>#REF!</v>
      </c>
      <c r="O546" s="28" t="e">
        <f t="shared" si="19"/>
        <v>#REF!</v>
      </c>
      <c r="P546" s="28" t="e">
        <f t="shared" si="19"/>
        <v>#REF!</v>
      </c>
      <c r="Q546" s="28" t="e">
        <f t="shared" si="19"/>
        <v>#REF!</v>
      </c>
      <c r="R546" s="28" t="e">
        <f t="shared" si="19"/>
        <v>#REF!</v>
      </c>
      <c r="S546" s="28" t="e">
        <f t="shared" si="19"/>
        <v>#REF!</v>
      </c>
      <c r="T546" s="28" t="e">
        <f t="shared" si="19"/>
        <v>#REF!</v>
      </c>
      <c r="U546" s="28" t="e">
        <f t="shared" si="19"/>
        <v>#REF!</v>
      </c>
      <c r="V546" s="28" t="e">
        <f t="shared" si="19"/>
        <v>#REF!</v>
      </c>
    </row>
    <row r="547" spans="1:22">
      <c r="A547" s="5"/>
      <c r="B547" s="5"/>
      <c r="C547" s="5"/>
      <c r="D547" s="5"/>
      <c r="E547" s="5" t="s">
        <v>89</v>
      </c>
      <c r="F547" s="5">
        <v>0</v>
      </c>
      <c r="G547" s="5"/>
      <c r="H547" s="5"/>
      <c r="I547" s="5"/>
      <c r="J547" s="5"/>
      <c r="K547" s="5"/>
      <c r="L547" s="5"/>
      <c r="M547" s="5"/>
      <c r="N547" s="5"/>
      <c r="O547" s="5"/>
      <c r="P547" s="5"/>
      <c r="Q547" s="5"/>
      <c r="R547" s="5"/>
      <c r="S547" s="5"/>
      <c r="T547" s="5"/>
      <c r="U547" s="5"/>
    </row>
    <row r="548" spans="1:22">
      <c r="A548" s="5"/>
      <c r="B548" s="5"/>
      <c r="C548" s="5"/>
      <c r="D548" s="5"/>
      <c r="E548" s="5" t="s">
        <v>90</v>
      </c>
      <c r="F548" s="5">
        <f>(C392)</f>
        <v>0</v>
      </c>
      <c r="G548" s="5"/>
      <c r="H548" s="5"/>
      <c r="I548" s="5"/>
      <c r="J548" s="5"/>
      <c r="K548" s="5"/>
      <c r="L548" s="5"/>
      <c r="M548" s="5"/>
      <c r="N548" s="5"/>
      <c r="O548" s="5"/>
      <c r="P548" s="5"/>
      <c r="Q548" s="5"/>
      <c r="R548" s="5"/>
      <c r="S548" s="5"/>
      <c r="T548" s="5"/>
      <c r="U548" s="5"/>
    </row>
    <row r="549" spans="1:22">
      <c r="A549" s="5"/>
      <c r="B549" s="5"/>
      <c r="C549" s="5"/>
      <c r="D549" s="5"/>
      <c r="E549" s="5" t="s">
        <v>91</v>
      </c>
      <c r="F549" s="5">
        <v>0</v>
      </c>
      <c r="G549" s="5"/>
      <c r="H549" s="5"/>
      <c r="I549" s="5"/>
      <c r="J549" s="5"/>
      <c r="K549" s="5"/>
      <c r="L549" s="5"/>
      <c r="M549" s="5"/>
      <c r="N549" s="5"/>
      <c r="O549" s="5"/>
      <c r="P549" s="5"/>
      <c r="Q549" s="5"/>
      <c r="R549" s="5"/>
      <c r="S549" s="5"/>
      <c r="T549" s="5"/>
      <c r="U549" s="5"/>
    </row>
    <row r="550" spans="1:22">
      <c r="A550" s="5"/>
      <c r="B550" s="5"/>
      <c r="C550" s="5"/>
      <c r="D550" s="5"/>
      <c r="E550" s="5" t="s">
        <v>92</v>
      </c>
      <c r="F550" s="5">
        <f>(AB138)</f>
        <v>0</v>
      </c>
      <c r="G550" s="5"/>
      <c r="H550" s="5"/>
      <c r="I550" s="5"/>
      <c r="J550" s="5"/>
      <c r="K550" s="5"/>
      <c r="L550" s="5"/>
      <c r="M550" s="5"/>
      <c r="N550" s="5"/>
      <c r="O550" s="5"/>
      <c r="P550" s="5"/>
      <c r="Q550" s="5"/>
      <c r="R550" s="5"/>
      <c r="S550" s="5"/>
      <c r="T550" s="5"/>
      <c r="U550" s="5"/>
    </row>
    <row r="551" spans="1:22">
      <c r="A551" s="5"/>
      <c r="B551" s="5"/>
      <c r="C551" s="5"/>
      <c r="D551" s="5"/>
      <c r="E551" s="5" t="s">
        <v>93</v>
      </c>
      <c r="F551" s="5">
        <v>0</v>
      </c>
      <c r="G551" s="5"/>
      <c r="H551" s="5"/>
      <c r="I551" s="5"/>
      <c r="J551" s="5"/>
      <c r="K551" s="5"/>
      <c r="L551" s="5"/>
      <c r="M551" s="5"/>
      <c r="N551" s="5"/>
      <c r="O551" s="5"/>
      <c r="P551" s="5"/>
      <c r="Q551" s="5"/>
      <c r="R551" s="5"/>
      <c r="S551" s="5"/>
      <c r="T551" s="5"/>
      <c r="U551" s="5"/>
    </row>
    <row r="552" spans="1:22">
      <c r="A552" s="5"/>
      <c r="B552" s="5"/>
      <c r="C552" s="5"/>
      <c r="D552" s="5"/>
      <c r="E552" s="5" t="s">
        <v>92</v>
      </c>
      <c r="F552" s="5">
        <f>(AB102)</f>
        <v>0</v>
      </c>
      <c r="G552" s="5"/>
      <c r="H552" s="5"/>
      <c r="I552" s="5"/>
      <c r="J552" s="5"/>
      <c r="K552" s="5"/>
      <c r="L552" s="5"/>
      <c r="M552" s="5"/>
      <c r="N552" s="5"/>
      <c r="O552" s="5"/>
      <c r="P552" s="5"/>
      <c r="Q552" s="5"/>
      <c r="R552" s="5"/>
      <c r="S552" s="5"/>
      <c r="T552" s="5"/>
      <c r="U552" s="5"/>
    </row>
    <row r="553" spans="1:22">
      <c r="A553" s="5"/>
      <c r="B553" s="5"/>
      <c r="C553" s="5"/>
      <c r="D553" s="5"/>
      <c r="E553" s="5"/>
      <c r="F553" s="5" t="e">
        <f>(F545+F546-F547+F548-F549-F550-F552)</f>
        <v>#VALUE!</v>
      </c>
      <c r="G553" s="5"/>
      <c r="H553" s="5"/>
      <c r="I553" s="5"/>
      <c r="J553" s="5"/>
      <c r="K553" s="5"/>
      <c r="L553" s="5"/>
      <c r="M553" s="5"/>
      <c r="N553" s="5"/>
      <c r="O553" s="5"/>
      <c r="P553" s="5"/>
      <c r="Q553" s="5"/>
      <c r="R553" s="5"/>
      <c r="S553" s="5"/>
      <c r="T553" s="5"/>
      <c r="U553" s="5"/>
    </row>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rowBreaks count="9" manualBreakCount="9">
    <brk id="30" max="65535" man="1"/>
    <brk id="61" max="65535" man="1"/>
    <brk id="118" max="65535" man="1"/>
    <brk id="176" max="65535" man="1"/>
    <brk id="236" max="65535" man="1"/>
    <brk id="269" max="65535" man="1"/>
    <brk id="325" max="65535" man="1"/>
    <brk id="378" max="65535" man="1"/>
    <brk id="435" max="65535" man="1"/>
  </rowBreaks>
</worksheet>
</file>

<file path=xl/worksheets/sheet16.xml><?xml version="1.0" encoding="utf-8"?>
<worksheet xmlns="http://schemas.openxmlformats.org/spreadsheetml/2006/main" xmlns:r="http://schemas.openxmlformats.org/officeDocument/2006/relationships">
  <sheetPr codeName="Sheet16"/>
  <dimension ref="A1:I273"/>
  <sheetViews>
    <sheetView showOutlineSymbols="0" zoomScale="87" workbookViewId="0"/>
  </sheetViews>
  <sheetFormatPr defaultColWidth="9.6640625" defaultRowHeight="15"/>
  <cols>
    <col min="1" max="1" width="9.6640625" style="9"/>
    <col min="2" max="2" width="26.6640625" style="9" customWidth="1"/>
    <col min="3" max="4" width="9.6640625" style="9"/>
    <col min="5" max="5" width="14.6640625" style="9" customWidth="1"/>
    <col min="6" max="6" width="16.6640625" style="9" customWidth="1"/>
    <col min="7" max="7" width="15.6640625" style="9" customWidth="1"/>
    <col min="8" max="8" width="33.6640625" style="9" customWidth="1"/>
    <col min="9" max="9" width="13.6640625" style="9" customWidth="1"/>
    <col min="10" max="16384" width="9.6640625" style="9"/>
  </cols>
  <sheetData>
    <row r="1" spans="1:9" ht="18.75">
      <c r="A1" s="137" t="s">
        <v>94</v>
      </c>
      <c r="B1" s="11"/>
      <c r="C1" s="11"/>
      <c r="D1" s="11"/>
      <c r="E1" s="11"/>
      <c r="F1" s="11"/>
      <c r="G1" s="5"/>
      <c r="H1" s="5"/>
      <c r="I1" s="5"/>
    </row>
    <row r="2" spans="1:9" ht="15.75">
      <c r="A2" s="10" t="e">
        <f>(#REF!)</f>
        <v>#REF!</v>
      </c>
      <c r="B2" s="11"/>
      <c r="C2" s="11"/>
      <c r="D2" s="11"/>
      <c r="E2" s="11"/>
      <c r="F2" s="11"/>
      <c r="G2" s="5"/>
      <c r="H2" s="5"/>
      <c r="I2" s="5"/>
    </row>
    <row r="3" spans="1:9">
      <c r="A3" s="11"/>
      <c r="B3" s="11"/>
      <c r="C3" s="11"/>
      <c r="D3" s="11"/>
      <c r="E3" s="11"/>
      <c r="F3" s="11"/>
      <c r="G3" s="5"/>
      <c r="H3" s="5"/>
      <c r="I3" s="5"/>
    </row>
    <row r="4" spans="1:9" ht="18">
      <c r="A4" s="138" t="s">
        <v>279</v>
      </c>
      <c r="B4" s="6"/>
      <c r="C4" s="6"/>
      <c r="D4" s="6"/>
      <c r="E4" s="6"/>
      <c r="F4" s="6"/>
      <c r="G4" s="8"/>
      <c r="H4" s="5"/>
      <c r="I4" s="5"/>
    </row>
    <row r="5" spans="1:9">
      <c r="A5" s="8"/>
      <c r="B5" s="5"/>
      <c r="C5" s="5"/>
      <c r="D5" s="5"/>
      <c r="E5" s="5"/>
      <c r="F5" s="5"/>
      <c r="G5" s="8"/>
      <c r="H5" s="5"/>
      <c r="I5" s="5"/>
    </row>
    <row r="6" spans="1:9">
      <c r="A6" s="8"/>
      <c r="B6" s="5"/>
      <c r="C6" s="5"/>
      <c r="D6" s="5"/>
      <c r="E6" s="5"/>
      <c r="F6" s="5"/>
      <c r="G6" s="8"/>
      <c r="H6" s="5" t="s">
        <v>568</v>
      </c>
      <c r="I6" s="5"/>
    </row>
    <row r="7" spans="1:9" ht="15.75">
      <c r="A7" s="18" t="s">
        <v>95</v>
      </c>
      <c r="B7" s="29" t="s">
        <v>291</v>
      </c>
      <c r="C7" s="29"/>
      <c r="D7" s="29"/>
      <c r="E7" s="139" t="s">
        <v>96</v>
      </c>
      <c r="F7" s="139" t="s">
        <v>98</v>
      </c>
      <c r="G7" s="24" t="s">
        <v>123</v>
      </c>
      <c r="H7" s="9" t="s">
        <v>569</v>
      </c>
      <c r="I7" s="5"/>
    </row>
    <row r="8" spans="1:9">
      <c r="A8" s="16"/>
      <c r="B8" s="6"/>
      <c r="C8" s="6"/>
      <c r="D8" s="6"/>
      <c r="E8" s="16"/>
      <c r="F8" s="16"/>
      <c r="G8" s="8" t="s">
        <v>124</v>
      </c>
      <c r="H8" s="5" t="s">
        <v>570</v>
      </c>
      <c r="I8" s="5"/>
    </row>
    <row r="9" spans="1:9" ht="15.75">
      <c r="A9" s="17">
        <v>312</v>
      </c>
      <c r="B9" s="33" t="s">
        <v>99</v>
      </c>
      <c r="C9" s="5"/>
      <c r="D9" s="5"/>
      <c r="E9" s="8"/>
      <c r="F9" s="8" t="e">
        <f>(#REF!)</f>
        <v>#REF!</v>
      </c>
      <c r="G9" s="8" t="s">
        <v>125</v>
      </c>
      <c r="H9" s="5" t="s">
        <v>572</v>
      </c>
      <c r="I9" s="5"/>
    </row>
    <row r="10" spans="1:9">
      <c r="A10" s="8"/>
      <c r="B10" s="5"/>
      <c r="C10" s="5"/>
      <c r="D10" s="5"/>
      <c r="E10" s="8"/>
      <c r="F10" s="8"/>
      <c r="G10" s="8" t="s">
        <v>126</v>
      </c>
      <c r="H10" s="5" t="s">
        <v>573</v>
      </c>
      <c r="I10" s="5"/>
    </row>
    <row r="11" spans="1:9" ht="15.75">
      <c r="A11" s="17"/>
      <c r="B11" s="33" t="s">
        <v>100</v>
      </c>
      <c r="C11" s="5"/>
      <c r="D11" s="5"/>
      <c r="E11" s="8"/>
      <c r="F11" s="8"/>
      <c r="G11" s="8" t="s">
        <v>127</v>
      </c>
      <c r="H11" s="5" t="s">
        <v>574</v>
      </c>
      <c r="I11" s="5"/>
    </row>
    <row r="12" spans="1:9">
      <c r="A12" s="17"/>
      <c r="B12" s="5"/>
      <c r="C12" s="5"/>
      <c r="D12" s="5"/>
      <c r="E12" s="8"/>
      <c r="F12" s="8"/>
      <c r="G12" s="8" t="s">
        <v>128</v>
      </c>
      <c r="H12" s="5" t="s">
        <v>575</v>
      </c>
      <c r="I12" s="5"/>
    </row>
    <row r="13" spans="1:9">
      <c r="A13" s="17">
        <v>100</v>
      </c>
      <c r="B13" s="5" t="s">
        <v>101</v>
      </c>
      <c r="C13" s="5"/>
      <c r="D13" s="5"/>
      <c r="E13" s="8" t="e">
        <f>#VALUE!</f>
        <v>#VALUE!</v>
      </c>
      <c r="F13" s="8"/>
      <c r="G13" s="8" t="s">
        <v>129</v>
      </c>
      <c r="H13" s="5" t="s">
        <v>576</v>
      </c>
      <c r="I13" s="5"/>
    </row>
    <row r="14" spans="1:9">
      <c r="A14" s="17">
        <v>200</v>
      </c>
      <c r="B14" s="5" t="s">
        <v>102</v>
      </c>
      <c r="C14" s="5"/>
      <c r="D14" s="5"/>
      <c r="E14" s="8" t="e">
        <f>#VALUE!</f>
        <v>#VALUE!</v>
      </c>
      <c r="F14" s="8"/>
      <c r="G14" s="8" t="s">
        <v>130</v>
      </c>
      <c r="H14" s="5" t="s">
        <v>577</v>
      </c>
      <c r="I14" s="5"/>
    </row>
    <row r="15" spans="1:9">
      <c r="A15" s="17">
        <v>201</v>
      </c>
      <c r="B15" s="5" t="s">
        <v>103</v>
      </c>
      <c r="C15" s="5"/>
      <c r="D15" s="5"/>
      <c r="E15" s="8" t="e">
        <f>#VALUE!</f>
        <v>#VALUE!</v>
      </c>
      <c r="F15" s="8"/>
      <c r="G15" s="8" t="s">
        <v>671</v>
      </c>
      <c r="H15" s="5"/>
      <c r="I15" s="5"/>
    </row>
    <row r="16" spans="1:9">
      <c r="A16" s="17">
        <v>202</v>
      </c>
      <c r="B16" s="5" t="s">
        <v>104</v>
      </c>
      <c r="C16" s="5"/>
      <c r="D16" s="5"/>
      <c r="E16" s="8" t="e">
        <f>#VALUE!</f>
        <v>#VALUE!</v>
      </c>
      <c r="F16" s="8"/>
      <c r="G16" s="8"/>
      <c r="H16" s="5"/>
      <c r="I16" s="5"/>
    </row>
    <row r="17" spans="1:9">
      <c r="A17" s="17">
        <v>203</v>
      </c>
      <c r="B17" s="5" t="s">
        <v>81</v>
      </c>
      <c r="C17" s="5"/>
      <c r="D17" s="5"/>
      <c r="E17" s="8" t="e">
        <f>#VALUE!</f>
        <v>#VALUE!</v>
      </c>
      <c r="F17" s="8"/>
      <c r="G17" s="8"/>
      <c r="H17" s="5"/>
      <c r="I17" s="5"/>
    </row>
    <row r="18" spans="1:9">
      <c r="A18" s="17">
        <v>259</v>
      </c>
      <c r="B18" s="5" t="s">
        <v>500</v>
      </c>
      <c r="C18" s="5"/>
      <c r="D18" s="5"/>
      <c r="E18" s="8" t="e">
        <f>#VALUE!</f>
        <v>#VALUE!</v>
      </c>
      <c r="F18" s="8"/>
      <c r="G18" s="5"/>
      <c r="H18" s="5"/>
      <c r="I18" s="5"/>
    </row>
    <row r="19" spans="1:9">
      <c r="A19" s="17">
        <v>204</v>
      </c>
      <c r="B19" s="5" t="s">
        <v>501</v>
      </c>
      <c r="C19" s="5"/>
      <c r="D19" s="5"/>
      <c r="E19" s="8" t="e">
        <f>#VALUE!</f>
        <v>#VALUE!</v>
      </c>
      <c r="F19" s="8"/>
      <c r="G19" s="8"/>
      <c r="H19" s="5"/>
      <c r="I19" s="5"/>
    </row>
    <row r="20" spans="1:9">
      <c r="A20" s="17">
        <v>205</v>
      </c>
      <c r="B20" s="5" t="s">
        <v>502</v>
      </c>
      <c r="C20" s="5"/>
      <c r="D20" s="5"/>
      <c r="E20" s="8" t="e">
        <f>#VALUE!</f>
        <v>#VALUE!</v>
      </c>
      <c r="F20" s="8"/>
      <c r="G20" s="8"/>
      <c r="H20" s="5"/>
      <c r="I20" s="5"/>
    </row>
    <row r="21" spans="1:9">
      <c r="A21" s="17">
        <v>121</v>
      </c>
      <c r="B21" s="5" t="s">
        <v>503</v>
      </c>
      <c r="C21" s="5"/>
      <c r="D21" s="5"/>
      <c r="E21" s="8"/>
      <c r="F21" s="8"/>
      <c r="G21" s="8"/>
      <c r="H21" s="5"/>
      <c r="I21" s="5"/>
    </row>
    <row r="22" spans="1:9">
      <c r="A22" s="17">
        <v>139</v>
      </c>
      <c r="B22" s="5" t="s">
        <v>504</v>
      </c>
      <c r="C22" s="5"/>
      <c r="D22" s="5"/>
      <c r="E22" s="8" t="e">
        <f>#VALUE!</f>
        <v>#VALUE!</v>
      </c>
      <c r="F22" s="8" t="e">
        <f>SUM(E13:E22)</f>
        <v>#VALUE!</v>
      </c>
      <c r="G22" s="8"/>
      <c r="H22" s="5"/>
      <c r="I22" s="5"/>
    </row>
    <row r="23" spans="1:9">
      <c r="A23" s="17">
        <v>282</v>
      </c>
      <c r="B23" s="5" t="s">
        <v>505</v>
      </c>
      <c r="C23" s="5"/>
      <c r="D23" s="5"/>
      <c r="E23" s="8"/>
      <c r="F23" s="8" t="e">
        <f>#VALUE!</f>
        <v>#VALUE!</v>
      </c>
      <c r="G23" s="8"/>
      <c r="H23" s="5"/>
      <c r="I23" s="5"/>
    </row>
    <row r="24" spans="1:9">
      <c r="A24" s="17"/>
      <c r="B24" s="5"/>
      <c r="C24" s="5"/>
      <c r="D24" s="5"/>
      <c r="E24" s="8"/>
      <c r="F24" s="8"/>
      <c r="G24" s="8"/>
      <c r="H24" s="5"/>
      <c r="I24" s="5"/>
    </row>
    <row r="25" spans="1:9" ht="15.75">
      <c r="A25" s="17"/>
      <c r="B25" s="33" t="s">
        <v>506</v>
      </c>
      <c r="C25" s="5"/>
      <c r="D25" s="5"/>
      <c r="E25" s="8"/>
      <c r="F25" s="8"/>
      <c r="G25" s="8"/>
      <c r="H25" s="5"/>
      <c r="I25" s="5"/>
    </row>
    <row r="26" spans="1:9">
      <c r="A26" s="17">
        <v>310</v>
      </c>
      <c r="B26" s="5" t="s">
        <v>507</v>
      </c>
      <c r="C26" s="5"/>
      <c r="D26" s="5"/>
      <c r="E26" s="8"/>
      <c r="F26" s="8" t="e">
        <f>#VALUE!</f>
        <v>#VALUE!</v>
      </c>
      <c r="G26" s="8"/>
      <c r="H26" s="5"/>
      <c r="I26" s="5"/>
    </row>
    <row r="27" spans="1:9">
      <c r="A27" s="17"/>
      <c r="B27" s="5" t="s">
        <v>508</v>
      </c>
      <c r="C27" s="5"/>
      <c r="D27" s="5"/>
      <c r="E27" s="8"/>
      <c r="F27" s="8" t="e">
        <f>#VALUE!</f>
        <v>#VALUE!</v>
      </c>
      <c r="G27" s="8"/>
      <c r="H27" s="5"/>
      <c r="I27" s="5"/>
    </row>
    <row r="28" spans="1:9">
      <c r="A28" s="17">
        <v>130</v>
      </c>
      <c r="B28" s="5" t="s">
        <v>509</v>
      </c>
      <c r="C28" s="5"/>
      <c r="D28" s="5"/>
      <c r="E28" s="23" t="e">
        <f>#VALUE!</f>
        <v>#VALUE!</v>
      </c>
      <c r="F28" s="8"/>
      <c r="G28" s="8"/>
      <c r="H28" s="5"/>
      <c r="I28" s="5"/>
    </row>
    <row r="29" spans="1:9">
      <c r="A29" s="17">
        <v>131</v>
      </c>
      <c r="B29" s="5" t="s">
        <v>510</v>
      </c>
      <c r="C29" s="5"/>
      <c r="D29" s="5"/>
      <c r="E29" s="8" t="e">
        <f>#VALUE!</f>
        <v>#VALUE!</v>
      </c>
      <c r="F29" s="8"/>
      <c r="G29" s="8"/>
      <c r="H29" s="5"/>
      <c r="I29" s="5"/>
    </row>
    <row r="30" spans="1:9">
      <c r="A30" s="17">
        <v>132</v>
      </c>
      <c r="B30" s="5" t="s">
        <v>511</v>
      </c>
      <c r="C30" s="5"/>
      <c r="D30" s="5"/>
      <c r="E30" s="8" t="e">
        <f>#VALUE!</f>
        <v>#VALUE!</v>
      </c>
      <c r="F30" s="8"/>
      <c r="G30" s="8"/>
      <c r="H30" s="5"/>
      <c r="I30" s="5"/>
    </row>
    <row r="31" spans="1:9">
      <c r="A31" s="17">
        <v>133</v>
      </c>
      <c r="B31" s="5" t="s">
        <v>512</v>
      </c>
      <c r="C31" s="5"/>
      <c r="D31" s="5"/>
      <c r="E31" s="8" t="e">
        <f>#VALUE!</f>
        <v>#VALUE!</v>
      </c>
      <c r="F31" s="8"/>
      <c r="G31" s="8"/>
      <c r="H31" s="5"/>
      <c r="I31" s="5"/>
    </row>
    <row r="32" spans="1:9">
      <c r="A32" s="17">
        <v>134</v>
      </c>
      <c r="B32" s="5" t="s">
        <v>513</v>
      </c>
      <c r="C32" s="5"/>
      <c r="D32" s="5"/>
      <c r="E32" s="8" t="e">
        <f>#VALUE!</f>
        <v>#VALUE!</v>
      </c>
      <c r="F32" s="8"/>
      <c r="G32" s="8"/>
      <c r="H32" s="5"/>
      <c r="I32" s="5"/>
    </row>
    <row r="33" spans="1:9">
      <c r="A33" s="17">
        <v>135</v>
      </c>
      <c r="B33" s="5" t="s">
        <v>510</v>
      </c>
      <c r="C33" s="5"/>
      <c r="D33" s="5"/>
      <c r="E33" s="8" t="e">
        <f>#VALUE!</f>
        <v>#VALUE!</v>
      </c>
      <c r="F33" s="8"/>
      <c r="G33" s="8"/>
      <c r="H33" s="5"/>
      <c r="I33" s="5"/>
    </row>
    <row r="34" spans="1:9">
      <c r="A34" s="17">
        <v>136</v>
      </c>
      <c r="B34" s="5" t="s">
        <v>489</v>
      </c>
      <c r="C34" s="5"/>
      <c r="D34" s="5"/>
      <c r="E34" s="8" t="e">
        <f>#VALUE!</f>
        <v>#VALUE!</v>
      </c>
      <c r="F34" s="8"/>
      <c r="G34" s="8"/>
      <c r="H34" s="5"/>
      <c r="I34" s="5"/>
    </row>
    <row r="35" spans="1:9">
      <c r="A35" s="17">
        <v>138</v>
      </c>
      <c r="B35" s="5" t="s">
        <v>154</v>
      </c>
      <c r="C35" s="5"/>
      <c r="D35" s="5"/>
      <c r="E35" s="8" t="e">
        <f>#VALUE!</f>
        <v>#VALUE!</v>
      </c>
      <c r="F35" s="8"/>
      <c r="G35" s="8"/>
      <c r="H35" s="5"/>
      <c r="I35" s="5"/>
    </row>
    <row r="36" spans="1:9">
      <c r="A36" s="17">
        <v>214</v>
      </c>
      <c r="B36" s="5" t="s">
        <v>155</v>
      </c>
      <c r="C36" s="5"/>
      <c r="D36" s="5"/>
      <c r="E36" s="8" t="e">
        <f>#VALUE!</f>
        <v>#VALUE!</v>
      </c>
      <c r="F36" s="8"/>
      <c r="G36" s="8"/>
      <c r="H36" s="5"/>
      <c r="I36" s="5"/>
    </row>
    <row r="37" spans="1:9">
      <c r="A37" s="17">
        <v>137</v>
      </c>
      <c r="B37" s="5" t="s">
        <v>156</v>
      </c>
      <c r="C37" s="5"/>
      <c r="D37" s="5"/>
      <c r="E37" s="8" t="e">
        <f>#VALUE!</f>
        <v>#VALUE!</v>
      </c>
      <c r="F37" s="8"/>
      <c r="G37" s="8"/>
      <c r="H37" s="5"/>
      <c r="I37" s="5"/>
    </row>
    <row r="38" spans="1:9">
      <c r="A38" s="17">
        <v>209</v>
      </c>
      <c r="B38" s="5" t="s">
        <v>157</v>
      </c>
      <c r="C38" s="5"/>
      <c r="D38" s="5"/>
      <c r="E38" s="8" t="e">
        <f>#VALUE!</f>
        <v>#VALUE!</v>
      </c>
      <c r="F38" s="8"/>
      <c r="G38" s="8"/>
      <c r="H38" s="5"/>
      <c r="I38" s="5"/>
    </row>
    <row r="39" spans="1:9">
      <c r="A39" s="17">
        <v>210</v>
      </c>
      <c r="B39" s="5" t="s">
        <v>158</v>
      </c>
      <c r="C39" s="5"/>
      <c r="D39" s="5"/>
      <c r="E39" s="8" t="e">
        <f>#VALUE!</f>
        <v>#VALUE!</v>
      </c>
      <c r="F39" s="8"/>
      <c r="G39" s="8"/>
      <c r="H39" s="5"/>
      <c r="I39" s="5"/>
    </row>
    <row r="40" spans="1:9">
      <c r="A40" s="17">
        <v>211</v>
      </c>
      <c r="B40" s="5" t="s">
        <v>191</v>
      </c>
      <c r="C40" s="5"/>
      <c r="D40" s="5"/>
      <c r="E40" s="8" t="e">
        <f>#VALUE!</f>
        <v>#VALUE!</v>
      </c>
      <c r="F40" s="8"/>
      <c r="G40" s="8"/>
      <c r="H40" s="5"/>
      <c r="I40" s="5"/>
    </row>
    <row r="41" spans="1:9">
      <c r="A41" s="17">
        <v>212</v>
      </c>
      <c r="B41" s="5" t="s">
        <v>192</v>
      </c>
      <c r="C41" s="5"/>
      <c r="D41" s="5"/>
      <c r="E41" s="8" t="e">
        <f>#VALUE!</f>
        <v>#VALUE!</v>
      </c>
      <c r="F41" s="8"/>
      <c r="G41" s="8"/>
      <c r="H41" s="5"/>
      <c r="I41" s="5"/>
    </row>
    <row r="42" spans="1:9">
      <c r="A42" s="17">
        <v>213</v>
      </c>
      <c r="B42" s="5" t="s">
        <v>193</v>
      </c>
      <c r="C42" s="5"/>
      <c r="D42" s="5"/>
      <c r="E42" s="8" t="e">
        <f>#VALUE!</f>
        <v>#VALUE!</v>
      </c>
      <c r="F42" s="8"/>
      <c r="G42" s="8"/>
      <c r="H42" s="5"/>
      <c r="I42" s="5"/>
    </row>
    <row r="43" spans="1:9">
      <c r="A43" s="17">
        <v>215</v>
      </c>
      <c r="B43" s="5" t="s">
        <v>194</v>
      </c>
      <c r="C43" s="5"/>
      <c r="D43" s="5"/>
      <c r="E43" s="8" t="e">
        <f>#VALUE!</f>
        <v>#VALUE!</v>
      </c>
      <c r="F43" s="8"/>
      <c r="G43" s="8"/>
      <c r="H43" s="5"/>
      <c r="I43" s="5"/>
    </row>
    <row r="44" spans="1:9">
      <c r="A44" s="17">
        <v>216</v>
      </c>
      <c r="B44" s="5" t="s">
        <v>195</v>
      </c>
      <c r="C44" s="5"/>
      <c r="D44" s="5"/>
      <c r="E44" s="8" t="e">
        <f>#VALUE!</f>
        <v>#VALUE!</v>
      </c>
      <c r="F44" s="8"/>
      <c r="G44" s="8"/>
      <c r="H44" s="5"/>
      <c r="I44" s="5"/>
    </row>
    <row r="45" spans="1:9">
      <c r="A45" s="17">
        <v>218</v>
      </c>
      <c r="B45" s="5" t="s">
        <v>196</v>
      </c>
      <c r="C45" s="5"/>
      <c r="D45" s="5"/>
      <c r="E45" s="8" t="e">
        <f>#VALUE!</f>
        <v>#VALUE!</v>
      </c>
      <c r="F45" s="8"/>
      <c r="G45" s="8"/>
      <c r="H45" s="5"/>
      <c r="I45" s="5"/>
    </row>
    <row r="46" spans="1:9">
      <c r="A46" s="17">
        <v>219</v>
      </c>
      <c r="B46" s="5" t="s">
        <v>197</v>
      </c>
      <c r="C46" s="5"/>
      <c r="D46" s="5"/>
      <c r="E46" s="8" t="e">
        <f>#VALUE!</f>
        <v>#VALUE!</v>
      </c>
      <c r="F46" s="8"/>
      <c r="G46" s="8"/>
      <c r="H46" s="5"/>
      <c r="I46" s="5"/>
    </row>
    <row r="47" spans="1:9">
      <c r="A47" s="17">
        <v>225</v>
      </c>
      <c r="B47" s="5" t="s">
        <v>198</v>
      </c>
      <c r="C47" s="5"/>
      <c r="D47" s="5"/>
      <c r="E47" s="8" t="e">
        <f>#VALUE!</f>
        <v>#VALUE!</v>
      </c>
      <c r="F47" s="8"/>
      <c r="G47" s="8"/>
      <c r="H47" s="5"/>
      <c r="I47" s="5"/>
    </row>
    <row r="48" spans="1:9">
      <c r="A48" s="17">
        <v>243</v>
      </c>
      <c r="B48" s="5" t="s">
        <v>591</v>
      </c>
      <c r="C48" s="5"/>
      <c r="D48" s="5"/>
      <c r="E48" s="8" t="e">
        <f>#VALUE!</f>
        <v>#VALUE!</v>
      </c>
      <c r="F48" s="8"/>
      <c r="G48" s="8"/>
      <c r="H48" s="5"/>
      <c r="I48" s="5"/>
    </row>
    <row r="49" spans="1:9">
      <c r="A49" s="17">
        <v>246</v>
      </c>
      <c r="B49" s="5" t="s">
        <v>592</v>
      </c>
      <c r="C49" s="5"/>
      <c r="D49" s="5"/>
      <c r="E49" s="8" t="e">
        <f>#VALUE!</f>
        <v>#VALUE!</v>
      </c>
      <c r="F49" s="8"/>
      <c r="G49" s="8"/>
      <c r="H49" s="5"/>
      <c r="I49" s="5"/>
    </row>
    <row r="50" spans="1:9">
      <c r="A50" s="17">
        <v>250</v>
      </c>
      <c r="B50" s="5" t="s">
        <v>593</v>
      </c>
      <c r="C50" s="5"/>
      <c r="D50" s="5"/>
      <c r="E50" s="8" t="e">
        <f>#VALUE!</f>
        <v>#VALUE!</v>
      </c>
      <c r="F50" s="8"/>
      <c r="G50" s="8"/>
      <c r="H50" s="5"/>
      <c r="I50" s="5"/>
    </row>
    <row r="51" spans="1:9">
      <c r="A51" s="17">
        <v>254</v>
      </c>
      <c r="B51" s="5" t="s">
        <v>595</v>
      </c>
      <c r="C51" s="5"/>
      <c r="D51" s="5"/>
      <c r="E51" s="8" t="e">
        <f>#VALUE!</f>
        <v>#VALUE!</v>
      </c>
      <c r="F51" s="8"/>
      <c r="G51" s="8"/>
      <c r="H51" s="5"/>
      <c r="I51" s="5"/>
    </row>
    <row r="52" spans="1:9">
      <c r="A52" s="17">
        <v>252</v>
      </c>
      <c r="B52" s="5" t="s">
        <v>594</v>
      </c>
      <c r="C52" s="5"/>
      <c r="D52" s="5"/>
      <c r="E52" s="8" t="e">
        <f>#VALUE!</f>
        <v>#VALUE!</v>
      </c>
      <c r="F52" s="8"/>
      <c r="G52" s="8"/>
      <c r="H52" s="5"/>
      <c r="I52" s="5"/>
    </row>
    <row r="53" spans="1:9">
      <c r="A53" s="17">
        <v>255</v>
      </c>
      <c r="B53" s="5" t="s">
        <v>596</v>
      </c>
      <c r="C53" s="5"/>
      <c r="D53" s="5"/>
      <c r="E53" s="8" t="e">
        <f>#VALUE!</f>
        <v>#VALUE!</v>
      </c>
      <c r="F53" s="8"/>
      <c r="G53" s="8"/>
      <c r="H53" s="5"/>
      <c r="I53" s="5"/>
    </row>
    <row r="54" spans="1:9">
      <c r="A54" s="17">
        <v>258</v>
      </c>
      <c r="B54" s="5" t="s">
        <v>597</v>
      </c>
      <c r="C54" s="5"/>
      <c r="D54" s="5"/>
      <c r="E54" s="8" t="e">
        <f>#VALUE!</f>
        <v>#VALUE!</v>
      </c>
      <c r="F54" s="8"/>
      <c r="G54" s="8"/>
      <c r="H54" s="5"/>
      <c r="I54" s="5"/>
    </row>
    <row r="55" spans="1:9">
      <c r="A55" s="17">
        <v>259</v>
      </c>
      <c r="B55" s="5" t="s">
        <v>598</v>
      </c>
      <c r="C55" s="5"/>
      <c r="D55" s="5"/>
      <c r="E55" s="8" t="e">
        <f>#VALUE!</f>
        <v>#VALUE!</v>
      </c>
      <c r="F55" s="8"/>
      <c r="G55" s="8"/>
      <c r="H55" s="5"/>
      <c r="I55" s="5"/>
    </row>
    <row r="56" spans="1:9">
      <c r="A56" s="17">
        <v>287</v>
      </c>
      <c r="B56" s="5" t="e">
        <f>(#REF!)</f>
        <v>#REF!</v>
      </c>
      <c r="C56" s="5"/>
      <c r="D56" s="5"/>
      <c r="E56" s="8" t="e">
        <f>#VALUE!</f>
        <v>#VALUE!</v>
      </c>
      <c r="F56" s="8"/>
      <c r="G56" s="8"/>
      <c r="H56" s="5"/>
      <c r="I56" s="5"/>
    </row>
    <row r="57" spans="1:9">
      <c r="A57" s="17">
        <v>289</v>
      </c>
      <c r="B57" s="5" t="s">
        <v>599</v>
      </c>
      <c r="C57" s="5"/>
      <c r="D57" s="5"/>
      <c r="E57" s="8" t="e">
        <f>#VALUE!</f>
        <v>#VALUE!</v>
      </c>
      <c r="F57" s="8"/>
      <c r="G57" s="8"/>
      <c r="H57" s="5"/>
      <c r="I57" s="5"/>
    </row>
    <row r="58" spans="1:9">
      <c r="A58" s="17">
        <v>280</v>
      </c>
      <c r="B58" s="5" t="s">
        <v>271</v>
      </c>
      <c r="C58" s="5"/>
      <c r="D58" s="5"/>
      <c r="E58" s="8" t="e">
        <f>#VALUE!</f>
        <v>#VALUE!</v>
      </c>
      <c r="F58" s="8"/>
      <c r="G58" s="8"/>
      <c r="H58" s="5"/>
      <c r="I58" s="5"/>
    </row>
    <row r="59" spans="1:9">
      <c r="A59" s="17">
        <v>281</v>
      </c>
      <c r="B59" s="5" t="s">
        <v>272</v>
      </c>
      <c r="C59" s="5"/>
      <c r="D59" s="5"/>
      <c r="E59" s="8" t="e">
        <f>#VALUE!</f>
        <v>#VALUE!</v>
      </c>
      <c r="F59" s="8"/>
      <c r="G59" s="8"/>
      <c r="H59" s="5"/>
      <c r="I59" s="5"/>
    </row>
    <row r="60" spans="1:9">
      <c r="A60" s="17">
        <v>208</v>
      </c>
      <c r="B60" s="5" t="s">
        <v>273</v>
      </c>
      <c r="C60" s="5"/>
      <c r="D60" s="5"/>
      <c r="E60" s="8" t="e">
        <f>#VALUE!</f>
        <v>#VALUE!</v>
      </c>
      <c r="F60" s="8"/>
      <c r="G60" s="8"/>
      <c r="H60" s="5"/>
      <c r="I60" s="5"/>
    </row>
    <row r="61" spans="1:9">
      <c r="A61" s="17">
        <v>256</v>
      </c>
      <c r="B61" s="5" t="s">
        <v>274</v>
      </c>
      <c r="C61" s="5"/>
      <c r="D61" s="5"/>
      <c r="E61" s="8" t="e">
        <f>#VALUE!</f>
        <v>#VALUE!</v>
      </c>
      <c r="F61" s="8" t="e">
        <f>SUM(E28:E61)</f>
        <v>#VALUE!</v>
      </c>
      <c r="G61" s="8"/>
      <c r="H61" s="5"/>
      <c r="I61" s="5"/>
    </row>
    <row r="62" spans="1:9">
      <c r="A62" s="17"/>
      <c r="B62" s="5"/>
      <c r="C62" s="5"/>
      <c r="D62" s="5"/>
      <c r="E62" s="8"/>
      <c r="F62" s="8"/>
      <c r="G62" s="8"/>
      <c r="H62" s="5"/>
      <c r="I62" s="5"/>
    </row>
    <row r="63" spans="1:9" ht="15.75">
      <c r="A63" s="17"/>
      <c r="B63" s="33" t="s">
        <v>275</v>
      </c>
      <c r="C63" s="5"/>
      <c r="D63" s="5"/>
      <c r="E63" s="8"/>
      <c r="F63" s="8"/>
      <c r="G63" s="8"/>
      <c r="H63" s="5"/>
      <c r="I63" s="5"/>
    </row>
    <row r="64" spans="1:9">
      <c r="A64" s="17"/>
      <c r="B64" s="5"/>
      <c r="C64" s="5"/>
      <c r="D64" s="5"/>
      <c r="E64" s="8"/>
      <c r="F64" s="8"/>
      <c r="G64" s="8"/>
      <c r="H64" s="5"/>
      <c r="I64" s="5"/>
    </row>
    <row r="65" spans="1:9">
      <c r="A65" s="17">
        <v>220</v>
      </c>
      <c r="B65" s="5" t="s">
        <v>497</v>
      </c>
      <c r="C65" s="5"/>
      <c r="D65" s="5"/>
      <c r="E65" s="8" t="e">
        <f>#VALUE!</f>
        <v>#VALUE!</v>
      </c>
      <c r="F65" s="8"/>
      <c r="G65" s="8"/>
      <c r="H65" s="5"/>
      <c r="I65" s="5"/>
    </row>
    <row r="66" spans="1:9">
      <c r="A66" s="17">
        <v>120</v>
      </c>
      <c r="B66" s="5" t="s">
        <v>498</v>
      </c>
      <c r="C66" s="5"/>
      <c r="D66" s="5"/>
      <c r="E66" s="8" t="e">
        <f>#VALUE!</f>
        <v>#VALUE!</v>
      </c>
      <c r="F66" s="8"/>
      <c r="G66" s="8"/>
      <c r="H66" s="5"/>
      <c r="I66" s="5"/>
    </row>
    <row r="67" spans="1:9">
      <c r="A67" s="17">
        <v>123</v>
      </c>
      <c r="B67" s="5" t="s">
        <v>276</v>
      </c>
      <c r="C67" s="5"/>
      <c r="D67" s="5"/>
      <c r="E67" s="8" t="e">
        <f>#VALUE!</f>
        <v>#VALUE!</v>
      </c>
      <c r="F67" s="8"/>
      <c r="G67" s="8"/>
      <c r="H67" s="5"/>
      <c r="I67" s="5"/>
    </row>
    <row r="68" spans="1:9">
      <c r="A68" s="17">
        <v>125</v>
      </c>
      <c r="B68" s="5" t="s">
        <v>356</v>
      </c>
      <c r="C68" s="5"/>
      <c r="D68" s="5"/>
      <c r="E68" s="8" t="e">
        <f>#VALUE!</f>
        <v>#VALUE!</v>
      </c>
      <c r="F68" s="8" t="e">
        <f>SUM(E65:E68)</f>
        <v>#VALUE!</v>
      </c>
      <c r="G68" s="8"/>
      <c r="H68" s="5"/>
      <c r="I68" s="5"/>
    </row>
    <row r="69" spans="1:9">
      <c r="A69" s="17"/>
      <c r="B69" s="5"/>
      <c r="C69" s="5"/>
      <c r="D69" s="5"/>
      <c r="E69" s="8"/>
      <c r="F69" s="8"/>
      <c r="G69" s="8"/>
      <c r="H69" s="5"/>
      <c r="I69" s="5"/>
    </row>
    <row r="70" spans="1:9" ht="15.75">
      <c r="A70" s="17"/>
      <c r="B70" s="33" t="s">
        <v>496</v>
      </c>
      <c r="C70" s="5"/>
      <c r="D70" s="5"/>
      <c r="E70" s="8"/>
      <c r="F70" s="8"/>
      <c r="G70" s="8"/>
      <c r="H70" s="5"/>
      <c r="I70" s="5"/>
    </row>
    <row r="71" spans="1:9">
      <c r="A71" s="17"/>
      <c r="B71" s="5"/>
      <c r="C71" s="5"/>
      <c r="D71" s="5"/>
      <c r="E71" s="8"/>
      <c r="F71" s="8"/>
      <c r="G71" s="8"/>
      <c r="H71" s="5"/>
      <c r="I71" s="5"/>
    </row>
    <row r="72" spans="1:9" ht="15.75">
      <c r="A72" s="17">
        <v>221</v>
      </c>
      <c r="B72" s="33" t="s">
        <v>177</v>
      </c>
      <c r="C72" s="5"/>
      <c r="D72" s="5"/>
      <c r="E72" s="8"/>
      <c r="F72" s="8" t="e">
        <f>#VALUE!</f>
        <v>#VALUE!</v>
      </c>
      <c r="G72" s="8"/>
      <c r="H72" s="5"/>
      <c r="I72" s="5"/>
    </row>
    <row r="73" spans="1:9">
      <c r="A73" s="17"/>
      <c r="B73" s="5"/>
      <c r="C73" s="5"/>
      <c r="D73" s="5"/>
      <c r="E73" s="8"/>
      <c r="F73" s="8"/>
      <c r="G73" s="8"/>
      <c r="H73" s="5"/>
      <c r="I73" s="5"/>
    </row>
    <row r="74" spans="1:9" ht="15.75">
      <c r="A74" s="17"/>
      <c r="B74" s="33" t="s">
        <v>178</v>
      </c>
      <c r="C74" s="5"/>
      <c r="D74" s="5"/>
      <c r="E74" s="8"/>
      <c r="F74" s="8"/>
      <c r="G74" s="8"/>
      <c r="H74" s="5"/>
      <c r="I74" s="5"/>
    </row>
    <row r="75" spans="1:9">
      <c r="A75" s="17"/>
      <c r="B75" s="5"/>
      <c r="C75" s="5"/>
      <c r="D75" s="5"/>
      <c r="E75" s="8"/>
      <c r="F75" s="8"/>
      <c r="G75" s="8"/>
      <c r="H75" s="5"/>
      <c r="I75" s="5"/>
    </row>
    <row r="76" spans="1:9">
      <c r="A76" s="17">
        <v>230</v>
      </c>
      <c r="B76" s="5" t="s">
        <v>199</v>
      </c>
      <c r="C76" s="5"/>
      <c r="D76" s="5"/>
      <c r="E76" s="8" t="e">
        <f>#VALUE!</f>
        <v>#VALUE!</v>
      </c>
      <c r="F76" s="8"/>
      <c r="G76" s="8"/>
      <c r="H76" s="5"/>
      <c r="I76" s="5"/>
    </row>
    <row r="77" spans="1:9">
      <c r="A77" s="17">
        <v>231</v>
      </c>
      <c r="B77" s="5" t="s">
        <v>200</v>
      </c>
      <c r="C77" s="5"/>
      <c r="D77" s="5"/>
      <c r="E77" s="8" t="e">
        <f>#VALUE!</f>
        <v>#VALUE!</v>
      </c>
      <c r="F77" s="8"/>
      <c r="G77" s="8"/>
      <c r="H77" s="5"/>
      <c r="I77" s="5"/>
    </row>
    <row r="78" spans="1:9">
      <c r="A78" s="17">
        <v>232</v>
      </c>
      <c r="B78" s="5" t="s">
        <v>199</v>
      </c>
      <c r="C78" s="5"/>
      <c r="D78" s="5"/>
      <c r="E78" s="8" t="e">
        <f>#VALUE!</f>
        <v>#VALUE!</v>
      </c>
      <c r="F78" s="8"/>
      <c r="G78" s="8"/>
      <c r="H78" s="5"/>
      <c r="I78" s="5"/>
    </row>
    <row r="79" spans="1:9">
      <c r="A79" s="17">
        <v>233</v>
      </c>
      <c r="B79" s="5" t="s">
        <v>201</v>
      </c>
      <c r="C79" s="5"/>
      <c r="D79" s="5"/>
      <c r="E79" s="8" t="e">
        <f>#VALUE!</f>
        <v>#VALUE!</v>
      </c>
      <c r="F79" s="8"/>
      <c r="G79" s="8"/>
      <c r="H79" s="5"/>
      <c r="I79" s="5"/>
    </row>
    <row r="80" spans="1:9">
      <c r="A80" s="17">
        <v>234</v>
      </c>
      <c r="B80" s="5" t="s">
        <v>202</v>
      </c>
      <c r="C80" s="5"/>
      <c r="D80" s="5"/>
      <c r="E80" s="8" t="e">
        <f>#VALUE!</f>
        <v>#VALUE!</v>
      </c>
      <c r="F80" s="8"/>
      <c r="G80" s="8"/>
      <c r="H80" s="5"/>
      <c r="I80" s="5"/>
    </row>
    <row r="81" spans="1:9">
      <c r="A81" s="17">
        <v>235</v>
      </c>
      <c r="B81" s="5" t="s">
        <v>203</v>
      </c>
      <c r="C81" s="5"/>
      <c r="D81" s="5"/>
      <c r="E81" s="8" t="e">
        <f>#VALUE!</f>
        <v>#VALUE!</v>
      </c>
      <c r="F81" s="8" t="e">
        <f>SUM(E76:E81)</f>
        <v>#VALUE!</v>
      </c>
      <c r="G81" s="8"/>
      <c r="H81" s="5"/>
      <c r="I81" s="5"/>
    </row>
    <row r="82" spans="1:9">
      <c r="A82" s="17"/>
      <c r="B82" s="5"/>
      <c r="C82" s="5"/>
      <c r="D82" s="5"/>
      <c r="E82" s="8"/>
      <c r="F82" s="8"/>
      <c r="G82" s="8"/>
      <c r="H82" s="5"/>
      <c r="I82" s="5"/>
    </row>
    <row r="83" spans="1:9" ht="15.75">
      <c r="A83" s="17"/>
      <c r="B83" s="33" t="s">
        <v>204</v>
      </c>
      <c r="C83" s="5"/>
      <c r="D83" s="5"/>
      <c r="E83" s="8"/>
      <c r="F83" s="8"/>
      <c r="G83" s="8"/>
      <c r="H83" s="5"/>
      <c r="I83" s="5"/>
    </row>
    <row r="84" spans="1:9">
      <c r="A84" s="17"/>
      <c r="B84" s="5"/>
      <c r="C84" s="5"/>
      <c r="D84" s="5"/>
      <c r="E84" s="8"/>
      <c r="F84" s="8"/>
      <c r="G84" s="8"/>
      <c r="H84" s="5"/>
      <c r="I84" s="5"/>
    </row>
    <row r="85" spans="1:9">
      <c r="A85" s="17">
        <v>240</v>
      </c>
      <c r="B85" s="5" t="s">
        <v>205</v>
      </c>
      <c r="C85" s="5"/>
      <c r="D85" s="5"/>
      <c r="E85" s="8" t="e">
        <f>#VALUE!</f>
        <v>#VALUE!</v>
      </c>
      <c r="F85" s="8"/>
      <c r="G85" s="8"/>
      <c r="H85" s="5"/>
      <c r="I85" s="5"/>
    </row>
    <row r="86" spans="1:9">
      <c r="A86" s="17"/>
      <c r="B86" s="5"/>
      <c r="C86" s="5"/>
      <c r="D86" s="5"/>
      <c r="E86" s="8" t="e">
        <f>#VALUE!</f>
        <v>#VALUE!</v>
      </c>
      <c r="F86" s="8"/>
      <c r="G86" s="8"/>
      <c r="H86" s="5"/>
      <c r="I86" s="5"/>
    </row>
    <row r="87" spans="1:9">
      <c r="A87" s="17">
        <v>242</v>
      </c>
      <c r="B87" s="5" t="s">
        <v>206</v>
      </c>
      <c r="C87" s="5"/>
      <c r="D87" s="5"/>
      <c r="E87" s="8" t="e">
        <f>#VALUE!</f>
        <v>#VALUE!</v>
      </c>
      <c r="F87" s="8" t="e">
        <f>E85+E87</f>
        <v>#VALUE!</v>
      </c>
      <c r="G87" s="8"/>
      <c r="H87" s="5"/>
      <c r="I87" s="5"/>
    </row>
    <row r="88" spans="1:9">
      <c r="A88" s="17"/>
      <c r="B88" s="5"/>
      <c r="C88" s="5"/>
      <c r="D88" s="5"/>
      <c r="E88" s="8"/>
      <c r="F88" s="8"/>
      <c r="G88" s="8"/>
      <c r="H88" s="5"/>
      <c r="I88" s="5"/>
    </row>
    <row r="89" spans="1:9" ht="15.75">
      <c r="A89" s="17"/>
      <c r="B89" s="33" t="s">
        <v>138</v>
      </c>
      <c r="C89" s="5"/>
      <c r="D89" s="5"/>
      <c r="E89" s="8"/>
      <c r="F89" s="8"/>
      <c r="G89" s="8"/>
      <c r="H89" s="5"/>
      <c r="I89" s="5"/>
    </row>
    <row r="90" spans="1:9">
      <c r="A90" s="17">
        <v>244</v>
      </c>
      <c r="B90" s="5" t="s">
        <v>139</v>
      </c>
      <c r="C90" s="5"/>
      <c r="D90" s="5"/>
      <c r="E90" s="8" t="e">
        <f>#VALUE!</f>
        <v>#VALUE!</v>
      </c>
      <c r="F90" s="8"/>
      <c r="G90" s="8"/>
      <c r="H90" s="5"/>
      <c r="I90" s="5"/>
    </row>
    <row r="91" spans="1:9">
      <c r="A91" s="17">
        <v>251</v>
      </c>
      <c r="B91" s="5" t="s">
        <v>116</v>
      </c>
      <c r="C91" s="5"/>
      <c r="D91" s="5"/>
      <c r="E91" s="8" t="e">
        <f>#VALUE!</f>
        <v>#VALUE!</v>
      </c>
      <c r="F91" s="8"/>
      <c r="G91" s="8"/>
      <c r="H91" s="5"/>
      <c r="I91" s="5"/>
    </row>
    <row r="92" spans="1:9">
      <c r="A92" s="17">
        <v>259</v>
      </c>
      <c r="B92" s="5" t="s">
        <v>117</v>
      </c>
      <c r="C92" s="5"/>
      <c r="D92" s="5"/>
      <c r="E92" s="8" t="str">
        <f>IF(N!$A$1="HO",(#REF!),IF(N!$A$1="COM",#REF!," "))</f>
        <v xml:space="preserve"> </v>
      </c>
      <c r="F92" s="8"/>
      <c r="G92" s="8"/>
      <c r="H92" s="5"/>
      <c r="I92" s="5"/>
    </row>
    <row r="93" spans="1:9">
      <c r="A93" s="17">
        <v>257</v>
      </c>
      <c r="B93" s="5" t="s">
        <v>114</v>
      </c>
      <c r="C93" s="5"/>
      <c r="D93" s="5"/>
      <c r="E93" s="8" t="e">
        <f>#VALUE!</f>
        <v>#VALUE!</v>
      </c>
      <c r="F93" s="8"/>
      <c r="G93" s="8"/>
      <c r="H93" s="5"/>
      <c r="I93" s="5"/>
    </row>
    <row r="94" spans="1:9">
      <c r="A94" s="17">
        <v>253</v>
      </c>
      <c r="B94" s="5" t="s">
        <v>115</v>
      </c>
      <c r="C94" s="5"/>
      <c r="D94" s="5"/>
      <c r="E94" s="8" t="e">
        <f>#VALUE!</f>
        <v>#VALUE!</v>
      </c>
      <c r="F94" s="8"/>
      <c r="G94" s="8"/>
      <c r="H94" s="5"/>
      <c r="I94" s="5"/>
    </row>
    <row r="95" spans="1:9">
      <c r="A95" s="17"/>
      <c r="B95" s="5"/>
      <c r="C95" s="5"/>
      <c r="D95" s="5"/>
      <c r="E95" s="8"/>
      <c r="F95" s="8" t="e">
        <f>SUM(E90:E95)</f>
        <v>#VALUE!</v>
      </c>
      <c r="G95" s="8"/>
      <c r="H95" s="5"/>
      <c r="I95" s="5"/>
    </row>
    <row r="96" spans="1:9">
      <c r="A96" s="17"/>
      <c r="B96" s="5"/>
      <c r="C96" s="5"/>
      <c r="D96" s="5"/>
      <c r="E96" s="8"/>
      <c r="F96" s="8"/>
      <c r="G96" s="8"/>
      <c r="H96" s="5"/>
      <c r="I96" s="5"/>
    </row>
    <row r="97" spans="1:9" ht="15.75">
      <c r="A97" s="17"/>
      <c r="B97" s="33" t="s">
        <v>1</v>
      </c>
      <c r="C97" s="5"/>
      <c r="D97" s="5"/>
      <c r="E97" s="8"/>
      <c r="F97" s="8"/>
      <c r="G97" s="8"/>
      <c r="H97" s="5"/>
      <c r="I97" s="5"/>
    </row>
    <row r="98" spans="1:9">
      <c r="A98" s="17"/>
      <c r="B98" s="5"/>
      <c r="C98" s="5"/>
      <c r="D98" s="5"/>
      <c r="E98" s="8"/>
      <c r="F98" s="8"/>
      <c r="G98" s="8"/>
      <c r="H98" s="5"/>
      <c r="I98" s="5"/>
    </row>
    <row r="99" spans="1:9">
      <c r="A99" s="17">
        <v>301</v>
      </c>
      <c r="B99" s="5" t="s">
        <v>2</v>
      </c>
      <c r="C99" s="5"/>
      <c r="D99" s="5"/>
      <c r="E99" s="8" t="e">
        <f>#VALUE!</f>
        <v>#VALUE!</v>
      </c>
      <c r="F99" s="8"/>
      <c r="G99" s="8"/>
      <c r="H99" s="5"/>
      <c r="I99" s="5"/>
    </row>
    <row r="100" spans="1:9">
      <c r="A100" s="17"/>
      <c r="B100" s="5" t="s">
        <v>3</v>
      </c>
      <c r="C100" s="5"/>
      <c r="D100" s="5"/>
      <c r="E100" s="8" t="e">
        <f>(IF(N!$A$1="HO",(#REF!),IF(N!$A$1="COM",#REF!," ")))*-1</f>
        <v>#VALUE!</v>
      </c>
      <c r="F100" s="8"/>
      <c r="G100" s="8"/>
      <c r="H100" s="5"/>
      <c r="I100" s="5"/>
    </row>
    <row r="101" spans="1:9">
      <c r="A101" s="17">
        <v>311</v>
      </c>
      <c r="B101" s="5" t="s">
        <v>4</v>
      </c>
      <c r="C101" s="5"/>
      <c r="D101" s="5"/>
      <c r="E101" s="8" t="e">
        <f>#VALUE!</f>
        <v>#VALUE!</v>
      </c>
      <c r="F101" s="8"/>
      <c r="G101" s="8"/>
      <c r="H101" s="5"/>
      <c r="I101" s="5"/>
    </row>
    <row r="102" spans="1:9">
      <c r="A102" s="17">
        <v>302</v>
      </c>
      <c r="B102" s="5" t="s">
        <v>5</v>
      </c>
      <c r="C102" s="5"/>
      <c r="D102" s="5"/>
      <c r="E102" s="8" t="e">
        <f>#VALUE!</f>
        <v>#VALUE!</v>
      </c>
      <c r="F102" s="8"/>
      <c r="G102" s="8"/>
      <c r="H102" s="5"/>
      <c r="I102" s="5"/>
    </row>
    <row r="103" spans="1:9">
      <c r="A103" s="17">
        <v>303</v>
      </c>
      <c r="B103" s="5" t="s">
        <v>6</v>
      </c>
      <c r="C103" s="5"/>
      <c r="D103" s="5"/>
      <c r="E103" s="8" t="e">
        <f>#VALUE!</f>
        <v>#VALUE!</v>
      </c>
      <c r="F103" s="8"/>
      <c r="G103" s="8"/>
      <c r="H103" s="5"/>
      <c r="I103" s="5"/>
    </row>
    <row r="104" spans="1:9">
      <c r="A104" s="17">
        <v>304</v>
      </c>
      <c r="B104" s="5" t="s">
        <v>7</v>
      </c>
      <c r="C104" s="5"/>
      <c r="D104" s="5"/>
      <c r="E104" s="8" t="e">
        <f>#VALUE!</f>
        <v>#VALUE!</v>
      </c>
      <c r="F104" s="8"/>
      <c r="G104" s="8"/>
      <c r="H104" s="5"/>
      <c r="I104" s="5"/>
    </row>
    <row r="105" spans="1:9">
      <c r="A105" s="17">
        <v>320</v>
      </c>
      <c r="B105" s="5" t="s">
        <v>8</v>
      </c>
      <c r="C105" s="5"/>
      <c r="D105" s="5"/>
      <c r="E105" s="8" t="e">
        <f>#VALUE!</f>
        <v>#VALUE!</v>
      </c>
      <c r="F105" s="8"/>
      <c r="G105" s="8"/>
      <c r="H105" s="5"/>
      <c r="I105" s="5"/>
    </row>
    <row r="106" spans="1:9">
      <c r="A106" s="17">
        <v>306</v>
      </c>
      <c r="B106" s="5" t="s">
        <v>723</v>
      </c>
      <c r="C106" s="5"/>
      <c r="D106" s="5"/>
      <c r="E106" s="8" t="e">
        <f>#VALUE!</f>
        <v>#VALUE!</v>
      </c>
      <c r="F106" s="8"/>
      <c r="G106" s="8"/>
      <c r="H106" s="5"/>
      <c r="I106" s="5"/>
    </row>
    <row r="107" spans="1:9">
      <c r="A107" s="17">
        <v>308</v>
      </c>
      <c r="B107" s="5" t="s">
        <v>14</v>
      </c>
      <c r="C107" s="5"/>
      <c r="D107" s="5"/>
      <c r="E107" s="8" t="e">
        <f>#VALUE!</f>
        <v>#VALUE!</v>
      </c>
      <c r="F107" s="8"/>
      <c r="G107" s="8"/>
      <c r="H107" s="5"/>
      <c r="I107" s="5"/>
    </row>
    <row r="108" spans="1:9">
      <c r="A108" s="17">
        <v>308</v>
      </c>
      <c r="B108" s="5" t="s">
        <v>14</v>
      </c>
      <c r="C108" s="5"/>
      <c r="D108" s="5"/>
      <c r="E108" s="8" t="e">
        <f>#VALUE!</f>
        <v>#VALUE!</v>
      </c>
      <c r="F108" s="8"/>
      <c r="G108" s="8"/>
      <c r="H108" s="5"/>
      <c r="I108" s="5"/>
    </row>
    <row r="109" spans="1:9">
      <c r="A109" s="17">
        <v>309</v>
      </c>
      <c r="B109" s="5" t="s">
        <v>15</v>
      </c>
      <c r="C109" s="5"/>
      <c r="D109" s="5"/>
      <c r="E109" s="8" t="e">
        <f>#VALUE!</f>
        <v>#VALUE!</v>
      </c>
      <c r="F109" s="8"/>
      <c r="G109" s="8"/>
      <c r="H109" s="5"/>
      <c r="I109" s="5"/>
    </row>
    <row r="110" spans="1:9">
      <c r="A110" s="17">
        <v>309</v>
      </c>
      <c r="B110" s="5" t="s">
        <v>15</v>
      </c>
      <c r="C110" s="5"/>
      <c r="D110" s="5"/>
      <c r="E110" s="8" t="e">
        <f>#VALUE!</f>
        <v>#VALUE!</v>
      </c>
      <c r="F110" s="8"/>
      <c r="G110" s="8"/>
      <c r="H110" s="5"/>
      <c r="I110" s="5"/>
    </row>
    <row r="111" spans="1:9">
      <c r="A111" s="17">
        <v>309</v>
      </c>
      <c r="B111" s="5" t="s">
        <v>16</v>
      </c>
      <c r="C111" s="5"/>
      <c r="D111" s="5" t="s">
        <v>357</v>
      </c>
      <c r="E111" s="8" t="str">
        <f>IF(N!$A$1="COM",(#REF!)," ")</f>
        <v xml:space="preserve"> </v>
      </c>
      <c r="F111" s="8" t="e">
        <f>SUM(E98:E111)</f>
        <v>#VALUE!</v>
      </c>
      <c r="G111" s="8"/>
      <c r="H111" s="5"/>
      <c r="I111" s="5"/>
    </row>
    <row r="112" spans="1:9">
      <c r="A112" s="17"/>
      <c r="B112" s="5"/>
      <c r="C112" s="5"/>
      <c r="D112" s="5"/>
      <c r="E112" s="8"/>
      <c r="F112" s="8"/>
      <c r="G112" s="8"/>
      <c r="H112" s="5"/>
      <c r="I112" s="5"/>
    </row>
    <row r="113" spans="1:9">
      <c r="A113" s="14"/>
      <c r="B113" s="6"/>
      <c r="C113" s="6"/>
      <c r="D113" s="6"/>
      <c r="E113" s="6"/>
      <c r="F113" s="16"/>
      <c r="G113" s="8"/>
      <c r="H113" s="5"/>
      <c r="I113" s="5"/>
    </row>
    <row r="114" spans="1:9" ht="15.75">
      <c r="A114" s="17"/>
      <c r="B114" s="33" t="s">
        <v>292</v>
      </c>
      <c r="C114" s="5"/>
      <c r="D114" s="5"/>
      <c r="E114" s="5"/>
      <c r="F114" s="22" t="e">
        <f>SUM(F9:F112)</f>
        <v>#REF!</v>
      </c>
      <c r="G114" s="8"/>
      <c r="H114" s="5"/>
      <c r="I114" s="5"/>
    </row>
    <row r="115" spans="1:9">
      <c r="A115" s="17"/>
      <c r="B115" s="5"/>
      <c r="C115" s="5"/>
      <c r="D115" s="5"/>
      <c r="E115" s="5"/>
      <c r="F115" s="8"/>
      <c r="G115" s="8"/>
      <c r="H115" s="5"/>
      <c r="I115" s="5"/>
    </row>
    <row r="116" spans="1:9">
      <c r="A116" s="26"/>
      <c r="B116" s="6"/>
      <c r="C116" s="6"/>
      <c r="D116" s="6"/>
      <c r="E116" s="6"/>
      <c r="F116" s="6"/>
      <c r="G116" s="5"/>
      <c r="H116" s="5"/>
      <c r="I116" s="5"/>
    </row>
    <row r="117" spans="1:9">
      <c r="A117" s="4"/>
      <c r="B117" s="5"/>
      <c r="C117" s="5"/>
      <c r="D117" s="5"/>
      <c r="E117" s="5"/>
      <c r="F117" s="5"/>
      <c r="G117" s="5"/>
      <c r="H117" s="5"/>
      <c r="I117" s="5"/>
    </row>
    <row r="118" spans="1:9">
      <c r="A118" s="4"/>
      <c r="B118" s="5"/>
      <c r="C118" s="5"/>
      <c r="D118" s="5"/>
      <c r="E118" s="5"/>
      <c r="F118" s="5"/>
      <c r="G118" s="5"/>
      <c r="H118" s="5"/>
      <c r="I118" s="5"/>
    </row>
    <row r="119" spans="1:9">
      <c r="A119" s="4"/>
      <c r="B119" s="5"/>
      <c r="C119" s="5"/>
      <c r="D119" s="5"/>
      <c r="E119" s="5"/>
      <c r="F119" s="5"/>
      <c r="G119" s="5"/>
      <c r="H119" s="5"/>
      <c r="I119" s="5"/>
    </row>
    <row r="120" spans="1:9" ht="15.75">
      <c r="A120" s="10" t="e">
        <f>(#REF!)</f>
        <v>#REF!</v>
      </c>
      <c r="B120" s="11"/>
      <c r="C120" s="11"/>
      <c r="D120" s="11"/>
      <c r="E120" s="11"/>
      <c r="F120" s="11"/>
      <c r="G120" s="5"/>
      <c r="H120" s="5"/>
      <c r="I120" s="5"/>
    </row>
    <row r="121" spans="1:9">
      <c r="A121" s="4"/>
      <c r="B121" s="5"/>
      <c r="C121" s="5"/>
      <c r="D121" s="5"/>
      <c r="E121" s="5"/>
      <c r="F121" s="5"/>
      <c r="G121" s="5"/>
      <c r="H121" s="5"/>
      <c r="I121" s="5"/>
    </row>
    <row r="122" spans="1:9" ht="18">
      <c r="A122" s="140" t="s">
        <v>17</v>
      </c>
      <c r="B122" s="6"/>
      <c r="C122" s="6"/>
      <c r="D122" s="6"/>
      <c r="E122" s="6"/>
      <c r="F122" s="6"/>
      <c r="G122" s="8"/>
      <c r="H122" s="5"/>
      <c r="I122" s="5"/>
    </row>
    <row r="123" spans="1:9">
      <c r="A123" s="17"/>
      <c r="B123" s="5"/>
      <c r="C123" s="5"/>
      <c r="D123" s="5"/>
      <c r="E123" s="5"/>
      <c r="F123" s="5"/>
      <c r="G123" s="8"/>
      <c r="H123" s="5"/>
      <c r="I123" s="5"/>
    </row>
    <row r="124" spans="1:9">
      <c r="A124" s="17"/>
      <c r="B124" s="5"/>
      <c r="C124" s="5"/>
      <c r="D124" s="5"/>
      <c r="E124" s="5"/>
      <c r="F124" s="5"/>
      <c r="G124" s="8"/>
      <c r="H124" s="5" t="s">
        <v>568</v>
      </c>
      <c r="I124" s="5"/>
    </row>
    <row r="125" spans="1:9">
      <c r="A125" s="17"/>
      <c r="B125" s="5"/>
      <c r="C125" s="5"/>
      <c r="D125" s="5"/>
      <c r="E125" s="5"/>
      <c r="F125" s="5"/>
      <c r="G125" s="24" t="s">
        <v>123</v>
      </c>
      <c r="H125" s="9" t="s">
        <v>569</v>
      </c>
      <c r="I125" s="5"/>
    </row>
    <row r="126" spans="1:9" ht="15.75">
      <c r="A126" s="18" t="s">
        <v>95</v>
      </c>
      <c r="B126" s="29" t="s">
        <v>291</v>
      </c>
      <c r="C126" s="29"/>
      <c r="D126" s="29"/>
      <c r="E126" s="139" t="s">
        <v>96</v>
      </c>
      <c r="F126" s="139" t="s">
        <v>98</v>
      </c>
      <c r="G126" s="8" t="s">
        <v>124</v>
      </c>
      <c r="H126" s="5" t="s">
        <v>570</v>
      </c>
      <c r="I126" s="5"/>
    </row>
    <row r="127" spans="1:9">
      <c r="A127" s="14"/>
      <c r="B127" s="6"/>
      <c r="C127" s="6"/>
      <c r="D127" s="6"/>
      <c r="E127" s="16"/>
      <c r="F127" s="16"/>
      <c r="G127" s="8" t="s">
        <v>125</v>
      </c>
      <c r="H127" s="5" t="s">
        <v>572</v>
      </c>
      <c r="I127" s="5"/>
    </row>
    <row r="128" spans="1:9" ht="15.75">
      <c r="A128" s="17"/>
      <c r="B128" s="33" t="s">
        <v>18</v>
      </c>
      <c r="C128" s="5"/>
      <c r="D128" s="5"/>
      <c r="E128" s="8"/>
      <c r="F128" s="8"/>
      <c r="G128" s="8" t="s">
        <v>126</v>
      </c>
      <c r="H128" s="5" t="s">
        <v>573</v>
      </c>
      <c r="I128" s="5"/>
    </row>
    <row r="129" spans="1:9">
      <c r="A129" s="17"/>
      <c r="B129" s="5"/>
      <c r="C129" s="5"/>
      <c r="D129" s="5"/>
      <c r="E129" s="8"/>
      <c r="F129" s="8"/>
      <c r="G129" s="8" t="s">
        <v>127</v>
      </c>
      <c r="H129" s="5" t="s">
        <v>574</v>
      </c>
      <c r="I129" s="5"/>
    </row>
    <row r="130" spans="1:9">
      <c r="A130" s="17">
        <v>100</v>
      </c>
      <c r="B130" s="5" t="s">
        <v>19</v>
      </c>
      <c r="C130" s="5"/>
      <c r="D130" s="5"/>
      <c r="E130" s="8" t="e">
        <f>#VALUE!</f>
        <v>#VALUE!</v>
      </c>
      <c r="F130" s="8"/>
      <c r="G130" s="8" t="s">
        <v>128</v>
      </c>
      <c r="H130" s="5" t="s">
        <v>575</v>
      </c>
      <c r="I130" s="5"/>
    </row>
    <row r="131" spans="1:9">
      <c r="A131" s="17">
        <v>102</v>
      </c>
      <c r="B131" s="5" t="s">
        <v>20</v>
      </c>
      <c r="C131" s="5"/>
      <c r="D131" s="5"/>
      <c r="E131" s="8" t="e">
        <f>#VALUE!</f>
        <v>#VALUE!</v>
      </c>
      <c r="F131" s="8"/>
      <c r="G131" s="8" t="s">
        <v>129</v>
      </c>
      <c r="H131" s="5" t="s">
        <v>576</v>
      </c>
      <c r="I131" s="5"/>
    </row>
    <row r="132" spans="1:9">
      <c r="A132" s="17">
        <v>103</v>
      </c>
      <c r="B132" s="5" t="s">
        <v>21</v>
      </c>
      <c r="C132" s="5"/>
      <c r="D132" s="5"/>
      <c r="E132" s="8" t="e">
        <f>(#REF!)</f>
        <v>#REF!</v>
      </c>
      <c r="F132" s="8"/>
      <c r="G132" s="8"/>
      <c r="H132" s="5"/>
      <c r="I132" s="5"/>
    </row>
    <row r="133" spans="1:9">
      <c r="A133" s="17">
        <v>105</v>
      </c>
      <c r="B133" s="5" t="s">
        <v>22</v>
      </c>
      <c r="C133" s="5"/>
      <c r="D133" s="5"/>
      <c r="E133" s="8" t="e">
        <f>#VALUE!</f>
        <v>#VALUE!</v>
      </c>
      <c r="F133" s="8"/>
      <c r="G133" s="8" t="s">
        <v>130</v>
      </c>
      <c r="H133" s="5" t="s">
        <v>577</v>
      </c>
      <c r="I133" s="5"/>
    </row>
    <row r="134" spans="1:9">
      <c r="A134" s="17">
        <v>107</v>
      </c>
      <c r="B134" s="5" t="s">
        <v>23</v>
      </c>
      <c r="C134" s="5"/>
      <c r="D134" s="5"/>
      <c r="E134" s="8" t="e">
        <f>#VALUE!</f>
        <v>#VALUE!</v>
      </c>
      <c r="F134" s="8"/>
      <c r="G134" s="8" t="s">
        <v>671</v>
      </c>
      <c r="H134" s="5" t="s">
        <v>672</v>
      </c>
      <c r="I134" s="5"/>
    </row>
    <row r="135" spans="1:9">
      <c r="A135" s="17">
        <v>108</v>
      </c>
      <c r="B135" s="5" t="s">
        <v>24</v>
      </c>
      <c r="C135" s="5"/>
      <c r="D135" s="5"/>
      <c r="E135" s="8" t="e">
        <f>#VALUE!</f>
        <v>#VALUE!</v>
      </c>
      <c r="F135" s="8" t="e">
        <f>SUM(E130:E135)</f>
        <v>#VALUE!</v>
      </c>
      <c r="G135" s="8"/>
      <c r="H135" s="5"/>
      <c r="I135" s="5"/>
    </row>
    <row r="136" spans="1:9">
      <c r="A136" s="17"/>
      <c r="B136" s="5"/>
      <c r="C136" s="5"/>
      <c r="D136" s="5"/>
      <c r="E136" s="8"/>
      <c r="F136" s="8"/>
      <c r="G136" s="8"/>
      <c r="H136" s="5"/>
      <c r="I136" s="5"/>
    </row>
    <row r="137" spans="1:9" ht="15.75">
      <c r="A137" s="17"/>
      <c r="B137" s="33" t="s">
        <v>25</v>
      </c>
      <c r="C137" s="5"/>
      <c r="D137" s="5"/>
      <c r="E137" s="8"/>
      <c r="F137" s="8"/>
      <c r="G137" s="8"/>
      <c r="H137" s="5"/>
      <c r="I137" s="5"/>
    </row>
    <row r="138" spans="1:9">
      <c r="A138" s="17"/>
      <c r="B138" s="5"/>
      <c r="C138" s="5"/>
      <c r="D138" s="5"/>
      <c r="E138" s="8"/>
      <c r="F138" s="8"/>
      <c r="G138" s="8"/>
      <c r="H138" s="5"/>
      <c r="I138" s="5"/>
    </row>
    <row r="139" spans="1:9">
      <c r="A139" s="17">
        <v>110</v>
      </c>
      <c r="B139" s="5" t="s">
        <v>25</v>
      </c>
      <c r="C139" s="5"/>
      <c r="D139" s="5"/>
      <c r="E139" s="8" t="e">
        <f>#VALUE!</f>
        <v>#VALUE!</v>
      </c>
      <c r="F139" s="8"/>
      <c r="G139" s="8"/>
      <c r="H139" s="5"/>
      <c r="I139" s="5"/>
    </row>
    <row r="140" spans="1:9">
      <c r="A140" s="17">
        <v>194</v>
      </c>
      <c r="B140" s="5" t="s">
        <v>26</v>
      </c>
      <c r="C140" s="5"/>
      <c r="D140" s="5"/>
      <c r="E140" s="8" t="e">
        <f>#VALUE!</f>
        <v>#VALUE!</v>
      </c>
      <c r="F140" s="8" t="e">
        <f>SUM(E139:E140)</f>
        <v>#VALUE!</v>
      </c>
      <c r="G140" s="8"/>
      <c r="H140" s="5"/>
      <c r="I140" s="5"/>
    </row>
    <row r="141" spans="1:9">
      <c r="A141" s="17">
        <v>110</v>
      </c>
      <c r="B141" s="5" t="s">
        <v>412</v>
      </c>
      <c r="C141" s="5"/>
      <c r="D141" s="5"/>
      <c r="E141" s="8" t="e">
        <f>#VALUE!</f>
        <v>#VALUE!</v>
      </c>
      <c r="F141" s="8"/>
      <c r="G141" s="8"/>
      <c r="H141" s="5"/>
      <c r="I141" s="5"/>
    </row>
    <row r="142" spans="1:9">
      <c r="A142" s="17">
        <v>110</v>
      </c>
      <c r="B142" s="5" t="s">
        <v>413</v>
      </c>
      <c r="C142" s="5"/>
      <c r="D142" s="5"/>
      <c r="E142" s="8" t="e">
        <f>#VALUE!</f>
        <v>#VALUE!</v>
      </c>
      <c r="F142" s="8"/>
      <c r="G142" s="8"/>
      <c r="H142" s="5"/>
      <c r="I142" s="5"/>
    </row>
    <row r="143" spans="1:9">
      <c r="A143" s="17">
        <v>110</v>
      </c>
      <c r="B143" s="5" t="s">
        <v>414</v>
      </c>
      <c r="C143" s="5"/>
      <c r="D143" s="5"/>
      <c r="E143" s="8">
        <f>IF(N!$A$1="HO",#REF!,IF(N!$A$1="COM",(#REF!),0))</f>
        <v>0</v>
      </c>
      <c r="F143" s="8" t="e">
        <f>SUM(E141:E143)</f>
        <v>#VALUE!</v>
      </c>
      <c r="G143" s="8"/>
      <c r="H143" s="5"/>
      <c r="I143" s="5"/>
    </row>
    <row r="144" spans="1:9">
      <c r="A144" s="5"/>
      <c r="B144" s="5"/>
      <c r="C144" s="5"/>
      <c r="D144" s="5"/>
      <c r="E144" s="8"/>
      <c r="F144" s="8"/>
      <c r="G144" s="8"/>
      <c r="H144" s="5"/>
      <c r="I144" s="5"/>
    </row>
    <row r="145" spans="1:9">
      <c r="A145" s="17"/>
      <c r="B145" s="5"/>
      <c r="C145" s="5"/>
      <c r="D145" s="5"/>
      <c r="E145" s="8"/>
      <c r="F145" s="8"/>
      <c r="G145" s="8"/>
      <c r="H145" s="5"/>
      <c r="I145" s="5"/>
    </row>
    <row r="146" spans="1:9" ht="15.75">
      <c r="A146" s="17"/>
      <c r="B146" s="33" t="s">
        <v>406</v>
      </c>
      <c r="C146" s="5"/>
      <c r="D146" s="5"/>
      <c r="E146" s="8"/>
      <c r="F146" s="8"/>
      <c r="G146" s="8"/>
      <c r="H146" s="5"/>
      <c r="I146" s="5"/>
    </row>
    <row r="147" spans="1:9" ht="15.75">
      <c r="A147" s="17"/>
      <c r="B147" s="33"/>
      <c r="C147" s="5"/>
      <c r="D147" s="5"/>
      <c r="E147" s="8"/>
      <c r="F147" s="8"/>
      <c r="G147" s="8"/>
      <c r="H147" s="5"/>
      <c r="I147" s="5"/>
    </row>
    <row r="148" spans="1:9">
      <c r="A148" s="17" t="s">
        <v>407</v>
      </c>
      <c r="B148" s="141" t="s">
        <v>70</v>
      </c>
      <c r="C148" s="5"/>
      <c r="D148" s="5"/>
      <c r="E148" s="8"/>
      <c r="F148" s="8"/>
      <c r="G148" s="8"/>
      <c r="H148" s="5"/>
      <c r="I148" s="5"/>
    </row>
    <row r="149" spans="1:9">
      <c r="A149" s="17">
        <v>125</v>
      </c>
      <c r="B149" s="5" t="s">
        <v>71</v>
      </c>
      <c r="C149" s="5"/>
      <c r="D149" s="5"/>
      <c r="E149" s="8" t="e">
        <f>#VALUE!</f>
        <v>#VALUE!</v>
      </c>
      <c r="F149" s="8"/>
      <c r="G149" s="142">
        <f>IF(N!$A$1="AUR",#REF!+#REF!+#REF!-E150,IF(N!$A$1="QAT",#REF!+#REF!+#REF!-E150,IF(N!$A$1="COM",#REF!+#REF!+#REF!-E150,0)))</f>
        <v>0</v>
      </c>
      <c r="H149" s="5"/>
      <c r="I149" s="5"/>
    </row>
    <row r="150" spans="1:9">
      <c r="A150" s="17">
        <v>299</v>
      </c>
      <c r="B150" s="5" t="s">
        <v>72</v>
      </c>
      <c r="C150" s="5"/>
      <c r="D150" s="5"/>
      <c r="E150" s="8" t="e">
        <f>#VALUE!</f>
        <v>#VALUE!</v>
      </c>
      <c r="F150" s="8"/>
      <c r="G150" s="24"/>
    </row>
    <row r="151" spans="1:9">
      <c r="A151" s="17"/>
      <c r="B151" s="5"/>
      <c r="C151" s="5"/>
      <c r="D151" s="5"/>
      <c r="E151" s="23" t="e">
        <f>SUM(E149:E150)</f>
        <v>#VALUE!</v>
      </c>
      <c r="F151" s="8"/>
      <c r="G151" s="24"/>
    </row>
    <row r="152" spans="1:9">
      <c r="A152" s="17"/>
      <c r="B152" s="5"/>
      <c r="C152" s="5"/>
      <c r="D152" s="5"/>
      <c r="E152" s="8"/>
      <c r="F152" s="8"/>
      <c r="G152" s="24"/>
    </row>
    <row r="153" spans="1:9">
      <c r="A153" s="17"/>
      <c r="B153" s="141" t="s">
        <v>9</v>
      </c>
      <c r="C153" s="5"/>
      <c r="D153" s="5"/>
      <c r="E153" s="8"/>
      <c r="F153" s="8"/>
      <c r="G153" s="24"/>
    </row>
    <row r="154" spans="1:9">
      <c r="A154" s="17"/>
      <c r="B154" s="5" t="s">
        <v>71</v>
      </c>
      <c r="C154" s="5"/>
      <c r="D154" s="5"/>
      <c r="E154" s="8" t="e">
        <f>#VALUE!</f>
        <v>#VALUE!</v>
      </c>
      <c r="F154" s="8"/>
      <c r="G154" s="142">
        <f>IF(N!$A$1="AUR",#REF!+#REF!+#REF!,IF(N!$A$1="QAT",#REF!+#REF!+#REF!,IF(N!$A$1="COM",#REF!+#REF!+#REF!,0)))</f>
        <v>0</v>
      </c>
    </row>
    <row r="155" spans="1:9">
      <c r="A155" s="17"/>
      <c r="B155" s="5"/>
      <c r="C155" s="5"/>
      <c r="D155" s="5"/>
      <c r="E155" s="23" t="e">
        <f>SUM(E151:E154)</f>
        <v>#VALUE!</v>
      </c>
      <c r="F155" s="8"/>
      <c r="G155" s="24"/>
    </row>
    <row r="156" spans="1:9">
      <c r="A156" s="17"/>
      <c r="B156" s="5"/>
      <c r="C156" s="5"/>
      <c r="D156" s="5"/>
      <c r="E156" s="8"/>
      <c r="F156" s="8"/>
      <c r="G156" s="24"/>
    </row>
    <row r="157" spans="1:9">
      <c r="A157" s="17">
        <v>299</v>
      </c>
      <c r="B157" s="5" t="s">
        <v>210</v>
      </c>
      <c r="C157" s="5"/>
      <c r="D157" s="5"/>
      <c r="E157" s="8" t="e">
        <f>#VALUE!</f>
        <v>#VALUE!</v>
      </c>
      <c r="F157" s="8" t="e">
        <f>E155-E157</f>
        <v>#VALUE!</v>
      </c>
      <c r="G157" s="8"/>
      <c r="H157" s="5"/>
      <c r="I157" s="5"/>
    </row>
    <row r="158" spans="1:9">
      <c r="A158" s="17"/>
      <c r="B158" s="5"/>
      <c r="C158" s="5"/>
      <c r="D158" s="5"/>
      <c r="E158" s="8"/>
      <c r="F158" s="8"/>
      <c r="G158" s="8"/>
      <c r="H158" s="5"/>
      <c r="I158" s="5"/>
    </row>
    <row r="159" spans="1:9">
      <c r="A159" s="17">
        <v>126</v>
      </c>
      <c r="B159" s="5" t="s">
        <v>211</v>
      </c>
      <c r="C159" s="5"/>
      <c r="D159" s="5"/>
      <c r="E159" s="8"/>
      <c r="F159" s="8" t="e">
        <f>#VALUE!</f>
        <v>#VALUE!</v>
      </c>
      <c r="G159" s="8"/>
      <c r="H159" s="5"/>
      <c r="I159" s="5"/>
    </row>
    <row r="160" spans="1:9" ht="15.75">
      <c r="A160" s="17"/>
      <c r="B160" s="33" t="s">
        <v>212</v>
      </c>
      <c r="C160" s="5"/>
      <c r="D160" s="5"/>
      <c r="E160" s="8"/>
      <c r="F160" s="8"/>
      <c r="G160" s="8"/>
      <c r="H160" s="5"/>
      <c r="I160" s="5"/>
    </row>
    <row r="161" spans="1:9">
      <c r="A161" s="17"/>
      <c r="B161" s="5"/>
      <c r="C161" s="5"/>
      <c r="D161" s="5"/>
      <c r="E161" s="8"/>
      <c r="F161" s="8"/>
      <c r="G161" s="8"/>
      <c r="H161" s="5"/>
      <c r="I161" s="5"/>
    </row>
    <row r="162" spans="1:9">
      <c r="A162" s="17">
        <v>121</v>
      </c>
      <c r="B162" s="5" t="s">
        <v>539</v>
      </c>
      <c r="C162" s="5"/>
      <c r="D162" s="5"/>
      <c r="E162" s="8" t="e">
        <f>#VALUE!</f>
        <v>#VALUE!</v>
      </c>
      <c r="F162" s="8"/>
      <c r="G162" s="8"/>
      <c r="H162" s="5"/>
      <c r="I162" s="5"/>
    </row>
    <row r="163" spans="1:9">
      <c r="A163" s="17">
        <v>199</v>
      </c>
      <c r="B163" s="5" t="s">
        <v>540</v>
      </c>
      <c r="C163" s="5"/>
      <c r="D163" s="5"/>
      <c r="E163" s="8"/>
      <c r="F163" s="8"/>
      <c r="G163" s="8"/>
      <c r="H163" s="5"/>
      <c r="I163" s="5"/>
    </row>
    <row r="164" spans="1:9">
      <c r="A164" s="17"/>
      <c r="B164" s="5" t="s">
        <v>541</v>
      </c>
      <c r="C164" s="5"/>
      <c r="D164" s="5"/>
      <c r="E164" s="8" t="e">
        <f>#VALUE!</f>
        <v>#VALUE!</v>
      </c>
      <c r="F164" s="8" t="e">
        <f>SUM(E162:E164)</f>
        <v>#VALUE!</v>
      </c>
      <c r="G164" s="8"/>
      <c r="H164" s="5"/>
      <c r="I164" s="5"/>
    </row>
    <row r="165" spans="1:9">
      <c r="A165" s="17"/>
      <c r="B165" s="5"/>
      <c r="C165" s="5"/>
      <c r="D165" s="5"/>
      <c r="E165" s="8"/>
      <c r="F165" s="8"/>
      <c r="G165" s="8"/>
      <c r="H165" s="5"/>
      <c r="I165" s="5"/>
    </row>
    <row r="166" spans="1:9" ht="15.75">
      <c r="A166" s="17"/>
      <c r="B166" s="28" t="s">
        <v>542</v>
      </c>
      <c r="C166" s="5"/>
      <c r="D166" s="5"/>
      <c r="E166" s="8"/>
      <c r="F166" s="8"/>
      <c r="G166" s="8"/>
      <c r="H166" s="5"/>
      <c r="I166" s="5"/>
    </row>
    <row r="167" spans="1:9" ht="15.75">
      <c r="A167" s="17"/>
      <c r="B167" s="33" t="s">
        <v>543</v>
      </c>
      <c r="C167" s="5"/>
      <c r="D167" s="5"/>
      <c r="E167" s="8"/>
      <c r="F167" s="8"/>
      <c r="G167" s="8"/>
      <c r="H167" s="5"/>
      <c r="I167" s="5"/>
    </row>
    <row r="168" spans="1:9">
      <c r="A168" s="17"/>
      <c r="B168" s="5"/>
      <c r="C168" s="5"/>
      <c r="D168" s="5"/>
      <c r="E168" s="8"/>
      <c r="F168" s="8"/>
      <c r="G168" s="8"/>
      <c r="H168" s="5"/>
      <c r="I168" s="5"/>
    </row>
    <row r="169" spans="1:9">
      <c r="A169" s="17">
        <v>130</v>
      </c>
      <c r="B169" s="5" t="s">
        <v>544</v>
      </c>
      <c r="C169" s="5"/>
      <c r="D169" s="5"/>
      <c r="E169" s="8" t="e">
        <f>#VALUE!</f>
        <v>#VALUE!</v>
      </c>
      <c r="F169" s="8"/>
      <c r="G169" s="8"/>
      <c r="H169" s="5"/>
      <c r="I169" s="5"/>
    </row>
    <row r="170" spans="1:9">
      <c r="A170" s="17">
        <v>130</v>
      </c>
      <c r="B170" s="5" t="s">
        <v>545</v>
      </c>
      <c r="C170" s="5"/>
      <c r="D170" s="5"/>
      <c r="E170" s="8">
        <f>IF(OR(N!$A$1="HO",N!$A$1="COM"),(#REF!),0)</f>
        <v>0</v>
      </c>
      <c r="F170" s="8"/>
      <c r="G170" s="8"/>
      <c r="H170" s="5"/>
      <c r="I170" s="5"/>
    </row>
    <row r="171" spans="1:9">
      <c r="A171" s="17"/>
      <c r="B171" s="5"/>
      <c r="C171" s="5"/>
      <c r="D171" s="5"/>
      <c r="E171" s="23" t="e">
        <f>SUM(E169:E170)</f>
        <v>#VALUE!</v>
      </c>
      <c r="F171" s="8"/>
      <c r="G171" s="8"/>
      <c r="H171" s="5"/>
      <c r="I171" s="5"/>
    </row>
    <row r="172" spans="1:9">
      <c r="A172" s="17"/>
      <c r="B172" s="5" t="s">
        <v>546</v>
      </c>
      <c r="C172" s="5"/>
      <c r="D172" s="5"/>
      <c r="E172" s="8">
        <f>IF(OR(N!$A$1="HO",N!$A$1="COM"),(#REF!),0)</f>
        <v>0</v>
      </c>
      <c r="F172" s="8"/>
      <c r="G172" s="8"/>
      <c r="H172" s="5"/>
      <c r="I172" s="5"/>
    </row>
    <row r="173" spans="1:9">
      <c r="A173" s="17"/>
      <c r="B173" s="5" t="s">
        <v>547</v>
      </c>
      <c r="C173" s="5"/>
      <c r="D173" s="5"/>
      <c r="E173" s="23" t="e">
        <f>(E171-E172)</f>
        <v>#VALUE!</v>
      </c>
      <c r="F173" s="8"/>
      <c r="G173" s="8"/>
      <c r="H173" s="5"/>
      <c r="I173" s="5"/>
    </row>
    <row r="174" spans="1:9">
      <c r="A174" s="17">
        <v>131</v>
      </c>
      <c r="B174" s="5" t="s">
        <v>548</v>
      </c>
      <c r="C174" s="5"/>
      <c r="D174" s="5"/>
      <c r="E174" s="8" t="e">
        <f>#VALUE!</f>
        <v>#VALUE!</v>
      </c>
      <c r="F174" s="8"/>
      <c r="G174" s="8"/>
      <c r="H174" s="5"/>
      <c r="I174" s="5"/>
    </row>
    <row r="175" spans="1:9">
      <c r="A175" s="17">
        <v>132</v>
      </c>
      <c r="B175" s="5" t="s">
        <v>472</v>
      </c>
      <c r="C175" s="5"/>
      <c r="D175" s="5"/>
      <c r="E175" s="8" t="e">
        <f>#VALUE!</f>
        <v>#VALUE!</v>
      </c>
      <c r="F175" s="8"/>
      <c r="G175" s="8"/>
      <c r="H175" s="5"/>
      <c r="I175" s="5"/>
    </row>
    <row r="176" spans="1:9">
      <c r="A176" s="17">
        <v>133</v>
      </c>
      <c r="B176" s="5" t="s">
        <v>473</v>
      </c>
      <c r="C176" s="5"/>
      <c r="D176" s="5"/>
      <c r="E176" s="8"/>
      <c r="F176" s="8" t="e">
        <f>#VALUE!</f>
        <v>#VALUE!</v>
      </c>
      <c r="G176" s="8"/>
      <c r="I176" s="5"/>
    </row>
    <row r="177" spans="1:9">
      <c r="A177" s="17">
        <v>134</v>
      </c>
      <c r="B177" s="5" t="s">
        <v>474</v>
      </c>
      <c r="C177" s="5"/>
      <c r="D177" s="5"/>
      <c r="E177" s="8" t="e">
        <f>#VALUE!</f>
        <v>#VALUE!</v>
      </c>
      <c r="F177" s="8"/>
      <c r="G177" s="8"/>
      <c r="I177" s="5"/>
    </row>
    <row r="178" spans="1:9">
      <c r="A178" s="17">
        <v>220</v>
      </c>
      <c r="B178" s="5" t="s">
        <v>475</v>
      </c>
      <c r="C178" s="5"/>
      <c r="D178" s="5"/>
      <c r="E178" s="8" t="e">
        <f>#VALUE!</f>
        <v>#VALUE!</v>
      </c>
      <c r="F178" s="8"/>
      <c r="G178" s="8"/>
      <c r="I178" s="5"/>
    </row>
    <row r="179" spans="1:9">
      <c r="A179" s="17">
        <v>135</v>
      </c>
      <c r="B179" s="5" t="s">
        <v>476</v>
      </c>
      <c r="C179" s="5"/>
      <c r="D179" s="5"/>
      <c r="E179" s="8" t="e">
        <f>#VALUE!</f>
        <v>#VALUE!</v>
      </c>
      <c r="F179" s="8"/>
      <c r="G179" s="8"/>
      <c r="I179" s="5"/>
    </row>
    <row r="180" spans="1:9">
      <c r="A180" s="17">
        <v>136</v>
      </c>
      <c r="B180" s="5" t="s">
        <v>489</v>
      </c>
      <c r="C180" s="5"/>
      <c r="D180" s="5"/>
      <c r="E180" s="8" t="e">
        <f>#VALUE!</f>
        <v>#VALUE!</v>
      </c>
      <c r="F180" s="8"/>
      <c r="G180" s="8"/>
      <c r="I180" s="5"/>
    </row>
    <row r="181" spans="1:9">
      <c r="A181" s="17">
        <v>138</v>
      </c>
      <c r="B181" s="5" t="s">
        <v>477</v>
      </c>
      <c r="C181" s="5"/>
      <c r="D181" s="5"/>
      <c r="E181" s="8" t="e">
        <f>#VALUE!</f>
        <v>#VALUE!</v>
      </c>
      <c r="F181" s="8"/>
      <c r="G181" s="8" t="s">
        <v>478</v>
      </c>
      <c r="I181" s="5"/>
    </row>
    <row r="182" spans="1:9">
      <c r="A182" s="17">
        <v>138</v>
      </c>
      <c r="B182" s="5" t="s">
        <v>479</v>
      </c>
      <c r="C182" s="5"/>
      <c r="D182" s="5"/>
      <c r="E182" s="8"/>
      <c r="F182" s="8">
        <f>IF(OR(N!$A$1="HO",N!$A$1="COM"),(#REF!+#REF!),0)</f>
        <v>0</v>
      </c>
      <c r="G182" s="8" t="s">
        <v>480</v>
      </c>
      <c r="I182" s="5"/>
    </row>
    <row r="183" spans="1:9">
      <c r="A183" s="17">
        <v>139</v>
      </c>
      <c r="B183" s="5" t="s">
        <v>481</v>
      </c>
      <c r="C183" s="5"/>
      <c r="D183" s="5"/>
      <c r="E183" s="8" t="e">
        <f>#VALUE!</f>
        <v>#VALUE!</v>
      </c>
      <c r="F183" s="8"/>
      <c r="G183" s="8"/>
      <c r="I183" s="5"/>
    </row>
    <row r="184" spans="1:9">
      <c r="A184" s="17">
        <v>140</v>
      </c>
      <c r="B184" s="5" t="s">
        <v>482</v>
      </c>
      <c r="C184" s="5"/>
      <c r="D184" s="5"/>
      <c r="E184" s="8" t="e">
        <f>#VALUE!</f>
        <v>#VALUE!</v>
      </c>
      <c r="F184" s="8"/>
      <c r="G184" s="8"/>
      <c r="I184" s="5"/>
    </row>
    <row r="185" spans="1:9">
      <c r="A185" s="17">
        <v>147</v>
      </c>
      <c r="B185" s="5" t="s">
        <v>483</v>
      </c>
      <c r="C185" s="5"/>
      <c r="D185" s="5"/>
      <c r="E185" s="8" t="e">
        <f>#VALUE!</f>
        <v>#VALUE!</v>
      </c>
      <c r="F185" s="8"/>
      <c r="G185" s="8"/>
      <c r="I185" s="5"/>
    </row>
    <row r="186" spans="1:9">
      <c r="A186" s="17">
        <v>190</v>
      </c>
      <c r="B186" s="5" t="s">
        <v>484</v>
      </c>
      <c r="C186" s="5"/>
      <c r="D186" s="5"/>
      <c r="E186" s="8" t="e">
        <f>(#REF!)</f>
        <v>#REF!</v>
      </c>
      <c r="F186" s="8"/>
      <c r="G186" s="8"/>
      <c r="I186" s="5"/>
    </row>
    <row r="187" spans="1:9">
      <c r="A187" s="17">
        <v>191</v>
      </c>
      <c r="B187" s="5" t="s">
        <v>485</v>
      </c>
      <c r="C187" s="5"/>
      <c r="D187" s="5"/>
      <c r="E187" s="8" t="e">
        <f>#VALUE!</f>
        <v>#VALUE!</v>
      </c>
      <c r="F187" s="8"/>
      <c r="G187" s="8"/>
      <c r="I187" s="5"/>
    </row>
    <row r="188" spans="1:9">
      <c r="A188" s="17">
        <v>192</v>
      </c>
      <c r="B188" s="5" t="s">
        <v>560</v>
      </c>
      <c r="C188" s="5"/>
      <c r="D188" s="5"/>
      <c r="E188" s="8" t="e">
        <f>#VALUE!</f>
        <v>#VALUE!</v>
      </c>
      <c r="F188" s="8"/>
      <c r="G188" s="8"/>
      <c r="I188" s="5"/>
    </row>
    <row r="189" spans="1:9">
      <c r="A189" s="17">
        <v>199</v>
      </c>
      <c r="B189" s="5" t="s">
        <v>514</v>
      </c>
      <c r="C189" s="5"/>
      <c r="D189" s="5"/>
      <c r="E189" s="8" t="e">
        <f>#VALUE!</f>
        <v>#VALUE!</v>
      </c>
      <c r="F189" s="8"/>
      <c r="G189" s="142">
        <f>IF(N!$A$1="AUR",#REF!+#REF!+#REF!,IF(N!$A$1="QAT",#REF!+#REF!+#REF!,IF(N!$A$1="COM",#REF!+#REF!+#REF!,0)))</f>
        <v>0</v>
      </c>
      <c r="I189" s="5"/>
    </row>
    <row r="190" spans="1:9">
      <c r="A190" s="17">
        <v>198</v>
      </c>
      <c r="B190" s="5" t="s">
        <v>515</v>
      </c>
      <c r="C190" s="5"/>
      <c r="D190" s="5"/>
      <c r="E190" s="8" t="e">
        <f>#VALUE!</f>
        <v>#VALUE!</v>
      </c>
      <c r="F190" s="8"/>
      <c r="G190" s="8"/>
      <c r="I190" s="5"/>
    </row>
    <row r="191" spans="1:9">
      <c r="A191" s="17">
        <v>209</v>
      </c>
      <c r="B191" s="5" t="s">
        <v>516</v>
      </c>
      <c r="C191" s="5"/>
      <c r="D191" s="5"/>
      <c r="E191" s="8" t="e">
        <f>#VALUE!</f>
        <v>#VALUE!</v>
      </c>
      <c r="F191" s="8"/>
      <c r="G191" s="8"/>
      <c r="I191" s="5"/>
    </row>
    <row r="192" spans="1:9">
      <c r="A192" s="17">
        <v>200</v>
      </c>
      <c r="B192" s="5" t="s">
        <v>517</v>
      </c>
      <c r="C192" s="5"/>
      <c r="D192" s="5"/>
      <c r="E192" s="8" t="e">
        <f>#VALUE!</f>
        <v>#VALUE!</v>
      </c>
      <c r="F192" s="8"/>
      <c r="G192" s="8"/>
      <c r="I192" s="5"/>
    </row>
    <row r="193" spans="1:9">
      <c r="A193" s="17">
        <v>200</v>
      </c>
      <c r="B193" s="5" t="s">
        <v>518</v>
      </c>
      <c r="C193" s="5"/>
      <c r="D193" s="5"/>
      <c r="E193" s="8">
        <f>IF(OR(N!$A$1="HO",N!$A$1="COM"),(#REF!),0)</f>
        <v>0</v>
      </c>
      <c r="F193" s="8"/>
      <c r="G193" s="8"/>
      <c r="I193" s="5"/>
    </row>
    <row r="194" spans="1:9">
      <c r="A194" s="17"/>
      <c r="B194" s="5"/>
      <c r="C194" s="5"/>
      <c r="D194" s="5"/>
      <c r="E194" s="23" t="e">
        <f>SUM(E192:E193)</f>
        <v>#VALUE!</v>
      </c>
      <c r="F194" s="8"/>
      <c r="G194" s="8"/>
      <c r="I194" s="5"/>
    </row>
    <row r="195" spans="1:9">
      <c r="A195" s="17"/>
      <c r="B195" s="5" t="s">
        <v>546</v>
      </c>
      <c r="C195" s="5"/>
      <c r="D195" s="5"/>
      <c r="E195" s="8">
        <f>IF(OR(N!$A$1="HO",N!$A$1="COM"),(#REF!),0)</f>
        <v>0</v>
      </c>
      <c r="F195" s="8"/>
      <c r="G195" s="8"/>
      <c r="I195" s="5"/>
    </row>
    <row r="196" spans="1:9">
      <c r="A196" s="17"/>
      <c r="B196" s="5" t="s">
        <v>517</v>
      </c>
      <c r="C196" s="5"/>
      <c r="D196" s="5"/>
      <c r="E196" s="23" t="e">
        <f>(E194-E195)</f>
        <v>#VALUE!</v>
      </c>
      <c r="F196" s="8"/>
      <c r="G196" s="8"/>
      <c r="I196" s="5"/>
    </row>
    <row r="197" spans="1:9">
      <c r="A197" s="17">
        <v>201</v>
      </c>
      <c r="B197" s="5" t="s">
        <v>217</v>
      </c>
      <c r="C197" s="5"/>
      <c r="D197" s="5"/>
      <c r="E197" s="8" t="e">
        <f>#VALUE!</f>
        <v>#VALUE!</v>
      </c>
      <c r="F197" s="8"/>
      <c r="G197" s="8"/>
      <c r="I197" s="5"/>
    </row>
    <row r="198" spans="1:9">
      <c r="A198" s="17">
        <v>204</v>
      </c>
      <c r="B198" s="5" t="s">
        <v>218</v>
      </c>
      <c r="C198" s="5"/>
      <c r="D198" s="5"/>
      <c r="E198" s="8" t="e">
        <f>#VALUE!</f>
        <v>#VALUE!</v>
      </c>
      <c r="F198" s="8"/>
      <c r="G198" s="8"/>
      <c r="I198" s="5"/>
    </row>
    <row r="199" spans="1:9">
      <c r="A199" s="17">
        <v>202</v>
      </c>
      <c r="B199" s="5" t="s">
        <v>219</v>
      </c>
      <c r="C199" s="5"/>
      <c r="D199" s="5"/>
      <c r="E199" s="8" t="e">
        <f>#VALUE!</f>
        <v>#VALUE!</v>
      </c>
      <c r="F199" s="8"/>
      <c r="G199" s="8"/>
      <c r="I199" s="5"/>
    </row>
    <row r="200" spans="1:9">
      <c r="A200" s="17">
        <v>205</v>
      </c>
      <c r="B200" s="5" t="s">
        <v>220</v>
      </c>
      <c r="C200" s="5"/>
      <c r="D200" s="5"/>
      <c r="E200" s="8" t="e">
        <f>#VALUE!</f>
        <v>#VALUE!</v>
      </c>
      <c r="F200" s="8"/>
      <c r="G200" s="8"/>
      <c r="I200" s="5"/>
    </row>
    <row r="201" spans="1:9">
      <c r="A201" s="17">
        <v>203</v>
      </c>
      <c r="B201" s="5" t="s">
        <v>221</v>
      </c>
      <c r="C201" s="5"/>
      <c r="D201" s="5"/>
      <c r="E201" s="8" t="e">
        <f>#VALUE!</f>
        <v>#VALUE!</v>
      </c>
      <c r="F201" s="8"/>
      <c r="G201" s="8"/>
      <c r="I201" s="5"/>
    </row>
    <row r="202" spans="1:9">
      <c r="A202" s="17">
        <v>212</v>
      </c>
      <c r="B202" s="5" t="s">
        <v>222</v>
      </c>
      <c r="C202" s="5"/>
      <c r="D202" s="5"/>
      <c r="E202" s="8" t="e">
        <f>#VALUE!</f>
        <v>#VALUE!</v>
      </c>
      <c r="F202" s="8"/>
      <c r="G202" s="8"/>
      <c r="I202" s="5"/>
    </row>
    <row r="203" spans="1:9">
      <c r="A203" s="17"/>
      <c r="B203" s="5"/>
      <c r="C203" s="5"/>
      <c r="D203" s="5"/>
      <c r="E203" s="8"/>
      <c r="F203" s="8"/>
      <c r="G203" s="8"/>
      <c r="I203" s="5"/>
    </row>
    <row r="204" spans="1:9" ht="15.75">
      <c r="A204" s="17">
        <v>162</v>
      </c>
      <c r="B204" s="28" t="s">
        <v>223</v>
      </c>
      <c r="C204" s="5"/>
      <c r="D204" s="5"/>
      <c r="E204" s="8"/>
      <c r="F204" s="8" t="e">
        <f>#VALUE!</f>
        <v>#VALUE!</v>
      </c>
      <c r="G204" s="8"/>
      <c r="I204" s="5"/>
    </row>
    <row r="205" spans="1:9">
      <c r="A205" s="17"/>
      <c r="B205" s="5"/>
      <c r="C205" s="5"/>
      <c r="D205" s="5"/>
      <c r="E205" s="8"/>
      <c r="F205" s="8"/>
      <c r="G205" s="8"/>
      <c r="I205" s="5"/>
    </row>
    <row r="206" spans="1:9">
      <c r="A206" s="17">
        <v>165</v>
      </c>
      <c r="B206" s="5" t="s">
        <v>224</v>
      </c>
      <c r="C206" s="5"/>
      <c r="D206" s="5"/>
      <c r="E206" s="8"/>
      <c r="F206" s="8"/>
      <c r="G206" s="8"/>
      <c r="I206" s="5"/>
    </row>
    <row r="207" spans="1:9">
      <c r="A207" s="17">
        <v>199</v>
      </c>
      <c r="B207" s="5" t="s">
        <v>225</v>
      </c>
      <c r="C207" s="5"/>
      <c r="D207" s="5"/>
      <c r="E207" s="8"/>
      <c r="F207" s="8" t="e">
        <f>#VALUE!</f>
        <v>#VALUE!</v>
      </c>
      <c r="G207" s="142">
        <f>IF(N!$A$1="AUR",SUM(#REF!)-#REF!,IF(N!$A$1="QAT",SUM(#REF!)-#REF!,IF(N!$A$1="COM",SUM(#REF!)-#REF!,0)))</f>
        <v>0</v>
      </c>
      <c r="H207" s="7"/>
      <c r="I207" s="5"/>
    </row>
    <row r="208" spans="1:9">
      <c r="A208" s="17">
        <v>289</v>
      </c>
      <c r="B208" s="5" t="s">
        <v>226</v>
      </c>
      <c r="C208" s="5"/>
      <c r="D208" s="5"/>
      <c r="E208" s="8" t="e">
        <f>#VALUE!</f>
        <v>#VALUE!</v>
      </c>
      <c r="F208" s="8"/>
      <c r="G208" s="8"/>
      <c r="H208" s="5"/>
      <c r="I208" s="5"/>
    </row>
    <row r="209" spans="1:9">
      <c r="A209" s="17">
        <v>280</v>
      </c>
      <c r="B209" s="5" t="s">
        <v>213</v>
      </c>
      <c r="C209" s="5"/>
      <c r="D209" s="5"/>
      <c r="E209" s="8" t="e">
        <f>#VALUE!</f>
        <v>#VALUE!</v>
      </c>
      <c r="F209" s="8"/>
      <c r="G209" s="8"/>
      <c r="H209" s="5"/>
      <c r="I209" s="5"/>
    </row>
    <row r="210" spans="1:9">
      <c r="A210" s="17">
        <v>250</v>
      </c>
      <c r="B210" s="5" t="s">
        <v>533</v>
      </c>
      <c r="C210" s="5"/>
      <c r="D210" s="5"/>
      <c r="E210" s="8" t="e">
        <f>#VALUE!</f>
        <v>#VALUE!</v>
      </c>
      <c r="F210" s="8"/>
      <c r="G210" s="8"/>
      <c r="H210" s="5"/>
      <c r="I210" s="5"/>
    </row>
    <row r="211" spans="1:9">
      <c r="A211" s="17">
        <v>240</v>
      </c>
      <c r="B211" s="5" t="s">
        <v>534</v>
      </c>
      <c r="C211" s="5"/>
      <c r="D211" s="5"/>
      <c r="E211" s="8" t="e">
        <f>#VALUE!</f>
        <v>#VALUE!</v>
      </c>
      <c r="F211" s="8"/>
      <c r="G211" s="8"/>
      <c r="H211" s="5"/>
      <c r="I211" s="5"/>
    </row>
    <row r="212" spans="1:9">
      <c r="A212" s="17">
        <v>299</v>
      </c>
      <c r="B212" s="5" t="s">
        <v>535</v>
      </c>
      <c r="C212" s="5"/>
      <c r="D212" s="5"/>
      <c r="E212" s="8" t="e">
        <f>#VALUE!</f>
        <v>#VALUE!</v>
      </c>
      <c r="F212" s="8"/>
      <c r="G212" s="8"/>
      <c r="H212" s="5"/>
      <c r="I212" s="5"/>
    </row>
    <row r="213" spans="1:9">
      <c r="A213" s="17"/>
      <c r="B213" s="5" t="s">
        <v>536</v>
      </c>
      <c r="C213" s="5"/>
      <c r="D213" s="5"/>
      <c r="E213" s="8" t="e">
        <f>#VALUE!</f>
        <v>#VALUE!</v>
      </c>
      <c r="F213" s="8"/>
      <c r="G213" s="8"/>
      <c r="H213" s="5"/>
      <c r="I213" s="5"/>
    </row>
    <row r="214" spans="1:9">
      <c r="A214" s="17">
        <v>241</v>
      </c>
      <c r="B214" s="5" t="s">
        <v>537</v>
      </c>
      <c r="C214" s="5"/>
      <c r="D214" s="5"/>
      <c r="E214" s="8" t="e">
        <f>#VALUE!</f>
        <v>#VALUE!</v>
      </c>
      <c r="F214" s="8" t="e">
        <f>#VALUE!</f>
        <v>#VALUE!</v>
      </c>
      <c r="G214" s="8"/>
      <c r="H214" s="5"/>
      <c r="I214" s="5"/>
    </row>
    <row r="215" spans="1:9">
      <c r="A215" s="17">
        <v>256</v>
      </c>
      <c r="B215" s="5" t="s">
        <v>538</v>
      </c>
      <c r="C215" s="5"/>
      <c r="D215" s="5"/>
      <c r="E215" s="8" t="e">
        <f>#VALUE!</f>
        <v>#VALUE!</v>
      </c>
      <c r="F215" s="8"/>
      <c r="G215" s="8"/>
      <c r="H215" s="5"/>
      <c r="I215" s="5"/>
    </row>
    <row r="216" spans="1:9">
      <c r="A216" s="17">
        <v>214</v>
      </c>
      <c r="B216" s="5" t="s">
        <v>287</v>
      </c>
      <c r="C216" s="5"/>
      <c r="D216" s="5"/>
      <c r="E216" s="8" t="e">
        <f>#VALUE!</f>
        <v>#VALUE!</v>
      </c>
      <c r="F216" s="8"/>
      <c r="G216" s="8"/>
      <c r="H216" s="5"/>
      <c r="I216" s="5"/>
    </row>
    <row r="217" spans="1:9">
      <c r="A217" s="17">
        <v>219</v>
      </c>
      <c r="B217" s="5" t="s">
        <v>472</v>
      </c>
      <c r="C217" s="5"/>
      <c r="D217" s="5"/>
      <c r="E217" s="8" t="e">
        <f>#VALUE!</f>
        <v>#VALUE!</v>
      </c>
      <c r="F217" s="8"/>
      <c r="G217" s="8"/>
      <c r="H217" s="5"/>
      <c r="I217" s="5"/>
    </row>
    <row r="218" spans="1:9">
      <c r="A218" s="17">
        <v>241</v>
      </c>
      <c r="B218" s="5" t="s">
        <v>214</v>
      </c>
      <c r="C218" s="5"/>
      <c r="D218" s="5"/>
      <c r="E218" s="8"/>
      <c r="F218" s="8"/>
      <c r="G218" s="8"/>
      <c r="H218" s="5"/>
      <c r="I218" s="5"/>
    </row>
    <row r="219" spans="1:9">
      <c r="A219" s="17">
        <v>243</v>
      </c>
      <c r="B219" s="5" t="s">
        <v>549</v>
      </c>
      <c r="C219" s="5"/>
      <c r="D219" s="5"/>
      <c r="E219" s="8"/>
      <c r="F219" s="8"/>
      <c r="G219" s="8"/>
      <c r="H219" s="5"/>
      <c r="I219" s="5"/>
    </row>
    <row r="220" spans="1:9">
      <c r="A220" s="17">
        <v>246</v>
      </c>
      <c r="B220" s="5" t="s">
        <v>550</v>
      </c>
      <c r="C220" s="5"/>
      <c r="D220" s="5"/>
      <c r="E220" s="8" t="e">
        <f>#VALUE!</f>
        <v>#VALUE!</v>
      </c>
      <c r="F220" s="8" t="e">
        <f>SUM(E173:E191)+SUM(E196:E220)</f>
        <v>#VALUE!</v>
      </c>
      <c r="G220" s="8"/>
      <c r="H220" s="5"/>
      <c r="I220" s="5"/>
    </row>
    <row r="221" spans="1:9">
      <c r="A221" s="17"/>
      <c r="B221" s="5"/>
      <c r="C221" s="5"/>
      <c r="D221" s="5"/>
      <c r="E221" s="8"/>
      <c r="F221" s="8"/>
      <c r="G221" s="8"/>
      <c r="H221" s="5"/>
      <c r="I221" s="5"/>
    </row>
    <row r="222" spans="1:9" ht="15.75">
      <c r="A222" s="17"/>
      <c r="B222" s="33" t="s">
        <v>551</v>
      </c>
      <c r="C222" s="5"/>
      <c r="D222" s="5"/>
      <c r="E222" s="8"/>
      <c r="F222" s="8"/>
      <c r="G222" s="8"/>
      <c r="H222" s="5"/>
      <c r="I222" s="5"/>
    </row>
    <row r="223" spans="1:9">
      <c r="A223" s="17"/>
      <c r="B223" s="5"/>
      <c r="C223" s="5"/>
      <c r="D223" s="5"/>
      <c r="E223" s="8"/>
      <c r="F223" s="8"/>
      <c r="G223" s="8"/>
      <c r="H223" s="5"/>
      <c r="I223" s="5"/>
    </row>
    <row r="224" spans="1:9">
      <c r="A224" s="5"/>
      <c r="B224" s="5"/>
      <c r="C224" s="5"/>
      <c r="D224" s="5"/>
      <c r="E224" s="5"/>
      <c r="F224" s="5"/>
      <c r="G224" s="8"/>
      <c r="H224" s="5"/>
      <c r="I224" s="5"/>
    </row>
    <row r="225" spans="1:9">
      <c r="A225" s="17">
        <v>199</v>
      </c>
      <c r="B225" s="5" t="s">
        <v>552</v>
      </c>
      <c r="C225" s="5"/>
      <c r="D225" s="5"/>
      <c r="E225" s="8" t="e">
        <f>#VALUE!</f>
        <v>#VALUE!</v>
      </c>
      <c r="F225" s="8"/>
      <c r="G225" s="8"/>
      <c r="H225" s="5"/>
      <c r="I225" s="5"/>
    </row>
    <row r="226" spans="1:9">
      <c r="A226" s="17">
        <v>137</v>
      </c>
      <c r="B226" s="5" t="s">
        <v>553</v>
      </c>
      <c r="C226" s="5"/>
      <c r="D226" s="5"/>
      <c r="E226" s="8" t="e">
        <f>#VALUE!</f>
        <v>#VALUE!</v>
      </c>
      <c r="F226" s="8" t="e">
        <f>SUM(E225:E226)</f>
        <v>#VALUE!</v>
      </c>
      <c r="G226" s="8"/>
      <c r="H226" s="5"/>
      <c r="I226" s="5"/>
    </row>
    <row r="227" spans="1:9">
      <c r="A227" s="17"/>
      <c r="B227" s="5"/>
      <c r="C227" s="5"/>
      <c r="D227" s="5"/>
      <c r="E227" s="8"/>
      <c r="F227" s="8"/>
      <c r="G227" s="8"/>
      <c r="H227" s="5"/>
      <c r="I227" s="5"/>
    </row>
    <row r="228" spans="1:9" ht="15.75">
      <c r="A228" s="17"/>
      <c r="B228" s="33" t="s">
        <v>554</v>
      </c>
      <c r="C228" s="5"/>
      <c r="D228" s="5"/>
      <c r="E228" s="8"/>
      <c r="F228" s="8"/>
      <c r="G228" s="8"/>
      <c r="H228" s="5"/>
      <c r="I228" s="5"/>
    </row>
    <row r="229" spans="1:9">
      <c r="A229" s="17"/>
      <c r="B229" s="5"/>
      <c r="C229" s="5"/>
      <c r="D229" s="5"/>
      <c r="E229" s="8"/>
      <c r="F229" s="8"/>
      <c r="G229" s="8"/>
      <c r="H229" s="5"/>
      <c r="I229" s="5"/>
    </row>
    <row r="230" spans="1:9">
      <c r="A230" s="17">
        <v>122</v>
      </c>
      <c r="B230" s="5" t="s">
        <v>555</v>
      </c>
      <c r="C230" s="5"/>
      <c r="D230" s="5"/>
      <c r="E230" s="8" t="e">
        <f>#VALUE!</f>
        <v>#VALUE!</v>
      </c>
      <c r="F230" s="8"/>
      <c r="G230" s="8"/>
      <c r="H230" s="5"/>
      <c r="I230" s="5"/>
    </row>
    <row r="231" spans="1:9">
      <c r="A231" s="17">
        <v>140</v>
      </c>
      <c r="B231" s="5" t="s">
        <v>556</v>
      </c>
      <c r="C231" s="5"/>
      <c r="D231" s="5"/>
      <c r="E231" s="8" t="e">
        <f>#VALUE!</f>
        <v>#VALUE!</v>
      </c>
      <c r="F231" s="8"/>
      <c r="G231" s="8"/>
      <c r="H231" s="5"/>
      <c r="I231" s="5"/>
    </row>
    <row r="232" spans="1:9">
      <c r="A232" s="17">
        <v>146</v>
      </c>
      <c r="B232" s="5" t="s">
        <v>557</v>
      </c>
      <c r="C232" s="5"/>
      <c r="D232" s="5"/>
      <c r="E232" s="8" t="e">
        <f>#VALUE!</f>
        <v>#VALUE!</v>
      </c>
      <c r="F232" s="8"/>
      <c r="G232" s="8"/>
      <c r="H232" s="5"/>
      <c r="I232" s="5"/>
    </row>
    <row r="233" spans="1:9">
      <c r="A233" s="17">
        <v>141</v>
      </c>
      <c r="B233" s="5" t="s">
        <v>558</v>
      </c>
      <c r="C233" s="5"/>
      <c r="D233" s="5"/>
      <c r="E233" s="8" t="e">
        <f>#VALUE!</f>
        <v>#VALUE!</v>
      </c>
      <c r="F233" s="8"/>
      <c r="G233" s="8"/>
      <c r="H233" s="5"/>
      <c r="I233" s="5"/>
    </row>
    <row r="234" spans="1:9">
      <c r="A234" s="17">
        <v>144</v>
      </c>
      <c r="B234" s="5" t="s">
        <v>185</v>
      </c>
      <c r="C234" s="5"/>
      <c r="D234" s="5"/>
      <c r="E234" s="8" t="e">
        <f>#VALUE!</f>
        <v>#VALUE!</v>
      </c>
      <c r="F234" s="8"/>
      <c r="G234" s="8"/>
      <c r="H234" s="5"/>
      <c r="I234" s="5"/>
    </row>
    <row r="235" spans="1:9">
      <c r="A235" s="17">
        <v>145</v>
      </c>
      <c r="B235" s="5" t="s">
        <v>185</v>
      </c>
      <c r="C235" s="5"/>
      <c r="D235" s="5"/>
      <c r="E235" s="8" t="e">
        <f>#VALUE!</f>
        <v>#VALUE!</v>
      </c>
      <c r="F235" s="8"/>
      <c r="G235" s="8"/>
      <c r="H235" s="5"/>
      <c r="I235" s="5"/>
    </row>
    <row r="236" spans="1:9">
      <c r="A236" s="17">
        <v>143</v>
      </c>
      <c r="B236" s="5" t="s">
        <v>260</v>
      </c>
      <c r="C236" s="5"/>
      <c r="D236" s="5"/>
      <c r="E236" s="8" t="e">
        <f>#VALUE!</f>
        <v>#VALUE!</v>
      </c>
      <c r="F236" s="8"/>
      <c r="G236" s="8"/>
      <c r="H236" s="5"/>
      <c r="I236" s="5"/>
    </row>
    <row r="237" spans="1:9">
      <c r="A237" s="17">
        <v>149</v>
      </c>
      <c r="B237" s="5" t="s">
        <v>284</v>
      </c>
      <c r="C237" s="5"/>
      <c r="D237" s="5"/>
      <c r="E237" s="8" t="e">
        <f>#VALUE!</f>
        <v>#VALUE!</v>
      </c>
      <c r="F237" s="8"/>
      <c r="G237" s="8"/>
      <c r="H237" s="5"/>
      <c r="I237" s="5"/>
    </row>
    <row r="238" spans="1:9">
      <c r="A238" s="17">
        <v>142</v>
      </c>
      <c r="B238" s="5" t="s">
        <v>285</v>
      </c>
      <c r="C238" s="5"/>
      <c r="D238" s="5"/>
      <c r="E238" s="8" t="e">
        <f>#VALUE!</f>
        <v>#VALUE!</v>
      </c>
      <c r="F238" s="8" t="e">
        <f>SUM(E230:E238)</f>
        <v>#VALUE!</v>
      </c>
      <c r="G238" s="8"/>
      <c r="H238" s="5"/>
      <c r="I238" s="5"/>
    </row>
    <row r="239" spans="1:9">
      <c r="A239" s="17"/>
      <c r="B239" s="5"/>
      <c r="C239" s="5"/>
      <c r="D239" s="5"/>
      <c r="E239" s="8"/>
      <c r="F239" s="8"/>
      <c r="G239" s="8"/>
      <c r="H239" s="5"/>
      <c r="I239" s="5"/>
    </row>
    <row r="240" spans="1:9" ht="15.75">
      <c r="A240" s="17">
        <v>129</v>
      </c>
      <c r="B240" s="33" t="s">
        <v>358</v>
      </c>
      <c r="C240" s="5"/>
      <c r="D240" s="5"/>
      <c r="E240" s="8"/>
      <c r="F240" s="8" t="e">
        <f>#VALUE!</f>
        <v>#VALUE!</v>
      </c>
      <c r="G240" s="8"/>
      <c r="H240" s="5"/>
      <c r="I240" s="5"/>
    </row>
    <row r="241" spans="1:9">
      <c r="A241" s="17"/>
      <c r="B241" s="5"/>
      <c r="C241" s="5"/>
      <c r="D241" s="5"/>
      <c r="E241" s="8"/>
      <c r="F241" s="8"/>
      <c r="G241" s="8"/>
      <c r="H241" s="5"/>
      <c r="I241" s="5"/>
    </row>
    <row r="242" spans="1:9" ht="15.75">
      <c r="A242" s="17"/>
      <c r="B242" s="33" t="s">
        <v>359</v>
      </c>
      <c r="C242" s="5"/>
      <c r="D242" s="5"/>
      <c r="E242" s="8"/>
      <c r="F242" s="8"/>
      <c r="G242" s="8"/>
      <c r="H242" s="5"/>
      <c r="I242" s="5"/>
    </row>
    <row r="243" spans="1:9">
      <c r="A243" s="17"/>
      <c r="B243" s="5"/>
      <c r="C243" s="5"/>
      <c r="D243" s="5"/>
      <c r="E243" s="8"/>
      <c r="F243" s="8"/>
      <c r="G243" s="8"/>
      <c r="H243" s="5"/>
      <c r="I243" s="5"/>
    </row>
    <row r="244" spans="1:9">
      <c r="A244" s="17">
        <v>150</v>
      </c>
      <c r="B244" s="5" t="s">
        <v>360</v>
      </c>
      <c r="C244" s="5"/>
      <c r="D244" s="5"/>
      <c r="E244" s="8" t="e">
        <f>#VALUE!</f>
        <v>#VALUE!</v>
      </c>
      <c r="F244" s="8"/>
      <c r="G244" s="8"/>
      <c r="H244" s="5"/>
      <c r="I244" s="5"/>
    </row>
    <row r="245" spans="1:9">
      <c r="A245" s="17">
        <v>154</v>
      </c>
      <c r="B245" s="5" t="s">
        <v>361</v>
      </c>
      <c r="C245" s="5"/>
      <c r="D245" s="5"/>
      <c r="E245" s="8" t="e">
        <f>#VALUE!</f>
        <v>#VALUE!</v>
      </c>
      <c r="F245" s="8"/>
      <c r="G245" s="8"/>
      <c r="H245" s="5"/>
      <c r="I245" s="5"/>
    </row>
    <row r="246" spans="1:9">
      <c r="A246" s="17">
        <v>153</v>
      </c>
      <c r="B246" s="5" t="s">
        <v>362</v>
      </c>
      <c r="C246" s="5"/>
      <c r="D246" s="5"/>
      <c r="E246" s="8" t="e">
        <f>#VALUE!</f>
        <v>#VALUE!</v>
      </c>
      <c r="F246" s="8"/>
      <c r="G246" s="8"/>
      <c r="H246" s="5"/>
      <c r="I246" s="5"/>
    </row>
    <row r="247" spans="1:9">
      <c r="A247" s="17">
        <v>155</v>
      </c>
      <c r="B247" s="5" t="s">
        <v>363</v>
      </c>
      <c r="C247" s="5"/>
      <c r="D247" s="5"/>
      <c r="E247" s="8" t="e">
        <f>#VALUE!</f>
        <v>#VALUE!</v>
      </c>
      <c r="F247" s="8" t="e">
        <f>SUM(E244:E247)</f>
        <v>#VALUE!</v>
      </c>
      <c r="G247" s="8"/>
      <c r="H247" s="5"/>
      <c r="I247" s="5"/>
    </row>
    <row r="248" spans="1:9">
      <c r="A248" s="17"/>
      <c r="B248" s="5"/>
      <c r="C248" s="5"/>
      <c r="D248" s="5"/>
      <c r="E248" s="8"/>
      <c r="F248" s="8"/>
      <c r="G248" s="8"/>
      <c r="H248" s="5"/>
      <c r="I248" s="5"/>
    </row>
    <row r="249" spans="1:9" ht="15.75">
      <c r="A249" s="17">
        <v>161</v>
      </c>
      <c r="B249" s="33" t="s">
        <v>311</v>
      </c>
      <c r="C249" s="5"/>
      <c r="D249" s="5"/>
      <c r="E249" s="8"/>
      <c r="F249" s="8" t="e">
        <f>#VALUE!</f>
        <v>#VALUE!</v>
      </c>
      <c r="G249" s="8"/>
      <c r="H249" s="5"/>
      <c r="I249" s="5"/>
    </row>
    <row r="250" spans="1:9">
      <c r="A250" s="17">
        <v>160</v>
      </c>
      <c r="B250" s="5" t="s">
        <v>364</v>
      </c>
      <c r="C250" s="5"/>
      <c r="D250" s="5"/>
      <c r="E250" s="8"/>
      <c r="F250" s="8" t="e">
        <f>#VALUE!</f>
        <v>#VALUE!</v>
      </c>
      <c r="G250" s="8"/>
      <c r="H250" s="5"/>
      <c r="I250" s="5"/>
    </row>
    <row r="251" spans="1:9">
      <c r="A251" s="17"/>
      <c r="B251" s="5"/>
      <c r="C251" s="5"/>
      <c r="D251" s="5"/>
      <c r="E251" s="8"/>
      <c r="F251" s="8"/>
      <c r="G251" s="8"/>
      <c r="H251" s="5"/>
      <c r="I251" s="5"/>
    </row>
    <row r="252" spans="1:9" ht="15.75">
      <c r="A252" s="17">
        <v>151</v>
      </c>
      <c r="B252" s="33" t="s">
        <v>365</v>
      </c>
      <c r="C252" s="5"/>
      <c r="D252" s="5"/>
      <c r="E252" s="8"/>
      <c r="F252" s="8" t="e">
        <f>#VALUE!</f>
        <v>#VALUE!</v>
      </c>
      <c r="G252" s="8"/>
      <c r="H252" s="5"/>
      <c r="I252" s="5"/>
    </row>
    <row r="253" spans="1:9">
      <c r="A253" s="17"/>
      <c r="B253" s="5"/>
      <c r="C253" s="5"/>
      <c r="D253" s="5"/>
      <c r="E253" s="8"/>
      <c r="F253" s="8"/>
      <c r="G253" s="8"/>
      <c r="H253" s="5"/>
      <c r="I253" s="5"/>
    </row>
    <row r="254" spans="1:9" ht="15.75">
      <c r="A254" s="17"/>
      <c r="B254" s="33" t="s">
        <v>366</v>
      </c>
      <c r="C254" s="5"/>
      <c r="D254" s="5"/>
      <c r="E254" s="8"/>
      <c r="F254" s="8"/>
      <c r="G254" s="8"/>
      <c r="H254" s="5"/>
      <c r="I254" s="5"/>
    </row>
    <row r="255" spans="1:9">
      <c r="A255" s="17"/>
      <c r="B255" s="5"/>
      <c r="C255" s="5"/>
      <c r="D255" s="5"/>
      <c r="E255" s="8"/>
      <c r="F255" s="8"/>
      <c r="G255" s="8"/>
      <c r="H255" s="5"/>
      <c r="I255" s="5"/>
    </row>
    <row r="256" spans="1:9">
      <c r="A256" s="17">
        <v>170</v>
      </c>
      <c r="B256" s="5" t="s">
        <v>367</v>
      </c>
      <c r="C256" s="5"/>
      <c r="D256" s="5"/>
      <c r="E256" s="8" t="e">
        <f>#VALUE!</f>
        <v>#VALUE!</v>
      </c>
      <c r="F256" s="8"/>
      <c r="G256" s="142">
        <f>IF(N!$A$1="AUR",SUM(#REF!),IF(N!$A$1="QAT",SUM(#REF!),IF(N!$A$1="COM",SUM(#REF!),0)))</f>
        <v>0</v>
      </c>
      <c r="H256" s="5"/>
      <c r="I256" s="5"/>
    </row>
    <row r="257" spans="1:9">
      <c r="A257" s="17"/>
      <c r="B257" s="5" t="s">
        <v>368</v>
      </c>
      <c r="C257" s="5"/>
      <c r="D257" s="5"/>
      <c r="E257" s="8" t="e">
        <f>#VALUE!</f>
        <v>#VALUE!</v>
      </c>
      <c r="F257" s="8" t="e">
        <f>E256-E257</f>
        <v>#VALUE!</v>
      </c>
      <c r="G257" s="142">
        <f>IF(N!$A$1="AUR",SUM(#REF!),IF(N!$A$1="QAT",SUM(#REF!),IF(N!$A$1="COM",SUM(#REF!),0)))</f>
        <v>0</v>
      </c>
      <c r="H257" s="5"/>
      <c r="I257" s="5"/>
    </row>
    <row r="258" spans="1:9">
      <c r="A258" s="17"/>
      <c r="B258" s="5"/>
      <c r="C258" s="5"/>
      <c r="D258" s="5"/>
      <c r="E258" s="8"/>
      <c r="F258" s="8"/>
      <c r="G258" s="8"/>
      <c r="H258" s="5"/>
      <c r="I258" s="5"/>
    </row>
    <row r="259" spans="1:9" ht="15.75">
      <c r="A259" s="17">
        <v>179</v>
      </c>
      <c r="B259" s="33" t="s">
        <v>369</v>
      </c>
      <c r="C259" s="5"/>
      <c r="D259" s="5"/>
      <c r="E259" s="8"/>
      <c r="F259" s="8" t="e">
        <f>#VALUE!</f>
        <v>#VALUE!</v>
      </c>
      <c r="G259" s="8"/>
      <c r="H259" s="5"/>
      <c r="I259" s="5"/>
    </row>
    <row r="260" spans="1:9">
      <c r="A260" s="17"/>
      <c r="B260" s="5"/>
      <c r="C260" s="5"/>
      <c r="D260" s="5"/>
      <c r="E260" s="8"/>
      <c r="F260" s="8"/>
      <c r="G260" s="8"/>
      <c r="H260" s="5"/>
      <c r="I260" s="5"/>
    </row>
    <row r="261" spans="1:9" ht="15.75">
      <c r="A261" s="17"/>
      <c r="B261" s="33" t="s">
        <v>428</v>
      </c>
      <c r="C261" s="5"/>
      <c r="D261" s="5"/>
      <c r="E261" s="8"/>
      <c r="F261" s="8"/>
      <c r="G261" s="8"/>
      <c r="H261" s="5"/>
      <c r="I261" s="5"/>
    </row>
    <row r="262" spans="1:9">
      <c r="A262" s="17"/>
      <c r="B262" s="5"/>
      <c r="C262" s="5"/>
      <c r="D262" s="5"/>
      <c r="E262" s="8"/>
      <c r="F262" s="8"/>
      <c r="G262" s="8"/>
      <c r="H262" s="5"/>
      <c r="I262" s="5"/>
    </row>
    <row r="263" spans="1:9">
      <c r="A263" s="17">
        <v>199</v>
      </c>
      <c r="B263" s="5" t="s">
        <v>455</v>
      </c>
      <c r="C263" s="5"/>
      <c r="D263" s="5"/>
      <c r="E263" s="8"/>
      <c r="F263" s="8" t="e">
        <f>#VALUE!</f>
        <v>#VALUE!</v>
      </c>
      <c r="G263" s="8"/>
      <c r="H263" s="5"/>
      <c r="I263" s="5"/>
    </row>
    <row r="264" spans="1:9">
      <c r="A264" s="17"/>
      <c r="B264" s="5" t="s">
        <v>456</v>
      </c>
      <c r="C264" s="5"/>
      <c r="D264" s="5"/>
      <c r="E264" s="8"/>
      <c r="F264" s="8"/>
      <c r="G264" s="8"/>
      <c r="H264" s="5"/>
      <c r="I264" s="5"/>
    </row>
    <row r="265" spans="1:9">
      <c r="A265" s="17"/>
      <c r="B265" s="5"/>
      <c r="C265" s="5"/>
      <c r="D265" s="5"/>
      <c r="E265" s="8"/>
      <c r="F265" s="8"/>
      <c r="G265" s="8"/>
      <c r="H265" s="5"/>
      <c r="I265" s="5"/>
    </row>
    <row r="266" spans="1:9">
      <c r="A266" s="17"/>
      <c r="B266" s="5"/>
      <c r="C266" s="5"/>
      <c r="D266" s="5"/>
      <c r="E266" s="8"/>
      <c r="F266" s="8"/>
      <c r="G266" s="8"/>
      <c r="H266" s="5"/>
      <c r="I266" s="5"/>
    </row>
    <row r="267" spans="1:9">
      <c r="A267" s="14"/>
      <c r="B267" s="6"/>
      <c r="C267" s="6"/>
      <c r="D267" s="6"/>
      <c r="E267" s="6"/>
      <c r="F267" s="16"/>
      <c r="G267" s="8"/>
      <c r="H267" s="5"/>
      <c r="I267" s="5"/>
    </row>
    <row r="268" spans="1:9" ht="15.75">
      <c r="A268" s="17"/>
      <c r="B268" s="33" t="s">
        <v>425</v>
      </c>
      <c r="C268" s="5"/>
      <c r="D268" s="5"/>
      <c r="E268" s="5"/>
      <c r="F268" s="22" t="e">
        <f>SUM(F128:F267)</f>
        <v>#VALUE!</v>
      </c>
      <c r="G268" s="8"/>
      <c r="H268" s="5"/>
      <c r="I268" s="5"/>
    </row>
    <row r="269" spans="1:9">
      <c r="A269" s="17"/>
      <c r="B269" s="5"/>
      <c r="C269" s="5"/>
      <c r="D269" s="5"/>
      <c r="E269" s="5"/>
      <c r="F269" s="8"/>
      <c r="G269" s="8"/>
      <c r="H269" s="5"/>
      <c r="I269" s="5"/>
    </row>
    <row r="270" spans="1:9">
      <c r="A270" s="26"/>
      <c r="B270" s="6"/>
      <c r="C270" s="6"/>
      <c r="D270" s="6"/>
      <c r="E270" s="6"/>
      <c r="F270" s="6"/>
      <c r="G270" s="5"/>
      <c r="H270" s="5"/>
      <c r="I270" s="5"/>
    </row>
    <row r="271" spans="1:9">
      <c r="A271" s="4"/>
      <c r="B271" s="5"/>
      <c r="C271" s="5"/>
      <c r="D271" s="5"/>
      <c r="E271" s="5"/>
      <c r="F271" s="5"/>
      <c r="G271" s="5"/>
      <c r="H271" s="5"/>
      <c r="I271" s="5"/>
    </row>
    <row r="272" spans="1:9">
      <c r="A272" s="4"/>
      <c r="B272" s="5"/>
      <c r="C272" s="5"/>
      <c r="D272" s="5"/>
      <c r="E272" s="5"/>
      <c r="F272" s="5"/>
      <c r="G272" s="5"/>
      <c r="H272" s="5"/>
      <c r="I272" s="5"/>
    </row>
    <row r="273" spans="1:9">
      <c r="A273" s="4"/>
      <c r="B273" s="5"/>
      <c r="C273" s="5"/>
      <c r="D273" s="5"/>
      <c r="E273" s="5"/>
      <c r="F273" s="5" t="e">
        <f>(F114-F268)</f>
        <v>#REF!</v>
      </c>
      <c r="G273" s="5"/>
      <c r="H273" s="5"/>
      <c r="I273" s="5"/>
    </row>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rowBreaks count="4" manualBreakCount="4">
    <brk id="61" max="65535" man="1"/>
    <brk id="119" max="65535" man="1"/>
    <brk id="202" max="65535" man="1"/>
    <brk id="270" max="65535" man="1"/>
  </rowBreaks>
</worksheet>
</file>

<file path=xl/worksheets/sheet17.xml><?xml version="1.0" encoding="utf-8"?>
<worksheet xmlns="http://schemas.openxmlformats.org/spreadsheetml/2006/main" xmlns:r="http://schemas.openxmlformats.org/officeDocument/2006/relationships">
  <sheetPr codeName="Sheet21"/>
  <dimension ref="A1"/>
  <sheetViews>
    <sheetView showOutlineSymbols="0" zoomScale="87" workbookViewId="0"/>
  </sheetViews>
  <sheetFormatPr defaultColWidth="9.6640625" defaultRowHeight="15"/>
  <cols>
    <col min="1" max="16384" width="9.6640625" style="9"/>
  </cols>
  <sheetData/>
  <phoneticPr fontId="28" type="noConversion"/>
  <printOptions horizontalCentered="1" verticalCentered="1"/>
  <pageMargins left="0.20624999999999999" right="0.27847222222222223" top="0.25" bottom="0.31874999999999998" header="0" footer="0"/>
  <pageSetup paperSize="9" scale="80" orientation="portrait" r:id="rId1"/>
  <headerFooter alignWithMargins="0">
    <oddHeader>&amp;C_x000D_</oddHeader>
  </headerFooter>
</worksheet>
</file>

<file path=xl/worksheets/sheet18.xml><?xml version="1.0" encoding="utf-8"?>
<worksheet xmlns="http://schemas.openxmlformats.org/spreadsheetml/2006/main" xmlns:r="http://schemas.openxmlformats.org/officeDocument/2006/relationships">
  <sheetPr codeName="Sheet26"/>
  <dimension ref="A1:E265"/>
  <sheetViews>
    <sheetView workbookViewId="0">
      <selection activeCell="C14" sqref="C14"/>
    </sheetView>
  </sheetViews>
  <sheetFormatPr defaultRowHeight="15"/>
  <cols>
    <col min="2" max="2" width="34" customWidth="1"/>
    <col min="3" max="3" width="15.5546875" style="2" customWidth="1"/>
    <col min="4" max="4" width="15.33203125" style="2" customWidth="1"/>
  </cols>
  <sheetData>
    <row r="1" spans="1:4">
      <c r="A1">
        <v>100</v>
      </c>
      <c r="B1" t="s">
        <v>724</v>
      </c>
      <c r="C1" s="166">
        <f>428581747.459999-1</f>
        <v>428581746.45999902</v>
      </c>
      <c r="D1" s="2">
        <v>0</v>
      </c>
    </row>
    <row r="2" spans="1:4">
      <c r="A2">
        <v>102</v>
      </c>
      <c r="B2" t="s">
        <v>725</v>
      </c>
      <c r="C2" s="2">
        <v>12025356319</v>
      </c>
      <c r="D2" s="2">
        <v>0</v>
      </c>
    </row>
    <row r="3" spans="1:4">
      <c r="A3">
        <v>103</v>
      </c>
      <c r="B3" t="s">
        <v>726</v>
      </c>
      <c r="C3" s="2">
        <v>0</v>
      </c>
      <c r="D3" s="2">
        <v>0</v>
      </c>
    </row>
    <row r="4" spans="1:4">
      <c r="A4">
        <v>107</v>
      </c>
      <c r="B4" t="s">
        <v>727</v>
      </c>
      <c r="C4" s="2">
        <v>9857612.2800000086</v>
      </c>
      <c r="D4" s="2">
        <v>0</v>
      </c>
    </row>
    <row r="5" spans="1:4">
      <c r="A5">
        <v>110</v>
      </c>
      <c r="B5" t="s">
        <v>131</v>
      </c>
      <c r="C5" s="2">
        <v>1381276.4599999785</v>
      </c>
      <c r="D5" s="2">
        <v>0</v>
      </c>
    </row>
    <row r="6" spans="1:4">
      <c r="A6">
        <v>111</v>
      </c>
      <c r="B6" t="s">
        <v>413</v>
      </c>
      <c r="C6" s="2">
        <v>24000000</v>
      </c>
      <c r="D6" s="2">
        <v>0</v>
      </c>
    </row>
    <row r="7" spans="1:4">
      <c r="A7">
        <v>120</v>
      </c>
      <c r="B7" t="s">
        <v>728</v>
      </c>
      <c r="C7" s="2">
        <v>1799556657.5900021</v>
      </c>
      <c r="D7" s="2">
        <v>0</v>
      </c>
    </row>
    <row r="8" spans="1:4">
      <c r="A8">
        <v>122</v>
      </c>
      <c r="B8" t="s">
        <v>67</v>
      </c>
      <c r="C8" s="2">
        <v>621670</v>
      </c>
      <c r="D8" s="2">
        <v>0</v>
      </c>
    </row>
    <row r="9" spans="1:4">
      <c r="A9">
        <v>123</v>
      </c>
      <c r="B9" t="s">
        <v>132</v>
      </c>
      <c r="C9" s="2">
        <v>3339213.16</v>
      </c>
      <c r="D9" s="2">
        <v>0</v>
      </c>
    </row>
    <row r="10" spans="1:4">
      <c r="A10">
        <v>124</v>
      </c>
      <c r="B10" t="s">
        <v>729</v>
      </c>
      <c r="C10" s="2">
        <v>398069</v>
      </c>
      <c r="D10" s="2">
        <v>0</v>
      </c>
    </row>
    <row r="11" spans="1:4">
      <c r="A11">
        <v>125</v>
      </c>
      <c r="B11" t="s">
        <v>730</v>
      </c>
      <c r="C11" s="2">
        <v>606962005.97000015</v>
      </c>
      <c r="D11" s="2">
        <v>0</v>
      </c>
    </row>
    <row r="12" spans="1:4">
      <c r="A12">
        <v>126</v>
      </c>
      <c r="B12" t="s">
        <v>211</v>
      </c>
      <c r="C12" s="2">
        <v>130224989.63000011</v>
      </c>
      <c r="D12" s="2">
        <v>0</v>
      </c>
    </row>
    <row r="13" spans="1:4">
      <c r="A13">
        <v>127</v>
      </c>
      <c r="B13" t="s">
        <v>358</v>
      </c>
      <c r="C13" s="2">
        <v>42686386.090000004</v>
      </c>
      <c r="D13" s="2">
        <v>0</v>
      </c>
    </row>
    <row r="14" spans="1:4">
      <c r="A14">
        <v>128</v>
      </c>
      <c r="B14" t="s">
        <v>731</v>
      </c>
      <c r="C14" s="2">
        <v>264611079</v>
      </c>
      <c r="D14" s="2">
        <v>0</v>
      </c>
    </row>
    <row r="15" spans="1:4">
      <c r="A15">
        <v>129</v>
      </c>
      <c r="B15" t="s">
        <v>732</v>
      </c>
      <c r="C15" s="2">
        <v>697707</v>
      </c>
      <c r="D15" s="2">
        <v>0</v>
      </c>
    </row>
    <row r="16" spans="1:4">
      <c r="A16">
        <v>130</v>
      </c>
      <c r="B16" t="s">
        <v>509</v>
      </c>
      <c r="C16" s="2">
        <v>17404307.620000005</v>
      </c>
      <c r="D16" s="2">
        <v>0</v>
      </c>
    </row>
    <row r="17" spans="1:4">
      <c r="A17">
        <v>131</v>
      </c>
      <c r="B17" t="s">
        <v>733</v>
      </c>
      <c r="C17" s="2">
        <v>154672847.47999999</v>
      </c>
      <c r="D17" s="2">
        <v>0</v>
      </c>
    </row>
    <row r="18" spans="1:4">
      <c r="A18">
        <v>132</v>
      </c>
      <c r="B18" t="s">
        <v>585</v>
      </c>
      <c r="C18" s="2">
        <v>0</v>
      </c>
      <c r="D18" s="2">
        <v>0</v>
      </c>
    </row>
    <row r="19" spans="1:4">
      <c r="A19">
        <v>133</v>
      </c>
      <c r="B19" t="s">
        <v>734</v>
      </c>
      <c r="C19" s="2">
        <v>28450462</v>
      </c>
      <c r="D19" s="2">
        <v>0</v>
      </c>
    </row>
    <row r="20" spans="1:4">
      <c r="A20">
        <v>134</v>
      </c>
      <c r="B20" t="s">
        <v>474</v>
      </c>
      <c r="C20" s="2">
        <v>15000</v>
      </c>
      <c r="D20" s="2">
        <v>0</v>
      </c>
    </row>
    <row r="21" spans="1:4">
      <c r="A21">
        <v>135</v>
      </c>
      <c r="B21" t="s">
        <v>735</v>
      </c>
      <c r="C21" s="2">
        <v>10356883.960000001</v>
      </c>
      <c r="D21" s="2">
        <v>0</v>
      </c>
    </row>
    <row r="22" spans="1:4">
      <c r="A22">
        <v>136</v>
      </c>
      <c r="B22" t="s">
        <v>736</v>
      </c>
      <c r="C22" s="2">
        <v>19025445.989999998</v>
      </c>
      <c r="D22" s="2">
        <v>0</v>
      </c>
    </row>
    <row r="23" spans="1:4">
      <c r="A23">
        <v>137</v>
      </c>
      <c r="B23" t="s">
        <v>737</v>
      </c>
      <c r="C23" s="2">
        <v>245114545.51000005</v>
      </c>
      <c r="D23" s="2">
        <v>0</v>
      </c>
    </row>
    <row r="24" spans="1:4">
      <c r="A24">
        <v>138</v>
      </c>
      <c r="B24" t="s">
        <v>246</v>
      </c>
      <c r="C24" s="2">
        <v>0</v>
      </c>
      <c r="D24" s="2">
        <v>981423.58999999985</v>
      </c>
    </row>
    <row r="25" spans="1:4">
      <c r="A25">
        <v>139</v>
      </c>
      <c r="B25" t="s">
        <v>738</v>
      </c>
      <c r="C25" s="2">
        <v>173411</v>
      </c>
      <c r="D25" s="2">
        <v>0</v>
      </c>
    </row>
    <row r="26" spans="1:4">
      <c r="A26">
        <v>140</v>
      </c>
      <c r="B26" t="s">
        <v>247</v>
      </c>
      <c r="C26" s="2">
        <v>788694.62000000011</v>
      </c>
      <c r="D26" s="2">
        <v>0</v>
      </c>
    </row>
    <row r="27" spans="1:4">
      <c r="A27">
        <v>141</v>
      </c>
      <c r="B27" t="s">
        <v>739</v>
      </c>
      <c r="C27" s="2">
        <v>2300498.33</v>
      </c>
      <c r="D27" s="2">
        <v>0</v>
      </c>
    </row>
    <row r="28" spans="1:4">
      <c r="A28">
        <v>142</v>
      </c>
      <c r="B28" t="s">
        <v>285</v>
      </c>
      <c r="C28" s="2">
        <v>3440</v>
      </c>
      <c r="D28" s="2">
        <v>0</v>
      </c>
    </row>
    <row r="29" spans="1:4">
      <c r="A29">
        <v>144</v>
      </c>
      <c r="B29" t="s">
        <v>277</v>
      </c>
      <c r="C29" s="2">
        <v>190000</v>
      </c>
      <c r="D29" s="2">
        <v>0</v>
      </c>
    </row>
    <row r="30" spans="1:4">
      <c r="A30">
        <v>145</v>
      </c>
      <c r="B30" t="s">
        <v>258</v>
      </c>
      <c r="C30" s="2">
        <v>97074</v>
      </c>
      <c r="D30" s="2">
        <v>0</v>
      </c>
    </row>
    <row r="31" spans="1:4">
      <c r="A31">
        <v>147</v>
      </c>
      <c r="B31" t="s">
        <v>740</v>
      </c>
      <c r="C31" s="2">
        <v>433810</v>
      </c>
      <c r="D31" s="2">
        <v>0</v>
      </c>
    </row>
    <row r="32" spans="1:4">
      <c r="A32">
        <v>149</v>
      </c>
      <c r="B32" t="s">
        <v>839</v>
      </c>
      <c r="C32" s="2">
        <v>5000</v>
      </c>
      <c r="D32" s="2">
        <v>0</v>
      </c>
    </row>
    <row r="33" spans="1:4">
      <c r="A33">
        <v>150</v>
      </c>
      <c r="B33" t="s">
        <v>259</v>
      </c>
      <c r="C33" s="2">
        <v>2529757.2000000002</v>
      </c>
      <c r="D33" s="2">
        <v>0</v>
      </c>
    </row>
    <row r="34" spans="1:4">
      <c r="A34">
        <v>160</v>
      </c>
      <c r="B34" t="s">
        <v>741</v>
      </c>
      <c r="C34" s="2">
        <v>100000000</v>
      </c>
      <c r="D34" s="2">
        <v>0</v>
      </c>
    </row>
    <row r="35" spans="1:4">
      <c r="A35">
        <v>161</v>
      </c>
      <c r="B35" t="s">
        <v>207</v>
      </c>
      <c r="C35" s="2">
        <v>1368063839.5499997</v>
      </c>
      <c r="D35" s="2">
        <v>0</v>
      </c>
    </row>
    <row r="36" spans="1:4">
      <c r="A36">
        <v>170</v>
      </c>
      <c r="B36" t="s">
        <v>742</v>
      </c>
      <c r="C36" s="2">
        <v>5642160.7800000003</v>
      </c>
      <c r="D36" s="2">
        <v>0</v>
      </c>
    </row>
    <row r="37" spans="1:4">
      <c r="A37">
        <v>171</v>
      </c>
      <c r="B37" t="s">
        <v>743</v>
      </c>
      <c r="C37" s="2">
        <v>85363.59</v>
      </c>
      <c r="D37" s="2">
        <v>0</v>
      </c>
    </row>
    <row r="38" spans="1:4">
      <c r="A38">
        <v>172</v>
      </c>
      <c r="B38" t="s">
        <v>744</v>
      </c>
      <c r="C38" s="2">
        <v>28305019.029999997</v>
      </c>
      <c r="D38" s="2">
        <v>0</v>
      </c>
    </row>
    <row r="39" spans="1:4">
      <c r="A39">
        <v>173</v>
      </c>
      <c r="B39" t="s">
        <v>745</v>
      </c>
      <c r="C39" s="2">
        <v>117952722.97</v>
      </c>
      <c r="D39" s="2">
        <v>0</v>
      </c>
    </row>
    <row r="40" spans="1:4">
      <c r="A40">
        <v>174</v>
      </c>
      <c r="B40" t="s">
        <v>746</v>
      </c>
      <c r="C40" s="2">
        <v>225673847.22</v>
      </c>
      <c r="D40" s="2">
        <v>0</v>
      </c>
    </row>
    <row r="41" spans="1:4">
      <c r="A41">
        <v>175</v>
      </c>
      <c r="B41" t="s">
        <v>747</v>
      </c>
      <c r="C41" s="2">
        <v>40634644.200000003</v>
      </c>
      <c r="D41" s="2">
        <v>0</v>
      </c>
    </row>
    <row r="42" spans="1:4">
      <c r="A42">
        <v>176</v>
      </c>
      <c r="B42" t="s">
        <v>748</v>
      </c>
      <c r="C42" s="2">
        <v>39525959.170000002</v>
      </c>
      <c r="D42" s="2">
        <v>0</v>
      </c>
    </row>
    <row r="43" spans="1:4">
      <c r="A43">
        <v>177</v>
      </c>
      <c r="B43" t="s">
        <v>749</v>
      </c>
      <c r="C43" s="2">
        <v>139566816.95999998</v>
      </c>
      <c r="D43" s="2">
        <v>0</v>
      </c>
    </row>
    <row r="44" spans="1:4">
      <c r="A44">
        <v>178</v>
      </c>
      <c r="B44" t="s">
        <v>750</v>
      </c>
      <c r="C44" s="2">
        <v>473732854.31999999</v>
      </c>
      <c r="D44" s="2">
        <v>0</v>
      </c>
    </row>
    <row r="45" spans="1:4">
      <c r="A45">
        <v>179</v>
      </c>
      <c r="B45" t="s">
        <v>751</v>
      </c>
      <c r="C45" s="2">
        <v>46778512.439999998</v>
      </c>
      <c r="D45" s="2">
        <v>0</v>
      </c>
    </row>
    <row r="46" spans="1:4">
      <c r="A46">
        <v>182</v>
      </c>
      <c r="B46" t="s">
        <v>66</v>
      </c>
      <c r="C46" s="2">
        <v>0</v>
      </c>
      <c r="D46" s="2">
        <v>0</v>
      </c>
    </row>
    <row r="47" spans="1:4">
      <c r="A47">
        <v>183</v>
      </c>
      <c r="B47" t="s">
        <v>752</v>
      </c>
      <c r="C47" s="2">
        <v>0</v>
      </c>
      <c r="D47" s="2">
        <v>0</v>
      </c>
    </row>
    <row r="48" spans="1:4">
      <c r="A48">
        <v>185</v>
      </c>
      <c r="B48" t="s">
        <v>752</v>
      </c>
      <c r="C48" s="2">
        <v>280520</v>
      </c>
      <c r="D48" s="2">
        <v>0</v>
      </c>
    </row>
    <row r="49" spans="1:4">
      <c r="A49">
        <v>188</v>
      </c>
      <c r="B49" t="s">
        <v>752</v>
      </c>
      <c r="C49" s="2">
        <v>0</v>
      </c>
      <c r="D49" s="2">
        <v>0</v>
      </c>
    </row>
    <row r="50" spans="1:4">
      <c r="A50">
        <v>189</v>
      </c>
      <c r="B50" t="s">
        <v>753</v>
      </c>
      <c r="C50" s="2">
        <v>20953088</v>
      </c>
      <c r="D50" s="2">
        <v>0</v>
      </c>
    </row>
    <row r="51" spans="1:4">
      <c r="A51">
        <v>190</v>
      </c>
      <c r="B51" t="s">
        <v>754</v>
      </c>
      <c r="C51" s="2">
        <v>4054065</v>
      </c>
      <c r="D51" s="2">
        <v>0</v>
      </c>
    </row>
    <row r="52" spans="1:4">
      <c r="A52">
        <v>191</v>
      </c>
      <c r="B52" t="s">
        <v>485</v>
      </c>
      <c r="C52" s="2">
        <v>9311168.8000000007</v>
      </c>
      <c r="D52" s="2">
        <v>0</v>
      </c>
    </row>
    <row r="53" spans="1:4">
      <c r="A53">
        <v>192</v>
      </c>
      <c r="B53" t="s">
        <v>604</v>
      </c>
      <c r="C53" s="2">
        <v>15000</v>
      </c>
      <c r="D53" s="2">
        <v>0</v>
      </c>
    </row>
    <row r="54" spans="1:4">
      <c r="A54">
        <v>194</v>
      </c>
      <c r="B54" t="s">
        <v>755</v>
      </c>
      <c r="C54" s="2">
        <v>3927.9000000000233</v>
      </c>
      <c r="D54" s="2">
        <v>0</v>
      </c>
    </row>
    <row r="55" spans="1:4">
      <c r="A55">
        <v>199</v>
      </c>
      <c r="B55" t="s">
        <v>455</v>
      </c>
      <c r="C55" s="2">
        <v>1948234358.4099998</v>
      </c>
      <c r="D55" s="2">
        <v>0</v>
      </c>
    </row>
    <row r="56" spans="1:4">
      <c r="A56">
        <v>200</v>
      </c>
      <c r="B56" t="s">
        <v>756</v>
      </c>
      <c r="C56" s="2">
        <v>19801644.789999962</v>
      </c>
      <c r="D56" s="2">
        <v>0</v>
      </c>
    </row>
    <row r="57" spans="1:4">
      <c r="A57">
        <v>201</v>
      </c>
      <c r="B57" t="s">
        <v>757</v>
      </c>
      <c r="C57" s="2">
        <v>0</v>
      </c>
      <c r="D57" s="2">
        <v>1600828</v>
      </c>
    </row>
    <row r="58" spans="1:4">
      <c r="A58">
        <v>203</v>
      </c>
      <c r="B58" t="s">
        <v>286</v>
      </c>
      <c r="C58" s="2">
        <v>0</v>
      </c>
      <c r="D58" s="2">
        <v>0</v>
      </c>
    </row>
    <row r="59" spans="1:4">
      <c r="A59">
        <v>205</v>
      </c>
      <c r="B59" t="s">
        <v>758</v>
      </c>
      <c r="C59" s="2">
        <v>0</v>
      </c>
      <c r="D59" s="2">
        <v>0</v>
      </c>
    </row>
    <row r="60" spans="1:4">
      <c r="A60">
        <v>206</v>
      </c>
      <c r="B60" t="s">
        <v>759</v>
      </c>
      <c r="C60" s="2">
        <v>483116674.98999977</v>
      </c>
      <c r="D60" s="2">
        <v>0</v>
      </c>
    </row>
    <row r="61" spans="1:4">
      <c r="A61">
        <v>207</v>
      </c>
      <c r="B61" t="s">
        <v>760</v>
      </c>
      <c r="C61" s="2">
        <v>0</v>
      </c>
      <c r="D61" s="2">
        <v>40698630</v>
      </c>
    </row>
    <row r="62" spans="1:4">
      <c r="A62">
        <v>209</v>
      </c>
      <c r="B62" t="s">
        <v>761</v>
      </c>
      <c r="C62" s="2">
        <v>0</v>
      </c>
      <c r="D62" s="2">
        <v>2918634.79</v>
      </c>
    </row>
    <row r="63" spans="1:4">
      <c r="A63">
        <v>210</v>
      </c>
      <c r="B63" t="s">
        <v>762</v>
      </c>
      <c r="C63" s="2">
        <v>0</v>
      </c>
      <c r="D63" s="2">
        <v>0</v>
      </c>
    </row>
    <row r="64" spans="1:4">
      <c r="A64">
        <v>211</v>
      </c>
      <c r="B64" t="s">
        <v>763</v>
      </c>
      <c r="C64" s="2">
        <v>0</v>
      </c>
      <c r="D64" s="2">
        <v>0</v>
      </c>
    </row>
    <row r="65" spans="1:4">
      <c r="A65">
        <v>212</v>
      </c>
      <c r="B65" t="s">
        <v>764</v>
      </c>
      <c r="C65" s="2">
        <v>0</v>
      </c>
      <c r="D65" s="2">
        <v>0</v>
      </c>
    </row>
    <row r="66" spans="1:4">
      <c r="A66">
        <v>213</v>
      </c>
      <c r="B66" t="s">
        <v>840</v>
      </c>
      <c r="C66" s="2">
        <v>0</v>
      </c>
      <c r="D66" s="2">
        <v>0</v>
      </c>
    </row>
    <row r="67" spans="1:4">
      <c r="A67">
        <v>214</v>
      </c>
      <c r="B67" t="s">
        <v>618</v>
      </c>
      <c r="C67" s="2">
        <v>0</v>
      </c>
      <c r="D67" s="2">
        <v>0</v>
      </c>
    </row>
    <row r="68" spans="1:4">
      <c r="A68">
        <v>218</v>
      </c>
      <c r="B68" t="s">
        <v>765</v>
      </c>
      <c r="C68" s="2">
        <v>0</v>
      </c>
      <c r="D68" s="2">
        <v>0</v>
      </c>
    </row>
    <row r="69" spans="1:4">
      <c r="A69">
        <v>219</v>
      </c>
      <c r="B69" t="s">
        <v>683</v>
      </c>
      <c r="C69" s="2">
        <v>0</v>
      </c>
      <c r="D69" s="2">
        <v>8164</v>
      </c>
    </row>
    <row r="70" spans="1:4">
      <c r="A70">
        <v>220</v>
      </c>
      <c r="B70" t="s">
        <v>684</v>
      </c>
      <c r="C70" s="2">
        <v>0</v>
      </c>
      <c r="D70" s="2">
        <v>1186467634.4200001</v>
      </c>
    </row>
    <row r="71" spans="1:4">
      <c r="A71">
        <v>221</v>
      </c>
      <c r="B71" t="s">
        <v>177</v>
      </c>
      <c r="C71" s="2">
        <v>0</v>
      </c>
      <c r="D71" s="2">
        <v>3631740479</v>
      </c>
    </row>
    <row r="72" spans="1:4">
      <c r="A72">
        <v>230</v>
      </c>
      <c r="B72" t="s">
        <v>766</v>
      </c>
      <c r="C72" s="2">
        <v>0</v>
      </c>
      <c r="D72" s="2">
        <v>140122446.25</v>
      </c>
    </row>
    <row r="73" spans="1:4">
      <c r="A73">
        <v>232</v>
      </c>
      <c r="B73" t="s">
        <v>767</v>
      </c>
      <c r="C73" s="2">
        <v>0</v>
      </c>
      <c r="D73" s="2">
        <v>8892376.7300000004</v>
      </c>
    </row>
    <row r="74" spans="1:4">
      <c r="A74">
        <v>233</v>
      </c>
      <c r="B74" t="s">
        <v>768</v>
      </c>
      <c r="C74" s="2">
        <v>0</v>
      </c>
      <c r="D74" s="2">
        <v>7970500</v>
      </c>
    </row>
    <row r="75" spans="1:4">
      <c r="A75">
        <v>234</v>
      </c>
      <c r="B75" t="s">
        <v>769</v>
      </c>
      <c r="C75" s="2">
        <v>0</v>
      </c>
      <c r="D75" s="2">
        <v>339213690</v>
      </c>
    </row>
    <row r="76" spans="1:4">
      <c r="A76">
        <v>235</v>
      </c>
      <c r="B76" t="s">
        <v>770</v>
      </c>
      <c r="C76" s="2">
        <v>0</v>
      </c>
      <c r="D76" s="2">
        <v>2258542.7400000002</v>
      </c>
    </row>
    <row r="77" spans="1:4">
      <c r="A77">
        <v>240</v>
      </c>
      <c r="B77" t="s">
        <v>241</v>
      </c>
      <c r="C77" s="2">
        <v>0</v>
      </c>
      <c r="D77" s="2">
        <v>1732742999.6999998</v>
      </c>
    </row>
    <row r="78" spans="1:4">
      <c r="A78">
        <v>241</v>
      </c>
      <c r="B78" t="s">
        <v>771</v>
      </c>
      <c r="C78" s="2">
        <v>2517275960.9099998</v>
      </c>
      <c r="D78" s="2">
        <v>0</v>
      </c>
    </row>
    <row r="79" spans="1:4">
      <c r="A79">
        <v>242</v>
      </c>
      <c r="B79" t="s">
        <v>242</v>
      </c>
      <c r="C79" s="2">
        <v>0</v>
      </c>
      <c r="D79" s="2">
        <v>1000000</v>
      </c>
    </row>
    <row r="80" spans="1:4">
      <c r="A80">
        <v>243</v>
      </c>
      <c r="B80" t="s">
        <v>772</v>
      </c>
      <c r="C80" s="2">
        <v>0</v>
      </c>
      <c r="D80" s="2">
        <v>0</v>
      </c>
    </row>
    <row r="81" spans="1:4">
      <c r="A81">
        <v>244</v>
      </c>
      <c r="B81" t="s">
        <v>773</v>
      </c>
      <c r="C81" s="2">
        <v>0</v>
      </c>
      <c r="D81" s="2">
        <v>0</v>
      </c>
    </row>
    <row r="82" spans="1:4">
      <c r="A82">
        <v>245</v>
      </c>
      <c r="B82" t="s">
        <v>774</v>
      </c>
      <c r="C82" s="2">
        <v>833124119</v>
      </c>
      <c r="D82" s="2">
        <v>0</v>
      </c>
    </row>
    <row r="83" spans="1:4">
      <c r="A83">
        <v>246</v>
      </c>
      <c r="B83" t="s">
        <v>775</v>
      </c>
      <c r="C83" s="2">
        <v>0</v>
      </c>
      <c r="D83" s="2">
        <v>0</v>
      </c>
    </row>
    <row r="84" spans="1:4">
      <c r="A84">
        <v>247</v>
      </c>
      <c r="B84" t="s">
        <v>776</v>
      </c>
      <c r="C84" s="2">
        <v>0</v>
      </c>
      <c r="D84" s="2">
        <v>53000000</v>
      </c>
    </row>
    <row r="85" spans="1:4">
      <c r="A85">
        <v>250</v>
      </c>
      <c r="B85" t="s">
        <v>590</v>
      </c>
      <c r="C85" s="2">
        <v>0</v>
      </c>
      <c r="D85" s="2">
        <v>0</v>
      </c>
    </row>
    <row r="86" spans="1:4">
      <c r="A86">
        <v>251</v>
      </c>
      <c r="B86" t="s">
        <v>777</v>
      </c>
      <c r="C86" s="2">
        <v>0</v>
      </c>
      <c r="D86" s="2">
        <v>103519868</v>
      </c>
    </row>
    <row r="87" spans="1:4">
      <c r="A87">
        <v>252</v>
      </c>
      <c r="B87" t="s">
        <v>778</v>
      </c>
      <c r="C87" s="2">
        <v>0</v>
      </c>
      <c r="D87" s="2">
        <v>0</v>
      </c>
    </row>
    <row r="88" spans="1:4">
      <c r="A88">
        <v>253</v>
      </c>
      <c r="B88" t="s">
        <v>779</v>
      </c>
      <c r="C88" s="2">
        <v>0</v>
      </c>
      <c r="D88" s="2">
        <v>21582109</v>
      </c>
    </row>
    <row r="89" spans="1:4">
      <c r="A89">
        <v>254</v>
      </c>
      <c r="B89" t="s">
        <v>780</v>
      </c>
      <c r="C89" s="2">
        <v>0</v>
      </c>
      <c r="D89" s="2">
        <v>0</v>
      </c>
    </row>
    <row r="90" spans="1:4">
      <c r="A90">
        <v>255</v>
      </c>
      <c r="B90" t="s">
        <v>613</v>
      </c>
      <c r="C90" s="2">
        <v>0</v>
      </c>
      <c r="D90" s="2">
        <v>0</v>
      </c>
    </row>
    <row r="91" spans="1:4">
      <c r="A91">
        <v>256</v>
      </c>
      <c r="B91" t="s">
        <v>781</v>
      </c>
      <c r="C91" s="2">
        <v>0</v>
      </c>
      <c r="D91" s="2">
        <v>7416778.2899999917</v>
      </c>
    </row>
    <row r="92" spans="1:4">
      <c r="A92">
        <v>257</v>
      </c>
      <c r="B92" t="s">
        <v>782</v>
      </c>
      <c r="C92" s="2">
        <v>0</v>
      </c>
      <c r="D92" s="2">
        <v>988393427</v>
      </c>
    </row>
    <row r="93" spans="1:4">
      <c r="A93">
        <v>258</v>
      </c>
      <c r="B93" t="s">
        <v>597</v>
      </c>
      <c r="C93" s="2">
        <v>0</v>
      </c>
      <c r="D93" s="2">
        <v>0</v>
      </c>
    </row>
    <row r="94" spans="1:4">
      <c r="A94">
        <v>259</v>
      </c>
      <c r="B94" t="s">
        <v>783</v>
      </c>
      <c r="C94" s="2">
        <v>0</v>
      </c>
      <c r="D94" s="2">
        <v>2100413200.0599999</v>
      </c>
    </row>
    <row r="95" spans="1:4">
      <c r="A95">
        <v>260</v>
      </c>
      <c r="B95" t="s">
        <v>614</v>
      </c>
      <c r="C95" s="2">
        <v>344356064.37000012</v>
      </c>
      <c r="D95" s="2">
        <v>0</v>
      </c>
    </row>
    <row r="96" spans="1:4">
      <c r="A96">
        <v>270</v>
      </c>
      <c r="B96" t="s">
        <v>784</v>
      </c>
      <c r="C96" s="2">
        <v>0</v>
      </c>
      <c r="D96" s="2">
        <v>5242312.6399999997</v>
      </c>
    </row>
    <row r="97" spans="1:4">
      <c r="A97">
        <v>271</v>
      </c>
      <c r="B97" t="s">
        <v>785</v>
      </c>
      <c r="C97" s="2">
        <v>0</v>
      </c>
      <c r="D97" s="2">
        <v>82258.240000000005</v>
      </c>
    </row>
    <row r="98" spans="1:4">
      <c r="A98">
        <v>272</v>
      </c>
      <c r="B98" t="s">
        <v>786</v>
      </c>
      <c r="C98" s="2">
        <v>0</v>
      </c>
      <c r="D98" s="2">
        <v>20942836.850000001</v>
      </c>
    </row>
    <row r="99" spans="1:4">
      <c r="A99">
        <v>273</v>
      </c>
      <c r="B99" t="s">
        <v>787</v>
      </c>
      <c r="C99" s="2">
        <v>0</v>
      </c>
      <c r="D99" s="2">
        <v>88080290.950000003</v>
      </c>
    </row>
    <row r="100" spans="1:4">
      <c r="A100">
        <v>274</v>
      </c>
      <c r="B100" t="s">
        <v>788</v>
      </c>
      <c r="C100" s="2">
        <v>0</v>
      </c>
      <c r="D100" s="2">
        <v>97661500.329999998</v>
      </c>
    </row>
    <row r="101" spans="1:4">
      <c r="A101">
        <v>275</v>
      </c>
      <c r="B101" t="s">
        <v>789</v>
      </c>
      <c r="C101" s="2">
        <v>0</v>
      </c>
      <c r="D101" s="2">
        <v>30712802.949999996</v>
      </c>
    </row>
    <row r="102" spans="1:4">
      <c r="A102">
        <v>276</v>
      </c>
      <c r="B102" t="s">
        <v>790</v>
      </c>
      <c r="C102" s="2">
        <v>0</v>
      </c>
      <c r="D102" s="2">
        <v>39525959.170000002</v>
      </c>
    </row>
    <row r="103" spans="1:4">
      <c r="A103">
        <v>277</v>
      </c>
      <c r="B103" t="s">
        <v>791</v>
      </c>
      <c r="C103" s="2">
        <v>0</v>
      </c>
      <c r="D103" s="2">
        <v>118612876.12</v>
      </c>
    </row>
    <row r="104" spans="1:4">
      <c r="A104">
        <v>278</v>
      </c>
      <c r="B104" t="s">
        <v>792</v>
      </c>
      <c r="C104" s="2">
        <v>0</v>
      </c>
      <c r="D104" s="2">
        <v>361636118.06</v>
      </c>
    </row>
    <row r="105" spans="1:4">
      <c r="A105">
        <v>280</v>
      </c>
      <c r="B105" t="s">
        <v>793</v>
      </c>
      <c r="C105" s="2">
        <v>0</v>
      </c>
      <c r="D105" s="2">
        <v>4287029.93</v>
      </c>
    </row>
    <row r="106" spans="1:4">
      <c r="A106">
        <v>281</v>
      </c>
      <c r="B106" t="s">
        <v>794</v>
      </c>
      <c r="C106" s="2">
        <v>0</v>
      </c>
      <c r="D106" s="2">
        <v>2414722.0000000009</v>
      </c>
    </row>
    <row r="107" spans="1:4">
      <c r="A107">
        <v>282</v>
      </c>
      <c r="B107" t="s">
        <v>795</v>
      </c>
      <c r="C107" s="2">
        <v>0</v>
      </c>
      <c r="D107" s="2">
        <v>116392423.83000004</v>
      </c>
    </row>
    <row r="108" spans="1:4">
      <c r="A108">
        <v>284</v>
      </c>
      <c r="B108" t="s">
        <v>796</v>
      </c>
      <c r="C108" s="2">
        <v>0</v>
      </c>
      <c r="D108" s="2">
        <v>1167288.6400000006</v>
      </c>
    </row>
    <row r="109" spans="1:4">
      <c r="A109">
        <v>285</v>
      </c>
      <c r="B109" t="s">
        <v>796</v>
      </c>
      <c r="C109" s="2">
        <v>141478</v>
      </c>
      <c r="D109" s="2">
        <v>0</v>
      </c>
    </row>
    <row r="110" spans="1:4">
      <c r="A110">
        <v>287</v>
      </c>
      <c r="B110" t="s">
        <v>797</v>
      </c>
      <c r="C110" s="2">
        <v>0</v>
      </c>
      <c r="D110" s="2">
        <v>744095.00000000186</v>
      </c>
    </row>
    <row r="111" spans="1:4">
      <c r="A111">
        <v>288</v>
      </c>
      <c r="B111" t="s">
        <v>278</v>
      </c>
      <c r="C111" s="2">
        <v>0</v>
      </c>
      <c r="D111" s="2">
        <v>0</v>
      </c>
    </row>
    <row r="112" spans="1:4">
      <c r="A112">
        <v>289</v>
      </c>
      <c r="B112" t="s">
        <v>711</v>
      </c>
      <c r="C112" s="2">
        <v>0</v>
      </c>
      <c r="D112" s="2">
        <v>77490584.25999999</v>
      </c>
    </row>
    <row r="113" spans="1:4">
      <c r="A113">
        <v>290</v>
      </c>
      <c r="B113" t="s">
        <v>798</v>
      </c>
      <c r="C113" s="2">
        <v>4461241</v>
      </c>
      <c r="D113" s="2">
        <v>0</v>
      </c>
    </row>
    <row r="114" spans="1:4">
      <c r="A114">
        <v>291</v>
      </c>
      <c r="B114" t="s">
        <v>799</v>
      </c>
      <c r="C114" s="2">
        <v>4058652.6700000018</v>
      </c>
      <c r="D114" s="2">
        <v>0</v>
      </c>
    </row>
    <row r="115" spans="1:4">
      <c r="A115">
        <v>299</v>
      </c>
      <c r="B115" t="s">
        <v>289</v>
      </c>
      <c r="C115" s="2">
        <v>0</v>
      </c>
      <c r="D115" s="2">
        <v>475559265.01999998</v>
      </c>
    </row>
    <row r="116" spans="1:4">
      <c r="A116">
        <v>301</v>
      </c>
      <c r="B116" t="s">
        <v>355</v>
      </c>
      <c r="C116" s="2">
        <v>0</v>
      </c>
      <c r="D116" s="2">
        <v>561562300</v>
      </c>
    </row>
    <row r="117" spans="1:4">
      <c r="A117">
        <v>302</v>
      </c>
      <c r="B117" t="s">
        <v>82</v>
      </c>
      <c r="C117" s="2">
        <v>0</v>
      </c>
      <c r="D117" s="2">
        <v>9641462153.7099991</v>
      </c>
    </row>
    <row r="118" spans="1:4">
      <c r="A118">
        <v>303</v>
      </c>
      <c r="B118" t="s">
        <v>800</v>
      </c>
      <c r="C118" s="2">
        <v>0</v>
      </c>
      <c r="D118" s="2">
        <v>92010240</v>
      </c>
    </row>
    <row r="119" spans="1:4">
      <c r="A119">
        <v>306</v>
      </c>
      <c r="B119" t="s">
        <v>723</v>
      </c>
      <c r="C119" s="2">
        <v>0</v>
      </c>
      <c r="D119" s="2">
        <v>20000000</v>
      </c>
    </row>
    <row r="120" spans="1:4">
      <c r="A120">
        <v>308</v>
      </c>
      <c r="B120" t="s">
        <v>83</v>
      </c>
      <c r="C120" s="2">
        <v>0</v>
      </c>
      <c r="D120" s="2">
        <v>0</v>
      </c>
    </row>
    <row r="121" spans="1:4">
      <c r="A121">
        <v>309</v>
      </c>
      <c r="B121" t="s">
        <v>433</v>
      </c>
      <c r="C121" s="2">
        <v>249784838.00000012</v>
      </c>
      <c r="D121" s="2">
        <v>0</v>
      </c>
    </row>
    <row r="122" spans="1:4">
      <c r="A122">
        <v>312</v>
      </c>
      <c r="B122" t="s">
        <v>841</v>
      </c>
      <c r="C122" s="2">
        <v>0</v>
      </c>
      <c r="D122" s="2">
        <v>0</v>
      </c>
    </row>
    <row r="123" spans="1:4">
      <c r="A123">
        <v>315</v>
      </c>
      <c r="B123" t="s">
        <v>801</v>
      </c>
      <c r="C123" s="2">
        <v>0</v>
      </c>
      <c r="D123" s="2">
        <v>2833503.8</v>
      </c>
    </row>
    <row r="124" spans="1:4">
      <c r="A124">
        <v>372</v>
      </c>
      <c r="B124" t="s">
        <v>842</v>
      </c>
      <c r="C124" s="2">
        <v>0</v>
      </c>
      <c r="D124" s="2">
        <v>0</v>
      </c>
    </row>
    <row r="125" spans="1:4">
      <c r="A125">
        <v>373</v>
      </c>
      <c r="B125" t="s">
        <v>843</v>
      </c>
      <c r="C125" s="2">
        <v>0</v>
      </c>
      <c r="D125" s="2">
        <v>0</v>
      </c>
    </row>
    <row r="126" spans="1:4">
      <c r="A126">
        <v>374</v>
      </c>
      <c r="B126" t="s">
        <v>802</v>
      </c>
      <c r="C126" s="2">
        <v>0</v>
      </c>
      <c r="D126" s="2">
        <v>0</v>
      </c>
    </row>
    <row r="127" spans="1:4">
      <c r="A127">
        <v>375</v>
      </c>
      <c r="B127" t="s">
        <v>803</v>
      </c>
      <c r="C127" s="2">
        <v>0</v>
      </c>
      <c r="D127" s="2">
        <v>0</v>
      </c>
    </row>
    <row r="128" spans="1:4">
      <c r="A128">
        <v>376</v>
      </c>
      <c r="B128" t="s">
        <v>844</v>
      </c>
      <c r="C128" s="2">
        <v>0</v>
      </c>
      <c r="D128" s="2">
        <v>0</v>
      </c>
    </row>
    <row r="129" spans="1:4">
      <c r="A129">
        <v>378</v>
      </c>
      <c r="B129" t="s">
        <v>804</v>
      </c>
      <c r="C129" s="2">
        <v>0</v>
      </c>
      <c r="D129" s="2">
        <v>0</v>
      </c>
    </row>
    <row r="130" spans="1:4">
      <c r="A130">
        <v>401</v>
      </c>
      <c r="B130" t="s">
        <v>434</v>
      </c>
      <c r="C130" s="2">
        <v>0</v>
      </c>
      <c r="D130" s="2">
        <v>66596405.5</v>
      </c>
    </row>
    <row r="131" spans="1:4">
      <c r="A131">
        <v>402</v>
      </c>
      <c r="B131" t="s">
        <v>435</v>
      </c>
      <c r="C131" s="2">
        <v>0</v>
      </c>
      <c r="D131" s="2">
        <v>59350526.5</v>
      </c>
    </row>
    <row r="132" spans="1:4">
      <c r="A132">
        <v>403</v>
      </c>
      <c r="B132" t="s">
        <v>436</v>
      </c>
      <c r="C132" s="2">
        <v>0</v>
      </c>
      <c r="D132" s="2">
        <v>53210697</v>
      </c>
    </row>
    <row r="133" spans="1:4">
      <c r="A133">
        <v>404</v>
      </c>
      <c r="B133" t="s">
        <v>133</v>
      </c>
      <c r="C133" s="2">
        <v>0</v>
      </c>
      <c r="D133" s="2">
        <v>25421331</v>
      </c>
    </row>
    <row r="134" spans="1:4">
      <c r="A134">
        <v>405</v>
      </c>
      <c r="B134" t="s">
        <v>805</v>
      </c>
      <c r="C134" s="2">
        <v>0</v>
      </c>
      <c r="D134" s="2">
        <v>3672935865</v>
      </c>
    </row>
    <row r="135" spans="1:4">
      <c r="A135">
        <v>406</v>
      </c>
      <c r="B135" t="s">
        <v>806</v>
      </c>
      <c r="C135" s="2">
        <v>0</v>
      </c>
      <c r="D135" s="2">
        <v>1144514369.23</v>
      </c>
    </row>
    <row r="136" spans="1:4">
      <c r="A136">
        <v>407</v>
      </c>
      <c r="B136" t="s">
        <v>807</v>
      </c>
      <c r="C136" s="2">
        <v>11191544.25</v>
      </c>
      <c r="D136" s="2">
        <v>0</v>
      </c>
    </row>
    <row r="137" spans="1:4">
      <c r="A137">
        <v>408</v>
      </c>
      <c r="B137" t="s">
        <v>808</v>
      </c>
      <c r="C137" s="2">
        <v>0</v>
      </c>
      <c r="D137" s="2">
        <v>750854387.52999997</v>
      </c>
    </row>
    <row r="138" spans="1:4">
      <c r="A138">
        <v>409</v>
      </c>
      <c r="B138" t="s">
        <v>809</v>
      </c>
      <c r="C138" s="2">
        <v>0</v>
      </c>
      <c r="D138" s="2">
        <v>779644354.64999998</v>
      </c>
    </row>
    <row r="139" spans="1:4">
      <c r="A139">
        <v>410</v>
      </c>
      <c r="B139" t="s">
        <v>134</v>
      </c>
      <c r="C139" s="2">
        <v>0</v>
      </c>
      <c r="D139" s="2">
        <v>2102910</v>
      </c>
    </row>
    <row r="140" spans="1:4">
      <c r="A140">
        <v>412</v>
      </c>
      <c r="B140" t="s">
        <v>135</v>
      </c>
      <c r="C140" s="2">
        <v>0</v>
      </c>
      <c r="D140" s="2">
        <v>1121996051.1700001</v>
      </c>
    </row>
    <row r="141" spans="1:4">
      <c r="A141">
        <v>414</v>
      </c>
      <c r="B141" t="s">
        <v>136</v>
      </c>
      <c r="C141" s="2">
        <v>0</v>
      </c>
      <c r="D141" s="2">
        <v>89978</v>
      </c>
    </row>
    <row r="142" spans="1:4">
      <c r="A142">
        <v>417</v>
      </c>
      <c r="B142" t="s">
        <v>612</v>
      </c>
      <c r="C142" s="2">
        <v>0</v>
      </c>
      <c r="D142" s="2">
        <v>59325171.560000002</v>
      </c>
    </row>
    <row r="143" spans="1:4">
      <c r="A143">
        <v>418</v>
      </c>
      <c r="B143" t="s">
        <v>137</v>
      </c>
      <c r="C143" s="2">
        <v>0</v>
      </c>
      <c r="D143" s="2">
        <v>86210426.180000007</v>
      </c>
    </row>
    <row r="144" spans="1:4">
      <c r="A144">
        <v>419</v>
      </c>
      <c r="B144" t="s">
        <v>810</v>
      </c>
      <c r="C144" s="2">
        <v>0</v>
      </c>
      <c r="D144" s="2">
        <v>739690.4</v>
      </c>
    </row>
    <row r="145" spans="1:4">
      <c r="A145">
        <v>421</v>
      </c>
      <c r="B145" t="s">
        <v>811</v>
      </c>
      <c r="C145" s="2">
        <v>0</v>
      </c>
      <c r="D145" s="2">
        <v>1116957</v>
      </c>
    </row>
    <row r="146" spans="1:4">
      <c r="A146">
        <v>425</v>
      </c>
      <c r="B146" t="s">
        <v>812</v>
      </c>
      <c r="C146" s="2">
        <v>0</v>
      </c>
      <c r="D146" s="2">
        <v>5710</v>
      </c>
    </row>
    <row r="147" spans="1:4">
      <c r="A147">
        <v>429</v>
      </c>
      <c r="B147" t="s">
        <v>486</v>
      </c>
      <c r="C147" s="2">
        <v>0</v>
      </c>
      <c r="D147" s="2">
        <v>649181</v>
      </c>
    </row>
    <row r="148" spans="1:4">
      <c r="A148">
        <v>450</v>
      </c>
      <c r="B148" t="s">
        <v>159</v>
      </c>
      <c r="C148" s="2">
        <v>152027525</v>
      </c>
      <c r="D148" s="2">
        <v>0</v>
      </c>
    </row>
    <row r="149" spans="1:4">
      <c r="A149">
        <v>451</v>
      </c>
      <c r="B149" t="s">
        <v>813</v>
      </c>
      <c r="C149" s="2">
        <v>0</v>
      </c>
      <c r="D149" s="2">
        <v>307995172</v>
      </c>
    </row>
    <row r="150" spans="1:4">
      <c r="A150">
        <v>455</v>
      </c>
      <c r="B150" t="s">
        <v>160</v>
      </c>
      <c r="C150" s="2">
        <v>0</v>
      </c>
      <c r="D150" s="2">
        <v>38453643.219999999</v>
      </c>
    </row>
    <row r="151" spans="1:4">
      <c r="A151">
        <v>456</v>
      </c>
      <c r="B151" t="s">
        <v>814</v>
      </c>
      <c r="C151" s="2">
        <v>0</v>
      </c>
      <c r="D151" s="2">
        <v>21332717</v>
      </c>
    </row>
    <row r="152" spans="1:4">
      <c r="A152">
        <v>600</v>
      </c>
      <c r="B152" t="s">
        <v>161</v>
      </c>
      <c r="C152" s="2">
        <v>1934517787.1700001</v>
      </c>
      <c r="D152" s="2">
        <v>0</v>
      </c>
    </row>
    <row r="153" spans="1:4">
      <c r="A153">
        <v>601</v>
      </c>
      <c r="B153" t="s">
        <v>162</v>
      </c>
      <c r="C153" s="2">
        <v>0</v>
      </c>
      <c r="D153" s="2">
        <v>0</v>
      </c>
    </row>
    <row r="154" spans="1:4">
      <c r="A154">
        <v>602</v>
      </c>
      <c r="B154" t="s">
        <v>186</v>
      </c>
      <c r="C154" s="2">
        <v>11171617.789999999</v>
      </c>
      <c r="D154" s="2">
        <v>0</v>
      </c>
    </row>
    <row r="155" spans="1:4">
      <c r="A155">
        <v>607</v>
      </c>
      <c r="B155" t="s">
        <v>187</v>
      </c>
      <c r="C155" s="2">
        <v>3106406</v>
      </c>
      <c r="D155" s="2">
        <v>0</v>
      </c>
    </row>
    <row r="156" spans="1:4">
      <c r="A156">
        <v>608</v>
      </c>
      <c r="B156" t="s">
        <v>188</v>
      </c>
      <c r="C156" s="2">
        <v>388309.01</v>
      </c>
      <c r="D156" s="2">
        <v>0</v>
      </c>
    </row>
    <row r="157" spans="1:4">
      <c r="A157">
        <v>610</v>
      </c>
      <c r="B157" t="s">
        <v>216</v>
      </c>
      <c r="C157" s="2">
        <v>568772205.96000004</v>
      </c>
      <c r="D157" s="2">
        <v>0</v>
      </c>
    </row>
    <row r="158" spans="1:4">
      <c r="A158">
        <v>611</v>
      </c>
      <c r="B158" t="s">
        <v>189</v>
      </c>
      <c r="C158" s="2">
        <v>166403.69</v>
      </c>
      <c r="D158" s="2">
        <v>0</v>
      </c>
    </row>
    <row r="159" spans="1:4">
      <c r="A159">
        <v>614</v>
      </c>
      <c r="B159" t="s">
        <v>815</v>
      </c>
      <c r="C159" s="2">
        <v>8267.5500000000011</v>
      </c>
      <c r="D159" s="2">
        <v>0</v>
      </c>
    </row>
    <row r="160" spans="1:4">
      <c r="A160">
        <v>620</v>
      </c>
      <c r="B160" t="s">
        <v>564</v>
      </c>
      <c r="C160" s="2">
        <v>2323833.2400000002</v>
      </c>
      <c r="D160" s="2">
        <v>0</v>
      </c>
    </row>
    <row r="161" spans="1:4">
      <c r="A161">
        <v>621</v>
      </c>
      <c r="B161" t="s">
        <v>845</v>
      </c>
      <c r="C161" s="2">
        <v>11470</v>
      </c>
      <c r="D161" s="2">
        <v>0</v>
      </c>
    </row>
    <row r="162" spans="1:4">
      <c r="A162">
        <v>622</v>
      </c>
      <c r="B162" t="s">
        <v>565</v>
      </c>
      <c r="C162" s="2">
        <v>48090.32</v>
      </c>
      <c r="D162" s="2">
        <v>0</v>
      </c>
    </row>
    <row r="163" spans="1:4">
      <c r="A163">
        <v>630</v>
      </c>
      <c r="B163" t="s">
        <v>567</v>
      </c>
      <c r="C163" s="2">
        <v>363961731.65000004</v>
      </c>
      <c r="D163" s="2">
        <v>0</v>
      </c>
    </row>
    <row r="164" spans="1:4">
      <c r="A164">
        <v>640</v>
      </c>
      <c r="B164" t="s">
        <v>816</v>
      </c>
      <c r="C164" s="2">
        <v>2394389.6</v>
      </c>
      <c r="D164" s="2">
        <v>0</v>
      </c>
    </row>
    <row r="165" spans="1:4">
      <c r="A165">
        <v>641</v>
      </c>
      <c r="B165" t="s">
        <v>817</v>
      </c>
      <c r="C165" s="2">
        <v>0</v>
      </c>
      <c r="D165" s="2">
        <v>503230.81000000006</v>
      </c>
    </row>
    <row r="166" spans="1:4">
      <c r="A166">
        <v>642</v>
      </c>
      <c r="B166" t="s">
        <v>818</v>
      </c>
      <c r="C166" s="2">
        <v>5580329.71</v>
      </c>
      <c r="D166" s="2">
        <v>0</v>
      </c>
    </row>
    <row r="167" spans="1:4">
      <c r="A167">
        <v>643</v>
      </c>
      <c r="B167" t="s">
        <v>142</v>
      </c>
      <c r="C167" s="2">
        <v>3891760.96</v>
      </c>
      <c r="D167" s="2">
        <v>0</v>
      </c>
    </row>
    <row r="168" spans="1:4">
      <c r="A168">
        <v>644</v>
      </c>
      <c r="B168" t="s">
        <v>559</v>
      </c>
      <c r="C168" s="2">
        <v>331405</v>
      </c>
      <c r="D168" s="2">
        <v>0</v>
      </c>
    </row>
    <row r="169" spans="1:4">
      <c r="A169">
        <v>647</v>
      </c>
      <c r="B169" t="s">
        <v>846</v>
      </c>
      <c r="C169" s="2">
        <v>83.7</v>
      </c>
      <c r="D169" s="2">
        <v>0</v>
      </c>
    </row>
    <row r="170" spans="1:4">
      <c r="A170">
        <v>650</v>
      </c>
      <c r="B170" t="s">
        <v>144</v>
      </c>
      <c r="C170" s="2">
        <v>150810</v>
      </c>
      <c r="D170" s="2">
        <v>0</v>
      </c>
    </row>
    <row r="171" spans="1:4">
      <c r="A171">
        <v>653</v>
      </c>
      <c r="B171" t="s">
        <v>147</v>
      </c>
      <c r="C171" s="2">
        <v>0</v>
      </c>
      <c r="D171" s="2">
        <v>500</v>
      </c>
    </row>
    <row r="172" spans="1:4">
      <c r="A172">
        <v>654</v>
      </c>
      <c r="B172" t="s">
        <v>148</v>
      </c>
      <c r="C172" s="2">
        <v>2442893.65</v>
      </c>
      <c r="D172" s="2">
        <v>0</v>
      </c>
    </row>
    <row r="173" spans="1:4">
      <c r="A173">
        <v>655</v>
      </c>
      <c r="B173" t="s">
        <v>149</v>
      </c>
      <c r="C173" s="2">
        <v>8597</v>
      </c>
      <c r="D173" s="2">
        <v>0</v>
      </c>
    </row>
    <row r="174" spans="1:4">
      <c r="A174">
        <v>657</v>
      </c>
      <c r="B174" t="s">
        <v>151</v>
      </c>
      <c r="C174" s="2">
        <v>1298172</v>
      </c>
      <c r="D174" s="2">
        <v>0</v>
      </c>
    </row>
    <row r="175" spans="1:4">
      <c r="A175">
        <v>658</v>
      </c>
      <c r="B175" t="s">
        <v>819</v>
      </c>
      <c r="C175" s="2">
        <v>11533146.220000003</v>
      </c>
      <c r="D175" s="2">
        <v>0</v>
      </c>
    </row>
    <row r="176" spans="1:4">
      <c r="A176">
        <v>660</v>
      </c>
      <c r="B176" t="s">
        <v>606</v>
      </c>
      <c r="C176" s="2">
        <v>32550925.740000002</v>
      </c>
      <c r="D176" s="2">
        <v>0</v>
      </c>
    </row>
    <row r="177" spans="1:4">
      <c r="A177">
        <v>661</v>
      </c>
      <c r="B177" t="s">
        <v>607</v>
      </c>
      <c r="C177" s="2">
        <v>464916</v>
      </c>
      <c r="D177" s="2">
        <v>0</v>
      </c>
    </row>
    <row r="178" spans="1:4">
      <c r="A178">
        <v>662</v>
      </c>
      <c r="B178" t="s">
        <v>608</v>
      </c>
      <c r="C178" s="2">
        <v>50622735.219999999</v>
      </c>
      <c r="D178" s="2">
        <v>0</v>
      </c>
    </row>
    <row r="179" spans="1:4">
      <c r="A179">
        <v>665</v>
      </c>
      <c r="B179" t="s">
        <v>254</v>
      </c>
      <c r="C179" s="2">
        <v>46617739.290000007</v>
      </c>
      <c r="D179" s="2">
        <v>0</v>
      </c>
    </row>
    <row r="180" spans="1:4">
      <c r="A180">
        <v>666</v>
      </c>
      <c r="B180" t="s">
        <v>255</v>
      </c>
      <c r="C180" s="2">
        <v>2565114</v>
      </c>
      <c r="D180" s="2">
        <v>0</v>
      </c>
    </row>
    <row r="181" spans="1:4">
      <c r="A181">
        <v>668</v>
      </c>
      <c r="B181" t="s">
        <v>256</v>
      </c>
      <c r="C181" s="2">
        <v>19329931.960000001</v>
      </c>
      <c r="D181" s="2">
        <v>0</v>
      </c>
    </row>
    <row r="182" spans="1:4">
      <c r="A182">
        <v>670</v>
      </c>
      <c r="B182" t="s">
        <v>835</v>
      </c>
      <c r="C182" s="2">
        <v>25</v>
      </c>
      <c r="D182" s="2">
        <v>0</v>
      </c>
    </row>
    <row r="183" spans="1:4">
      <c r="A183">
        <v>671</v>
      </c>
      <c r="B183" t="s">
        <v>820</v>
      </c>
      <c r="C183" s="2">
        <v>8566822.7799999993</v>
      </c>
      <c r="D183" s="2">
        <v>0</v>
      </c>
    </row>
    <row r="184" spans="1:4">
      <c r="A184">
        <v>672</v>
      </c>
      <c r="B184" t="s">
        <v>821</v>
      </c>
      <c r="C184" s="2">
        <v>255457</v>
      </c>
      <c r="D184" s="2">
        <v>0</v>
      </c>
    </row>
    <row r="185" spans="1:4">
      <c r="A185">
        <v>673</v>
      </c>
      <c r="B185" t="s">
        <v>822</v>
      </c>
      <c r="C185" s="2">
        <v>16278044.870000005</v>
      </c>
      <c r="D185" s="2">
        <v>0</v>
      </c>
    </row>
    <row r="186" spans="1:4">
      <c r="A186">
        <v>677</v>
      </c>
      <c r="B186" t="s">
        <v>823</v>
      </c>
      <c r="C186" s="2">
        <v>101784</v>
      </c>
      <c r="D186" s="2">
        <v>0</v>
      </c>
    </row>
    <row r="187" spans="1:4">
      <c r="A187">
        <v>681</v>
      </c>
      <c r="B187" t="s">
        <v>580</v>
      </c>
      <c r="C187" s="2">
        <v>121923476.77000001</v>
      </c>
      <c r="D187" s="2">
        <v>0</v>
      </c>
    </row>
    <row r="188" spans="1:4">
      <c r="A188">
        <v>682</v>
      </c>
      <c r="B188" t="s">
        <v>152</v>
      </c>
      <c r="C188" s="2">
        <v>341572508.12</v>
      </c>
      <c r="D188" s="2">
        <v>0</v>
      </c>
    </row>
    <row r="189" spans="1:4">
      <c r="A189">
        <v>687</v>
      </c>
      <c r="B189" t="s">
        <v>415</v>
      </c>
      <c r="C189" s="2">
        <v>27401222.799999997</v>
      </c>
      <c r="D189" s="2">
        <v>0</v>
      </c>
    </row>
    <row r="190" spans="1:4">
      <c r="A190">
        <v>689</v>
      </c>
      <c r="B190" t="s">
        <v>416</v>
      </c>
      <c r="C190" s="2">
        <v>0</v>
      </c>
      <c r="D190" s="2">
        <v>397000</v>
      </c>
    </row>
    <row r="191" spans="1:4">
      <c r="A191">
        <v>690</v>
      </c>
      <c r="B191" t="s">
        <v>824</v>
      </c>
      <c r="C191" s="2">
        <v>17375063</v>
      </c>
      <c r="D191" s="2">
        <v>0</v>
      </c>
    </row>
    <row r="192" spans="1:4">
      <c r="A192">
        <v>691</v>
      </c>
      <c r="B192" t="s">
        <v>417</v>
      </c>
      <c r="C192" s="2">
        <v>29750976</v>
      </c>
      <c r="D192" s="2">
        <v>0</v>
      </c>
    </row>
    <row r="193" spans="1:4">
      <c r="A193">
        <v>692</v>
      </c>
      <c r="B193" t="s">
        <v>418</v>
      </c>
      <c r="C193" s="2">
        <v>1204590.3999999999</v>
      </c>
      <c r="D193" s="2">
        <v>0</v>
      </c>
    </row>
    <row r="194" spans="1:4">
      <c r="A194">
        <v>693</v>
      </c>
      <c r="B194" t="s">
        <v>825</v>
      </c>
      <c r="C194" s="2">
        <v>6020445.9100000001</v>
      </c>
      <c r="D194" s="2">
        <v>0</v>
      </c>
    </row>
    <row r="195" spans="1:4">
      <c r="A195">
        <v>698</v>
      </c>
      <c r="B195" t="s">
        <v>69</v>
      </c>
      <c r="C195" s="2">
        <v>1516057.9</v>
      </c>
      <c r="D195" s="2">
        <v>0</v>
      </c>
    </row>
    <row r="196" spans="1:4">
      <c r="A196">
        <v>700</v>
      </c>
      <c r="B196" t="s">
        <v>161</v>
      </c>
      <c r="C196" s="2">
        <v>0</v>
      </c>
      <c r="D196" s="2">
        <v>2026104433.3700004</v>
      </c>
    </row>
    <row r="197" spans="1:4">
      <c r="A197">
        <v>701</v>
      </c>
      <c r="B197" t="s">
        <v>162</v>
      </c>
      <c r="C197" s="2">
        <v>6517840</v>
      </c>
      <c r="D197" s="2">
        <v>0</v>
      </c>
    </row>
    <row r="198" spans="1:4">
      <c r="A198">
        <v>702</v>
      </c>
      <c r="B198" t="s">
        <v>186</v>
      </c>
      <c r="C198" s="2">
        <v>2464825608.3400002</v>
      </c>
      <c r="D198" s="2">
        <v>0</v>
      </c>
    </row>
    <row r="199" spans="1:4">
      <c r="A199">
        <v>703</v>
      </c>
      <c r="B199" t="s">
        <v>826</v>
      </c>
      <c r="C199" s="2">
        <v>473586</v>
      </c>
      <c r="D199" s="2">
        <v>0</v>
      </c>
    </row>
    <row r="200" spans="1:4">
      <c r="A200">
        <v>704</v>
      </c>
      <c r="B200" t="s">
        <v>827</v>
      </c>
      <c r="C200" s="2">
        <v>207533055</v>
      </c>
      <c r="D200" s="2">
        <v>0</v>
      </c>
    </row>
    <row r="201" spans="1:4">
      <c r="A201">
        <v>705</v>
      </c>
      <c r="B201" t="s">
        <v>215</v>
      </c>
      <c r="C201" s="2">
        <v>31102378.109999999</v>
      </c>
      <c r="D201" s="2">
        <v>0</v>
      </c>
    </row>
    <row r="202" spans="1:4">
      <c r="A202">
        <v>706</v>
      </c>
      <c r="B202" t="s">
        <v>828</v>
      </c>
      <c r="C202" s="2">
        <v>1300488</v>
      </c>
      <c r="D202" s="2">
        <v>0</v>
      </c>
    </row>
    <row r="203" spans="1:4">
      <c r="A203">
        <v>707</v>
      </c>
      <c r="B203" t="s">
        <v>829</v>
      </c>
      <c r="C203" s="2">
        <v>40536564.280000001</v>
      </c>
      <c r="D203" s="2">
        <v>0</v>
      </c>
    </row>
    <row r="204" spans="1:4">
      <c r="A204">
        <v>708</v>
      </c>
      <c r="B204" t="s">
        <v>188</v>
      </c>
      <c r="C204" s="2">
        <v>33550.400000000001</v>
      </c>
      <c r="D204" s="2">
        <v>0</v>
      </c>
    </row>
    <row r="205" spans="1:4">
      <c r="A205">
        <v>709</v>
      </c>
      <c r="B205" t="s">
        <v>830</v>
      </c>
      <c r="C205" s="2">
        <v>0</v>
      </c>
      <c r="D205" s="2">
        <v>6657745</v>
      </c>
    </row>
    <row r="206" spans="1:4">
      <c r="A206">
        <v>710</v>
      </c>
      <c r="B206" t="s">
        <v>216</v>
      </c>
      <c r="C206" s="2">
        <v>0</v>
      </c>
      <c r="D206" s="2">
        <v>494994632.34999996</v>
      </c>
    </row>
    <row r="207" spans="1:4">
      <c r="A207">
        <v>712</v>
      </c>
      <c r="B207" t="s">
        <v>190</v>
      </c>
      <c r="C207" s="2">
        <v>3459122.37</v>
      </c>
      <c r="D207" s="2">
        <v>0</v>
      </c>
    </row>
    <row r="208" spans="1:4">
      <c r="A208">
        <v>713</v>
      </c>
      <c r="B208" t="s">
        <v>831</v>
      </c>
      <c r="C208" s="2">
        <v>991153.21000000008</v>
      </c>
      <c r="D208" s="2">
        <v>0</v>
      </c>
    </row>
    <row r="209" spans="1:4">
      <c r="A209">
        <v>714</v>
      </c>
      <c r="B209" t="s">
        <v>832</v>
      </c>
      <c r="C209" s="2">
        <v>95884840.450000018</v>
      </c>
      <c r="D209" s="2">
        <v>0</v>
      </c>
    </row>
    <row r="210" spans="1:4">
      <c r="A210">
        <v>715</v>
      </c>
      <c r="B210" t="s">
        <v>561</v>
      </c>
      <c r="C210" s="2">
        <v>87661168.099999994</v>
      </c>
      <c r="D210" s="2">
        <v>0</v>
      </c>
    </row>
    <row r="211" spans="1:4">
      <c r="A211">
        <v>716</v>
      </c>
      <c r="B211" t="s">
        <v>562</v>
      </c>
      <c r="C211" s="2">
        <v>37171507.5</v>
      </c>
      <c r="D211" s="2">
        <v>0</v>
      </c>
    </row>
    <row r="212" spans="1:4">
      <c r="A212">
        <v>718</v>
      </c>
      <c r="B212" t="s">
        <v>833</v>
      </c>
      <c r="C212" s="2">
        <v>0</v>
      </c>
      <c r="D212" s="2">
        <v>228067.18999999762</v>
      </c>
    </row>
    <row r="213" spans="1:4">
      <c r="A213">
        <v>719</v>
      </c>
      <c r="B213" t="s">
        <v>563</v>
      </c>
      <c r="C213" s="2">
        <v>27357665</v>
      </c>
      <c r="D213" s="2">
        <v>0</v>
      </c>
    </row>
    <row r="214" spans="1:4">
      <c r="A214">
        <v>720</v>
      </c>
      <c r="B214" t="s">
        <v>564</v>
      </c>
      <c r="C214" s="2">
        <v>23745286.640000001</v>
      </c>
      <c r="D214" s="2">
        <v>0</v>
      </c>
    </row>
    <row r="215" spans="1:4">
      <c r="A215">
        <v>722</v>
      </c>
      <c r="B215" t="s">
        <v>834</v>
      </c>
      <c r="C215" s="2">
        <v>2836770.25</v>
      </c>
      <c r="D215" s="2">
        <v>0</v>
      </c>
    </row>
    <row r="216" spans="1:4">
      <c r="A216">
        <v>723</v>
      </c>
      <c r="B216" t="s">
        <v>847</v>
      </c>
      <c r="C216" s="2">
        <v>110000</v>
      </c>
      <c r="D216" s="2">
        <v>0</v>
      </c>
    </row>
    <row r="217" spans="1:4">
      <c r="A217">
        <v>729</v>
      </c>
      <c r="B217" t="s">
        <v>566</v>
      </c>
      <c r="C217" s="2">
        <v>108239</v>
      </c>
      <c r="D217" s="2">
        <v>0</v>
      </c>
    </row>
    <row r="218" spans="1:4">
      <c r="A218">
        <v>730</v>
      </c>
      <c r="B218" t="s">
        <v>567</v>
      </c>
      <c r="C218" s="2">
        <v>299198395</v>
      </c>
      <c r="D218" s="2">
        <v>0</v>
      </c>
    </row>
    <row r="219" spans="1:4">
      <c r="A219">
        <v>740</v>
      </c>
      <c r="B219" t="s">
        <v>816</v>
      </c>
      <c r="C219" s="2">
        <v>4392265.59</v>
      </c>
      <c r="D219" s="2">
        <v>0</v>
      </c>
    </row>
    <row r="220" spans="1:4">
      <c r="A220">
        <v>741</v>
      </c>
      <c r="B220" t="s">
        <v>140</v>
      </c>
      <c r="C220" s="2">
        <v>52174251.390000001</v>
      </c>
      <c r="D220" s="2">
        <v>0</v>
      </c>
    </row>
    <row r="221" spans="1:4">
      <c r="A221">
        <v>742</v>
      </c>
      <c r="B221" t="s">
        <v>141</v>
      </c>
      <c r="C221" s="2">
        <v>111740231.09999999</v>
      </c>
      <c r="D221" s="2">
        <v>0</v>
      </c>
    </row>
    <row r="222" spans="1:4">
      <c r="A222">
        <v>743</v>
      </c>
      <c r="B222" t="s">
        <v>142</v>
      </c>
      <c r="C222" s="2">
        <v>708018.39</v>
      </c>
      <c r="D222" s="2">
        <v>0</v>
      </c>
    </row>
    <row r="223" spans="1:4">
      <c r="A223">
        <v>744</v>
      </c>
      <c r="B223" t="s">
        <v>559</v>
      </c>
      <c r="C223" s="2">
        <v>1701676</v>
      </c>
      <c r="D223" s="2">
        <v>0</v>
      </c>
    </row>
    <row r="224" spans="1:4">
      <c r="A224">
        <v>745</v>
      </c>
      <c r="B224" t="s">
        <v>289</v>
      </c>
      <c r="C224" s="2">
        <v>55018690.829999998</v>
      </c>
      <c r="D224" s="2">
        <v>0</v>
      </c>
    </row>
    <row r="225" spans="1:4">
      <c r="A225">
        <v>746</v>
      </c>
      <c r="B225" t="s">
        <v>143</v>
      </c>
      <c r="C225" s="2">
        <v>3437616.07</v>
      </c>
      <c r="D225" s="2">
        <v>0</v>
      </c>
    </row>
    <row r="226" spans="1:4">
      <c r="A226">
        <v>747</v>
      </c>
      <c r="B226" t="s">
        <v>208</v>
      </c>
      <c r="C226" s="2">
        <v>13869223</v>
      </c>
      <c r="D226" s="2">
        <v>0</v>
      </c>
    </row>
    <row r="227" spans="1:4">
      <c r="A227">
        <v>748</v>
      </c>
      <c r="B227" t="s">
        <v>39</v>
      </c>
      <c r="C227" s="2">
        <v>78843972.049999997</v>
      </c>
      <c r="D227" s="2">
        <v>0</v>
      </c>
    </row>
    <row r="228" spans="1:4">
      <c r="A228">
        <v>749</v>
      </c>
      <c r="B228" t="s">
        <v>848</v>
      </c>
      <c r="C228" s="2">
        <v>1021305.98</v>
      </c>
      <c r="D228" s="2">
        <v>0</v>
      </c>
    </row>
    <row r="229" spans="1:4">
      <c r="A229">
        <v>750</v>
      </c>
      <c r="B229" t="s">
        <v>144</v>
      </c>
      <c r="C229" s="2">
        <v>7152036.3000000007</v>
      </c>
      <c r="D229" s="2">
        <v>0</v>
      </c>
    </row>
    <row r="230" spans="1:4">
      <c r="A230">
        <v>751</v>
      </c>
      <c r="B230" t="s">
        <v>145</v>
      </c>
      <c r="C230" s="2">
        <v>112070</v>
      </c>
      <c r="D230" s="2">
        <v>0</v>
      </c>
    </row>
    <row r="231" spans="1:4">
      <c r="A231">
        <v>752</v>
      </c>
      <c r="B231" t="s">
        <v>146</v>
      </c>
      <c r="C231" s="2">
        <v>5415805</v>
      </c>
      <c r="D231" s="2">
        <v>0</v>
      </c>
    </row>
    <row r="232" spans="1:4">
      <c r="A232">
        <v>753</v>
      </c>
      <c r="B232" t="s">
        <v>147</v>
      </c>
      <c r="C232" s="2">
        <v>4876253.46</v>
      </c>
      <c r="D232" s="2">
        <v>0</v>
      </c>
    </row>
    <row r="233" spans="1:4">
      <c r="A233">
        <v>754</v>
      </c>
      <c r="B233" t="s">
        <v>148</v>
      </c>
      <c r="C233" s="2">
        <v>10291471.039999999</v>
      </c>
      <c r="D233" s="2">
        <v>0</v>
      </c>
    </row>
    <row r="234" spans="1:4">
      <c r="A234">
        <v>755</v>
      </c>
      <c r="B234" t="s">
        <v>149</v>
      </c>
      <c r="C234" s="2">
        <v>132482</v>
      </c>
      <c r="D234" s="2">
        <v>0</v>
      </c>
    </row>
    <row r="235" spans="1:4">
      <c r="A235">
        <v>756</v>
      </c>
      <c r="B235" t="s">
        <v>150</v>
      </c>
      <c r="C235" s="2">
        <v>462344</v>
      </c>
      <c r="D235" s="2">
        <v>0</v>
      </c>
    </row>
    <row r="236" spans="1:4">
      <c r="A236">
        <v>757</v>
      </c>
      <c r="B236" t="s">
        <v>151</v>
      </c>
      <c r="C236" s="2">
        <v>10211211.59</v>
      </c>
      <c r="D236" s="2">
        <v>0</v>
      </c>
    </row>
    <row r="237" spans="1:4">
      <c r="A237">
        <v>758</v>
      </c>
      <c r="B237" t="s">
        <v>605</v>
      </c>
      <c r="C237" s="2">
        <f>1409520.87+1</f>
        <v>1409521.87</v>
      </c>
      <c r="D237" s="2">
        <v>0</v>
      </c>
    </row>
    <row r="238" spans="1:4">
      <c r="A238">
        <v>760</v>
      </c>
      <c r="B238" t="s">
        <v>606</v>
      </c>
      <c r="C238" s="2">
        <v>11330301.68</v>
      </c>
      <c r="D238" s="2">
        <v>0</v>
      </c>
    </row>
    <row r="239" spans="1:4">
      <c r="A239">
        <v>761</v>
      </c>
      <c r="B239" t="s">
        <v>607</v>
      </c>
      <c r="C239" s="2">
        <v>3670185.9400000004</v>
      </c>
      <c r="D239" s="2">
        <v>0</v>
      </c>
    </row>
    <row r="240" spans="1:4">
      <c r="A240">
        <v>762</v>
      </c>
      <c r="B240" t="s">
        <v>608</v>
      </c>
      <c r="C240" s="2">
        <v>11874963.129999999</v>
      </c>
      <c r="D240" s="2">
        <v>0</v>
      </c>
    </row>
    <row r="241" spans="1:4">
      <c r="A241">
        <v>763</v>
      </c>
      <c r="B241" t="s">
        <v>609</v>
      </c>
      <c r="C241" s="2">
        <v>464530</v>
      </c>
      <c r="D241" s="2">
        <v>0</v>
      </c>
    </row>
    <row r="242" spans="1:4">
      <c r="A242">
        <v>764</v>
      </c>
      <c r="B242" t="s">
        <v>253</v>
      </c>
      <c r="C242" s="2">
        <v>868626.26</v>
      </c>
      <c r="D242" s="2">
        <v>0</v>
      </c>
    </row>
    <row r="243" spans="1:4">
      <c r="A243">
        <v>765</v>
      </c>
      <c r="B243" t="s">
        <v>254</v>
      </c>
      <c r="C243" s="2">
        <v>3679988.5300000003</v>
      </c>
      <c r="D243" s="2">
        <v>0</v>
      </c>
    </row>
    <row r="244" spans="1:4">
      <c r="A244">
        <v>766</v>
      </c>
      <c r="B244" t="s">
        <v>255</v>
      </c>
      <c r="C244" s="2">
        <v>4664818</v>
      </c>
      <c r="D244" s="2">
        <v>0</v>
      </c>
    </row>
    <row r="245" spans="1:4">
      <c r="A245">
        <v>768</v>
      </c>
      <c r="B245" t="s">
        <v>256</v>
      </c>
      <c r="C245" s="2">
        <v>79044954.570000008</v>
      </c>
      <c r="D245" s="2">
        <v>0</v>
      </c>
    </row>
    <row r="246" spans="1:4">
      <c r="A246">
        <v>770</v>
      </c>
      <c r="B246" t="s">
        <v>835</v>
      </c>
      <c r="C246" s="2">
        <v>25938471.369999997</v>
      </c>
      <c r="D246" s="2">
        <v>0</v>
      </c>
    </row>
    <row r="247" spans="1:4">
      <c r="A247">
        <v>772</v>
      </c>
      <c r="B247" t="s">
        <v>821</v>
      </c>
      <c r="C247" s="2">
        <v>159164</v>
      </c>
      <c r="D247" s="2">
        <v>0</v>
      </c>
    </row>
    <row r="248" spans="1:4">
      <c r="A248">
        <v>773</v>
      </c>
      <c r="B248" t="s">
        <v>822</v>
      </c>
      <c r="C248" s="2">
        <v>0</v>
      </c>
      <c r="D248" s="2">
        <v>19327482.660000004</v>
      </c>
    </row>
    <row r="249" spans="1:4">
      <c r="A249">
        <v>774</v>
      </c>
      <c r="B249" t="s">
        <v>257</v>
      </c>
      <c r="C249" s="2">
        <v>449372.53</v>
      </c>
      <c r="D249" s="2">
        <v>0</v>
      </c>
    </row>
    <row r="250" spans="1:4">
      <c r="A250">
        <v>777</v>
      </c>
      <c r="B250" t="s">
        <v>836</v>
      </c>
      <c r="C250" s="2">
        <v>247727393.19999999</v>
      </c>
      <c r="D250" s="2">
        <v>0</v>
      </c>
    </row>
    <row r="251" spans="1:4">
      <c r="A251">
        <v>778</v>
      </c>
      <c r="B251" t="s">
        <v>837</v>
      </c>
      <c r="C251" s="2">
        <v>30897</v>
      </c>
      <c r="D251" s="2">
        <v>0</v>
      </c>
    </row>
    <row r="252" spans="1:4">
      <c r="A252">
        <v>779</v>
      </c>
      <c r="B252" t="s">
        <v>838</v>
      </c>
      <c r="C252" s="2">
        <v>2832436</v>
      </c>
      <c r="D252" s="2">
        <v>0</v>
      </c>
    </row>
    <row r="253" spans="1:4">
      <c r="A253">
        <v>782</v>
      </c>
      <c r="B253" t="s">
        <v>152</v>
      </c>
      <c r="C253" s="2">
        <v>3137623</v>
      </c>
      <c r="D253" s="2">
        <v>0</v>
      </c>
    </row>
    <row r="254" spans="1:4">
      <c r="A254">
        <v>787</v>
      </c>
      <c r="B254" t="s">
        <v>415</v>
      </c>
      <c r="C254" s="2">
        <v>3381474.26</v>
      </c>
      <c r="D254" s="2">
        <v>0</v>
      </c>
    </row>
    <row r="255" spans="1:4">
      <c r="A255">
        <v>789</v>
      </c>
      <c r="B255" t="s">
        <v>416</v>
      </c>
      <c r="C255" s="2">
        <v>0</v>
      </c>
      <c r="D255" s="2">
        <v>228000</v>
      </c>
    </row>
    <row r="256" spans="1:4">
      <c r="A256">
        <v>790</v>
      </c>
      <c r="B256" t="s">
        <v>824</v>
      </c>
      <c r="C256" s="2">
        <v>7944560.4000000004</v>
      </c>
      <c r="D256" s="2">
        <v>0</v>
      </c>
    </row>
    <row r="257" spans="1:5">
      <c r="A257">
        <v>791</v>
      </c>
      <c r="B257" t="s">
        <v>417</v>
      </c>
      <c r="C257" s="2">
        <v>3618840</v>
      </c>
      <c r="D257" s="2">
        <v>0</v>
      </c>
    </row>
    <row r="258" spans="1:5">
      <c r="A258">
        <v>792</v>
      </c>
      <c r="B258" t="s">
        <v>418</v>
      </c>
      <c r="C258" s="2">
        <v>74315415.709999993</v>
      </c>
      <c r="D258" s="2">
        <v>0</v>
      </c>
    </row>
    <row r="259" spans="1:5">
      <c r="A259">
        <v>793</v>
      </c>
      <c r="B259" t="s">
        <v>825</v>
      </c>
      <c r="C259" s="2">
        <v>0</v>
      </c>
      <c r="D259" s="2">
        <v>411362.24</v>
      </c>
    </row>
    <row r="260" spans="1:5">
      <c r="A260">
        <v>794</v>
      </c>
      <c r="B260" t="s">
        <v>419</v>
      </c>
      <c r="C260" s="2">
        <v>2033181</v>
      </c>
      <c r="D260" s="2">
        <v>0</v>
      </c>
    </row>
    <row r="261" spans="1:5">
      <c r="A261">
        <v>795</v>
      </c>
      <c r="B261" t="s">
        <v>420</v>
      </c>
      <c r="C261" s="2">
        <v>12270670.5</v>
      </c>
      <c r="D261" s="2">
        <v>0</v>
      </c>
    </row>
    <row r="262" spans="1:5">
      <c r="A262">
        <v>796</v>
      </c>
      <c r="B262" t="s">
        <v>421</v>
      </c>
      <c r="C262" s="2">
        <v>215691</v>
      </c>
      <c r="D262" s="2">
        <v>0</v>
      </c>
    </row>
    <row r="263" spans="1:5">
      <c r="A263">
        <v>797</v>
      </c>
      <c r="B263" t="s">
        <v>68</v>
      </c>
      <c r="C263" s="2">
        <v>30992003</v>
      </c>
      <c r="D263" s="2">
        <v>0</v>
      </c>
    </row>
    <row r="264" spans="1:5">
      <c r="A264">
        <v>798</v>
      </c>
      <c r="B264" t="s">
        <v>69</v>
      </c>
      <c r="C264" s="2">
        <v>2081998.5899999999</v>
      </c>
      <c r="D264" s="2">
        <v>0</v>
      </c>
    </row>
    <row r="265" spans="1:5">
      <c r="C265" s="2">
        <v>32870760290.629986</v>
      </c>
      <c r="D265" s="2">
        <v>32870760290.630005</v>
      </c>
      <c r="E265">
        <f>C265-D265</f>
        <v>0</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sheetPr codeName="Sheet27"/>
  <dimension ref="E26:F27"/>
  <sheetViews>
    <sheetView workbookViewId="0">
      <selection activeCell="E25" sqref="E25:H30"/>
    </sheetView>
  </sheetViews>
  <sheetFormatPr defaultRowHeight="15"/>
  <cols>
    <col min="5" max="6" width="9.88671875" bestFit="1" customWidth="1"/>
  </cols>
  <sheetData>
    <row r="26" spans="5:6">
      <c r="E26" s="169"/>
      <c r="F26" s="169"/>
    </row>
    <row r="27" spans="5:6">
      <c r="E27" s="169"/>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sheetPr>
    <tabColor rgb="FF00B050"/>
  </sheetPr>
  <dimension ref="A1:P68"/>
  <sheetViews>
    <sheetView showGridLines="0" view="pageBreakPreview" topLeftCell="A20" zoomScale="90" zoomScaleNormal="90" zoomScaleSheetLayoutView="90" workbookViewId="0">
      <selection activeCell="K35" sqref="K35"/>
    </sheetView>
  </sheetViews>
  <sheetFormatPr defaultRowHeight="15.75"/>
  <cols>
    <col min="1" max="1" width="3" style="250" customWidth="1"/>
    <col min="2" max="2" width="36.33203125" style="250" customWidth="1"/>
    <col min="3" max="7" width="12.21875" style="251" customWidth="1"/>
    <col min="8" max="8" width="12.88671875" style="251" customWidth="1"/>
    <col min="9" max="10" width="12.21875" style="251" customWidth="1"/>
    <col min="11" max="11" width="12.21875" style="252" customWidth="1"/>
    <col min="12" max="12" width="9.21875" style="341" customWidth="1"/>
    <col min="13" max="13" width="8.88671875" style="250"/>
    <col min="14" max="14" width="8" style="250" bestFit="1" customWidth="1"/>
    <col min="15" max="15" width="8.88671875" style="250"/>
    <col min="16" max="16" width="10.33203125" style="250" customWidth="1"/>
    <col min="17" max="16384" width="8.88671875" style="250"/>
  </cols>
  <sheetData>
    <row r="1" spans="1:12">
      <c r="A1" s="249" t="s">
        <v>911</v>
      </c>
    </row>
    <row r="2" spans="1:12">
      <c r="A2" s="249" t="s">
        <v>1027</v>
      </c>
    </row>
    <row r="4" spans="1:12">
      <c r="A4" s="334">
        <v>4</v>
      </c>
      <c r="B4" s="249" t="s">
        <v>913</v>
      </c>
    </row>
    <row r="5" spans="1:12" thickBot="1">
      <c r="L5" s="307" t="s">
        <v>1030</v>
      </c>
    </row>
    <row r="6" spans="1:12" s="253" customFormat="1" ht="60" customHeight="1" thickBot="1">
      <c r="B6" s="338" t="s">
        <v>1022</v>
      </c>
      <c r="C6" s="337" t="s">
        <v>1034</v>
      </c>
      <c r="D6" s="337" t="s">
        <v>1060</v>
      </c>
      <c r="E6" s="337" t="s">
        <v>995</v>
      </c>
      <c r="F6" s="337" t="s">
        <v>996</v>
      </c>
      <c r="G6" s="337" t="s">
        <v>1035</v>
      </c>
      <c r="H6" s="337" t="s">
        <v>1066</v>
      </c>
      <c r="I6" s="337" t="s">
        <v>1036</v>
      </c>
      <c r="J6" s="337" t="s">
        <v>1037</v>
      </c>
      <c r="K6" s="337" t="s">
        <v>855</v>
      </c>
      <c r="L6" s="337" t="s">
        <v>1069</v>
      </c>
    </row>
    <row r="7" spans="1:12" ht="15">
      <c r="B7" s="255" t="s">
        <v>998</v>
      </c>
      <c r="C7" s="256"/>
      <c r="D7" s="256"/>
      <c r="E7" s="257"/>
      <c r="F7" s="257"/>
      <c r="G7" s="257"/>
      <c r="H7" s="258"/>
      <c r="I7" s="258"/>
      <c r="J7" s="258"/>
      <c r="K7" s="259"/>
      <c r="L7" s="259"/>
    </row>
    <row r="8" spans="1:12" ht="15">
      <c r="B8" s="260" t="s">
        <v>999</v>
      </c>
      <c r="C8" s="342">
        <f>C56</f>
        <v>298.08</v>
      </c>
      <c r="D8" s="342">
        <f t="shared" ref="D8:J8" si="0">D56</f>
        <v>1551.78</v>
      </c>
      <c r="E8" s="342">
        <f t="shared" si="0"/>
        <v>21551.264735761906</v>
      </c>
      <c r="F8" s="342">
        <f t="shared" si="0"/>
        <v>43.539999999999964</v>
      </c>
      <c r="G8" s="342">
        <f t="shared" si="0"/>
        <v>1704.2300000000005</v>
      </c>
      <c r="H8" s="342">
        <f t="shared" si="0"/>
        <v>1579.9900000000002</v>
      </c>
      <c r="I8" s="342">
        <f t="shared" si="0"/>
        <v>0.33000000000000007</v>
      </c>
      <c r="J8" s="342">
        <f t="shared" si="0"/>
        <v>0</v>
      </c>
      <c r="K8" s="343">
        <f t="shared" ref="K8:K13" si="1">SUM(C8:J8)</f>
        <v>26729.214735761911</v>
      </c>
      <c r="L8" s="342">
        <v>0</v>
      </c>
    </row>
    <row r="9" spans="1:12" s="345" customFormat="1" ht="15">
      <c r="B9" s="350" t="s">
        <v>1000</v>
      </c>
      <c r="C9" s="348">
        <v>0</v>
      </c>
      <c r="D9" s="348">
        <v>0</v>
      </c>
      <c r="E9" s="348">
        <v>2255.435752807698</v>
      </c>
      <c r="F9" s="348">
        <v>0</v>
      </c>
      <c r="G9" s="348">
        <v>597.23</v>
      </c>
      <c r="H9" s="348">
        <v>207.81</v>
      </c>
      <c r="I9" s="348">
        <v>0.05</v>
      </c>
      <c r="J9" s="348">
        <v>2.4</v>
      </c>
      <c r="K9" s="349">
        <f>SUM(C9:J9)</f>
        <v>3062.9257528076982</v>
      </c>
      <c r="L9" s="348">
        <v>0</v>
      </c>
    </row>
    <row r="10" spans="1:12" s="465" customFormat="1" ht="15">
      <c r="B10" s="476" t="s">
        <v>1064</v>
      </c>
      <c r="C10" s="478">
        <v>-0.34695866801542702</v>
      </c>
      <c r="D10" s="478">
        <v>-264.52864803258444</v>
      </c>
      <c r="E10" s="478">
        <v>-4101.0713644323459</v>
      </c>
      <c r="F10" s="467">
        <v>0</v>
      </c>
      <c r="G10" s="467">
        <v>0</v>
      </c>
      <c r="H10" s="478">
        <v>-85.884488708847627</v>
      </c>
      <c r="I10" s="467">
        <v>0</v>
      </c>
      <c r="J10" s="467">
        <v>0</v>
      </c>
      <c r="K10" s="468">
        <f t="shared" si="1"/>
        <v>-4451.8314598417937</v>
      </c>
      <c r="L10" s="467">
        <v>0</v>
      </c>
    </row>
    <row r="11" spans="1:12" s="345" customFormat="1" ht="15" hidden="1">
      <c r="B11" s="346" t="s">
        <v>1043</v>
      </c>
      <c r="C11" s="348"/>
      <c r="D11" s="348"/>
      <c r="E11" s="348"/>
      <c r="F11" s="348"/>
      <c r="G11" s="348">
        <f>1759876.82/100000*0</f>
        <v>0</v>
      </c>
      <c r="H11" s="348">
        <f>(32019.4+646780.42+2104864.93)/100000*0</f>
        <v>0</v>
      </c>
      <c r="I11" s="348"/>
      <c r="J11" s="348"/>
      <c r="K11" s="349">
        <f t="shared" si="1"/>
        <v>0</v>
      </c>
      <c r="L11" s="348"/>
    </row>
    <row r="12" spans="1:12" s="465" customFormat="1" ht="17.25" customHeight="1">
      <c r="B12" s="466" t="s">
        <v>1031</v>
      </c>
      <c r="C12" s="467">
        <v>0</v>
      </c>
      <c r="D12" s="467">
        <v>0</v>
      </c>
      <c r="E12" s="467">
        <v>0</v>
      </c>
      <c r="F12" s="467">
        <v>0</v>
      </c>
      <c r="G12" s="467">
        <f>1759876.82/100000</f>
        <v>17.598768200000002</v>
      </c>
      <c r="H12" s="467">
        <f>+(32019.4+646780.42+2104864.93)/100000</f>
        <v>27.836647500000002</v>
      </c>
      <c r="I12" s="467">
        <v>0</v>
      </c>
      <c r="J12" s="467">
        <v>0</v>
      </c>
      <c r="K12" s="468">
        <f t="shared" si="1"/>
        <v>45.435415700000007</v>
      </c>
      <c r="L12" s="348">
        <v>0</v>
      </c>
    </row>
    <row r="13" spans="1:12" s="345" customFormat="1" thickBot="1">
      <c r="B13" s="350" t="s">
        <v>1001</v>
      </c>
      <c r="C13" s="348">
        <v>0</v>
      </c>
      <c r="D13" s="348">
        <v>0</v>
      </c>
      <c r="E13" s="351">
        <v>-326.79000000000002</v>
      </c>
      <c r="F13" s="348">
        <v>0</v>
      </c>
      <c r="G13" s="351">
        <v>-82.67</v>
      </c>
      <c r="H13" s="351">
        <v>-18.36</v>
      </c>
      <c r="I13" s="348">
        <v>0</v>
      </c>
      <c r="J13" s="351">
        <v>-0.02</v>
      </c>
      <c r="K13" s="352">
        <f t="shared" si="1"/>
        <v>-427.84000000000003</v>
      </c>
      <c r="L13" s="348">
        <v>0</v>
      </c>
    </row>
    <row r="14" spans="1:12" s="345" customFormat="1" thickBot="1">
      <c r="A14" s="353"/>
      <c r="B14" s="354" t="s">
        <v>1002</v>
      </c>
      <c r="C14" s="355">
        <f t="shared" ref="C14:L14" si="2">SUM(C8:C13)</f>
        <v>297.73304133198457</v>
      </c>
      <c r="D14" s="355">
        <f t="shared" si="2"/>
        <v>1287.2513519674155</v>
      </c>
      <c r="E14" s="355">
        <f t="shared" si="2"/>
        <v>19378.839124137259</v>
      </c>
      <c r="F14" s="355">
        <f t="shared" si="2"/>
        <v>43.539999999999964</v>
      </c>
      <c r="G14" s="355">
        <f t="shared" si="2"/>
        <v>2236.3887682000004</v>
      </c>
      <c r="H14" s="355">
        <f t="shared" si="2"/>
        <v>1711.3921587911527</v>
      </c>
      <c r="I14" s="355">
        <f t="shared" si="2"/>
        <v>0.38000000000000006</v>
      </c>
      <c r="J14" s="355">
        <f t="shared" si="2"/>
        <v>2.38</v>
      </c>
      <c r="K14" s="355">
        <f t="shared" si="2"/>
        <v>24957.904444427819</v>
      </c>
      <c r="L14" s="355">
        <f t="shared" si="2"/>
        <v>0</v>
      </c>
    </row>
    <row r="15" spans="1:12" s="345" customFormat="1" ht="15">
      <c r="B15" s="350" t="s">
        <v>1000</v>
      </c>
      <c r="C15" s="348">
        <v>0</v>
      </c>
      <c r="D15" s="348">
        <v>0</v>
      </c>
      <c r="E15" s="348">
        <v>45.9</v>
      </c>
      <c r="F15" s="348">
        <v>3.98</v>
      </c>
      <c r="G15" s="348">
        <v>694.07</v>
      </c>
      <c r="H15" s="348">
        <v>43.91</v>
      </c>
      <c r="I15" s="348">
        <v>7.0000000000000007E-2</v>
      </c>
      <c r="J15" s="348">
        <v>3.05</v>
      </c>
      <c r="K15" s="349">
        <f>SUM(C15:J15)</f>
        <v>790.98</v>
      </c>
      <c r="L15" s="348">
        <v>0</v>
      </c>
    </row>
    <row r="16" spans="1:12" s="345" customFormat="1" ht="18" customHeight="1">
      <c r="B16" s="466" t="s">
        <v>1031</v>
      </c>
      <c r="C16" s="348">
        <v>0</v>
      </c>
      <c r="D16" s="348">
        <v>0</v>
      </c>
      <c r="E16" s="478">
        <v>-0.77</v>
      </c>
      <c r="F16" s="348">
        <v>0</v>
      </c>
      <c r="G16" s="478">
        <v>-4.75</v>
      </c>
      <c r="H16" s="478">
        <v>0</v>
      </c>
      <c r="I16" s="478">
        <v>-10.38</v>
      </c>
      <c r="J16" s="478">
        <v>0</v>
      </c>
      <c r="K16" s="468">
        <f>SUM(C16:J16)</f>
        <v>-15.9</v>
      </c>
      <c r="L16" s="348">
        <v>0</v>
      </c>
    </row>
    <row r="17" spans="1:13" s="345" customFormat="1" ht="15.75" customHeight="1">
      <c r="B17" s="476" t="s">
        <v>1064</v>
      </c>
      <c r="C17" s="348">
        <v>0</v>
      </c>
      <c r="D17" s="348">
        <v>0</v>
      </c>
      <c r="E17" s="478">
        <v>-21.22</v>
      </c>
      <c r="F17" s="348">
        <v>0</v>
      </c>
      <c r="G17" s="348">
        <v>0</v>
      </c>
      <c r="H17" s="478">
        <v>0</v>
      </c>
      <c r="I17" s="478">
        <v>0</v>
      </c>
      <c r="J17" s="478">
        <v>0</v>
      </c>
      <c r="K17" s="468">
        <f>SUM(C17:J17)</f>
        <v>-21.22</v>
      </c>
      <c r="L17" s="348">
        <v>0</v>
      </c>
      <c r="M17" s="466" t="s">
        <v>1031</v>
      </c>
    </row>
    <row r="18" spans="1:13" s="345" customFormat="1" thickBot="1">
      <c r="B18" s="350" t="s">
        <v>1083</v>
      </c>
      <c r="C18" s="348">
        <v>0</v>
      </c>
      <c r="D18" s="348">
        <v>0</v>
      </c>
      <c r="E18" s="478">
        <v>-197.60000000000002</v>
      </c>
      <c r="F18" s="348">
        <v>0</v>
      </c>
      <c r="G18" s="478">
        <f>-14.72+7</f>
        <v>-7.7200000000000006</v>
      </c>
      <c r="H18" s="478">
        <v>-42.4</v>
      </c>
      <c r="I18" s="478">
        <v>-4.26</v>
      </c>
      <c r="J18" s="478">
        <v>-0.02</v>
      </c>
      <c r="K18" s="468">
        <f>SUM(C18:J18)</f>
        <v>-252.00000000000003</v>
      </c>
      <c r="L18" s="348">
        <v>0</v>
      </c>
    </row>
    <row r="19" spans="1:13" s="345" customFormat="1" thickBot="1">
      <c r="A19" s="353"/>
      <c r="B19" s="354" t="s">
        <v>1003</v>
      </c>
      <c r="C19" s="355">
        <f t="shared" ref="C19:L19" si="3">SUM(C14:C18)</f>
        <v>297.73304133198457</v>
      </c>
      <c r="D19" s="355">
        <f t="shared" si="3"/>
        <v>1287.2513519674155</v>
      </c>
      <c r="E19" s="355">
        <f t="shared" si="3"/>
        <v>19205.149124137261</v>
      </c>
      <c r="F19" s="355">
        <f t="shared" si="3"/>
        <v>47.51999999999996</v>
      </c>
      <c r="G19" s="355">
        <f t="shared" si="3"/>
        <v>2917.9887682000008</v>
      </c>
      <c r="H19" s="355">
        <f t="shared" si="3"/>
        <v>1712.9021587911527</v>
      </c>
      <c r="I19" s="355">
        <f t="shared" si="3"/>
        <v>-14.190000000000001</v>
      </c>
      <c r="J19" s="355">
        <f t="shared" si="3"/>
        <v>5.41</v>
      </c>
      <c r="K19" s="355">
        <f t="shared" si="3"/>
        <v>25459.764444427816</v>
      </c>
      <c r="L19" s="355">
        <f t="shared" si="3"/>
        <v>0</v>
      </c>
    </row>
    <row r="20" spans="1:13" s="345" customFormat="1" ht="15">
      <c r="B20" s="356"/>
      <c r="C20" s="348"/>
      <c r="D20" s="348"/>
      <c r="E20" s="348"/>
      <c r="F20" s="348"/>
      <c r="G20" s="348"/>
      <c r="H20" s="357"/>
      <c r="I20" s="357"/>
      <c r="J20" s="348"/>
      <c r="K20" s="358"/>
      <c r="L20" s="358"/>
    </row>
    <row r="21" spans="1:13" s="345" customFormat="1" ht="15">
      <c r="B21" s="359" t="s">
        <v>1004</v>
      </c>
      <c r="C21" s="349"/>
      <c r="D21" s="349"/>
      <c r="E21" s="348"/>
      <c r="F21" s="348"/>
      <c r="G21" s="348"/>
      <c r="H21" s="357"/>
      <c r="I21" s="357"/>
      <c r="J21" s="349"/>
      <c r="K21" s="358"/>
      <c r="L21" s="358"/>
    </row>
    <row r="22" spans="1:13" s="345" customFormat="1" ht="15">
      <c r="B22" s="350" t="s">
        <v>999</v>
      </c>
      <c r="C22" s="348">
        <v>0</v>
      </c>
      <c r="D22" s="348">
        <v>0</v>
      </c>
      <c r="E22" s="348">
        <v>0</v>
      </c>
      <c r="F22" s="348">
        <v>0</v>
      </c>
      <c r="G22" s="348">
        <v>0</v>
      </c>
      <c r="H22" s="348">
        <v>0</v>
      </c>
      <c r="I22" s="348">
        <v>0</v>
      </c>
      <c r="J22" s="348">
        <v>0</v>
      </c>
      <c r="K22" s="349">
        <f t="shared" ref="K22:K27" si="4">SUM(C22:J22)</f>
        <v>0</v>
      </c>
      <c r="L22" s="348">
        <v>0</v>
      </c>
    </row>
    <row r="23" spans="1:13" s="345" customFormat="1" ht="15">
      <c r="B23" s="350" t="s">
        <v>1005</v>
      </c>
      <c r="C23" s="348">
        <v>0</v>
      </c>
      <c r="D23" s="348">
        <v>17.83426508185341</v>
      </c>
      <c r="E23" s="348">
        <v>888.13568291774982</v>
      </c>
      <c r="F23" s="348">
        <v>0</v>
      </c>
      <c r="G23" s="348">
        <v>710.97</v>
      </c>
      <c r="H23" s="348">
        <v>245.80001764964175</v>
      </c>
      <c r="I23" s="348">
        <v>0.05</v>
      </c>
      <c r="J23" s="348">
        <v>2.4</v>
      </c>
      <c r="K23" s="349">
        <f>SUM(C23:J23)</f>
        <v>1865.1899656492449</v>
      </c>
      <c r="L23" s="348">
        <v>0</v>
      </c>
    </row>
    <row r="24" spans="1:13" s="345" customFormat="1" ht="15">
      <c r="B24" s="476" t="s">
        <v>1064</v>
      </c>
      <c r="C24" s="348">
        <v>0</v>
      </c>
      <c r="D24" s="347">
        <v>-0.25</v>
      </c>
      <c r="E24" s="347">
        <v>-518.24</v>
      </c>
      <c r="F24" s="347">
        <v>0</v>
      </c>
      <c r="G24" s="347">
        <v>0</v>
      </c>
      <c r="H24" s="347">
        <v>-11.45</v>
      </c>
      <c r="I24" s="347">
        <v>0</v>
      </c>
      <c r="J24" s="347">
        <v>0</v>
      </c>
      <c r="K24" s="352">
        <f t="shared" si="4"/>
        <v>-529.94000000000005</v>
      </c>
      <c r="L24" s="348">
        <v>0</v>
      </c>
    </row>
    <row r="25" spans="1:13" s="345" customFormat="1" ht="15" hidden="1">
      <c r="B25" s="346" t="s">
        <v>1044</v>
      </c>
      <c r="C25" s="348"/>
      <c r="D25" s="347">
        <v>0</v>
      </c>
      <c r="E25" s="347">
        <v>0</v>
      </c>
      <c r="F25" s="347">
        <v>0</v>
      </c>
      <c r="G25" s="347">
        <v>0</v>
      </c>
      <c r="H25" s="347">
        <v>0</v>
      </c>
      <c r="I25" s="347">
        <v>0</v>
      </c>
      <c r="J25" s="347">
        <v>0</v>
      </c>
      <c r="K25" s="349">
        <f t="shared" si="4"/>
        <v>0</v>
      </c>
      <c r="L25" s="348"/>
    </row>
    <row r="26" spans="1:13" s="345" customFormat="1" ht="15.75" customHeight="1">
      <c r="B26" s="463" t="s">
        <v>1031</v>
      </c>
      <c r="C26" s="425">
        <v>0</v>
      </c>
      <c r="D26" s="425">
        <v>0</v>
      </c>
      <c r="E26" s="425">
        <v>0</v>
      </c>
      <c r="F26" s="425">
        <v>0</v>
      </c>
      <c r="G26" s="425">
        <f>1867544.69/100000</f>
        <v>18.675446900000001</v>
      </c>
      <c r="H26" s="425">
        <f>+(32014.32+645509.02+993103.82)/100000</f>
        <v>16.706271600000001</v>
      </c>
      <c r="I26" s="425">
        <v>0</v>
      </c>
      <c r="J26" s="425">
        <v>0</v>
      </c>
      <c r="K26" s="464">
        <f>SUM(C26:J26)</f>
        <v>35.381718500000005</v>
      </c>
      <c r="L26" s="348">
        <v>0</v>
      </c>
    </row>
    <row r="27" spans="1:13" s="345" customFormat="1" thickBot="1">
      <c r="B27" s="350" t="s">
        <v>1006</v>
      </c>
      <c r="C27" s="348">
        <v>0</v>
      </c>
      <c r="D27" s="348">
        <v>0</v>
      </c>
      <c r="E27" s="351">
        <v>-116.89</v>
      </c>
      <c r="F27" s="348">
        <v>0</v>
      </c>
      <c r="G27" s="351">
        <v>-77.819999999999993</v>
      </c>
      <c r="H27" s="351">
        <f>-6.3-0.01</f>
        <v>-6.31</v>
      </c>
      <c r="I27" s="351">
        <v>0</v>
      </c>
      <c r="J27" s="351">
        <v>-0.02</v>
      </c>
      <c r="K27" s="352">
        <f t="shared" si="4"/>
        <v>-201.04</v>
      </c>
      <c r="L27" s="348">
        <v>0</v>
      </c>
    </row>
    <row r="28" spans="1:13" s="345" customFormat="1" thickBot="1">
      <c r="A28" s="353"/>
      <c r="B28" s="360" t="s">
        <v>1002</v>
      </c>
      <c r="C28" s="355">
        <f t="shared" ref="C28:L28" si="5">SUM(C22:C27)</f>
        <v>0</v>
      </c>
      <c r="D28" s="355">
        <f t="shared" si="5"/>
        <v>17.58426508185341</v>
      </c>
      <c r="E28" s="355">
        <f t="shared" si="5"/>
        <v>253.00568291774982</v>
      </c>
      <c r="F28" s="355">
        <f t="shared" si="5"/>
        <v>0</v>
      </c>
      <c r="G28" s="355">
        <f t="shared" si="5"/>
        <v>651.82544690000009</v>
      </c>
      <c r="H28" s="355">
        <f t="shared" si="5"/>
        <v>244.74628924964176</v>
      </c>
      <c r="I28" s="355">
        <f t="shared" si="5"/>
        <v>0.05</v>
      </c>
      <c r="J28" s="355">
        <f t="shared" si="5"/>
        <v>2.38</v>
      </c>
      <c r="K28" s="355">
        <f t="shared" si="5"/>
        <v>1169.5916841492449</v>
      </c>
      <c r="L28" s="355">
        <f t="shared" si="5"/>
        <v>0</v>
      </c>
    </row>
    <row r="29" spans="1:13" s="345" customFormat="1" ht="15">
      <c r="B29" s="350" t="s">
        <v>1005</v>
      </c>
      <c r="C29" s="348">
        <v>0</v>
      </c>
      <c r="D29" s="348">
        <v>17.57</v>
      </c>
      <c r="E29" s="348">
        <v>852.07</v>
      </c>
      <c r="F29" s="348">
        <v>0.03</v>
      </c>
      <c r="G29" s="348">
        <v>737.61</v>
      </c>
      <c r="H29" s="348">
        <v>235.28</v>
      </c>
      <c r="I29" s="348">
        <v>7.0000000000000007E-2</v>
      </c>
      <c r="J29" s="348">
        <v>3.05</v>
      </c>
      <c r="K29" s="349">
        <f>SUM(C29:J29)</f>
        <v>1845.68</v>
      </c>
      <c r="L29" s="348">
        <v>0</v>
      </c>
    </row>
    <row r="30" spans="1:13" s="345" customFormat="1" ht="15">
      <c r="B30" s="476" t="s">
        <v>1064</v>
      </c>
      <c r="C30" s="348">
        <v>0</v>
      </c>
      <c r="D30" s="348">
        <v>0</v>
      </c>
      <c r="E30" s="347">
        <f>-16.8-0.51-0.14</f>
        <v>-17.450000000000003</v>
      </c>
      <c r="F30" s="347">
        <v>0</v>
      </c>
      <c r="G30" s="347">
        <v>0</v>
      </c>
      <c r="H30" s="347">
        <v>0</v>
      </c>
      <c r="I30" s="347">
        <v>0</v>
      </c>
      <c r="J30" s="347">
        <v>0</v>
      </c>
      <c r="K30" s="352">
        <f>SUM(C30:J30)</f>
        <v>-17.450000000000003</v>
      </c>
      <c r="L30" s="348">
        <v>0</v>
      </c>
    </row>
    <row r="31" spans="1:13" s="345" customFormat="1" ht="15.75" customHeight="1">
      <c r="B31" s="463" t="s">
        <v>1031</v>
      </c>
      <c r="C31" s="348">
        <v>0</v>
      </c>
      <c r="D31" s="348">
        <v>0</v>
      </c>
      <c r="E31" s="347">
        <v>-2.12</v>
      </c>
      <c r="F31" s="347">
        <v>0</v>
      </c>
      <c r="G31" s="347">
        <v>-2.98</v>
      </c>
      <c r="H31" s="347">
        <v>0</v>
      </c>
      <c r="I31" s="347">
        <v>0</v>
      </c>
      <c r="J31" s="347">
        <v>0</v>
      </c>
      <c r="K31" s="352">
        <f>SUM(C31:J31)</f>
        <v>-5.0999999999999996</v>
      </c>
      <c r="L31" s="348">
        <v>0</v>
      </c>
    </row>
    <row r="32" spans="1:13" s="345" customFormat="1" thickBot="1">
      <c r="B32" s="350" t="s">
        <v>1007</v>
      </c>
      <c r="C32" s="348">
        <v>0</v>
      </c>
      <c r="D32" s="348">
        <v>0</v>
      </c>
      <c r="E32" s="347">
        <f>-3.83-25.21</f>
        <v>-29.04</v>
      </c>
      <c r="F32" s="347">
        <v>0</v>
      </c>
      <c r="G32" s="347">
        <f>6.81-3.96-8.95</f>
        <v>-6.1</v>
      </c>
      <c r="H32" s="347">
        <f>-2.36-33.38</f>
        <v>-35.74</v>
      </c>
      <c r="I32" s="347">
        <v>-4.1100000000000003</v>
      </c>
      <c r="J32" s="347">
        <v>-0.02</v>
      </c>
      <c r="K32" s="352">
        <f>SUM(C32:J32)</f>
        <v>-75.009999999999991</v>
      </c>
      <c r="L32" s="348">
        <v>0</v>
      </c>
    </row>
    <row r="33" spans="1:16" s="345" customFormat="1" ht="15">
      <c r="B33" s="361" t="s">
        <v>1003</v>
      </c>
      <c r="C33" s="362">
        <f t="shared" ref="C33:J33" si="6">SUM(C28:C32)</f>
        <v>0</v>
      </c>
      <c r="D33" s="362">
        <f t="shared" si="6"/>
        <v>35.15426508185341</v>
      </c>
      <c r="E33" s="362">
        <f t="shared" si="6"/>
        <v>1056.46568291775</v>
      </c>
      <c r="F33" s="362">
        <f t="shared" si="6"/>
        <v>0.03</v>
      </c>
      <c r="G33" s="362">
        <f t="shared" si="6"/>
        <v>1380.3554469000001</v>
      </c>
      <c r="H33" s="362">
        <f t="shared" si="6"/>
        <v>444.28628924964175</v>
      </c>
      <c r="I33" s="362">
        <f t="shared" si="6"/>
        <v>-3.99</v>
      </c>
      <c r="J33" s="362">
        <f t="shared" si="6"/>
        <v>5.41</v>
      </c>
      <c r="K33" s="362">
        <f>SUM(K28:K32)</f>
        <v>2917.7116841492452</v>
      </c>
      <c r="L33" s="362">
        <f>SUM(L28:L32)</f>
        <v>0</v>
      </c>
    </row>
    <row r="34" spans="1:16" s="345" customFormat="1" ht="7.5" customHeight="1" thickBot="1">
      <c r="B34" s="363"/>
      <c r="C34" s="364"/>
      <c r="D34" s="364"/>
      <c r="E34" s="364"/>
      <c r="F34" s="364"/>
      <c r="G34" s="364"/>
      <c r="H34" s="365"/>
      <c r="I34" s="365"/>
      <c r="J34" s="365"/>
      <c r="K34" s="365"/>
      <c r="L34" s="365"/>
    </row>
    <row r="35" spans="1:16" s="345" customFormat="1" thickBot="1">
      <c r="B35" s="366" t="s">
        <v>1008</v>
      </c>
      <c r="C35" s="364">
        <f t="shared" ref="C35:K35" si="7">C8-C22</f>
        <v>298.08</v>
      </c>
      <c r="D35" s="364">
        <f t="shared" si="7"/>
        <v>1551.78</v>
      </c>
      <c r="E35" s="364">
        <f t="shared" si="7"/>
        <v>21551.264735761906</v>
      </c>
      <c r="F35" s="364">
        <f t="shared" si="7"/>
        <v>43.539999999999964</v>
      </c>
      <c r="G35" s="364">
        <f t="shared" si="7"/>
        <v>1704.2300000000005</v>
      </c>
      <c r="H35" s="364">
        <f t="shared" si="7"/>
        <v>1579.9900000000002</v>
      </c>
      <c r="I35" s="364">
        <f t="shared" si="7"/>
        <v>0.33000000000000007</v>
      </c>
      <c r="J35" s="364">
        <f t="shared" si="7"/>
        <v>0</v>
      </c>
      <c r="K35" s="364">
        <f t="shared" si="7"/>
        <v>26729.214735761911</v>
      </c>
      <c r="L35" s="364">
        <v>1911.2</v>
      </c>
      <c r="M35" s="485">
        <f>K35+'IP (Print)'!O29+'ITA Print'!H28</f>
        <v>26970.234735761911</v>
      </c>
      <c r="N35" s="480">
        <v>26970.17</v>
      </c>
      <c r="O35" s="481">
        <f>N35-M35</f>
        <v>-6.4735761912743328E-2</v>
      </c>
      <c r="P35" s="482" t="s">
        <v>1063</v>
      </c>
    </row>
    <row r="36" spans="1:16" s="345" customFormat="1" thickBot="1">
      <c r="B36" s="363" t="s">
        <v>1009</v>
      </c>
      <c r="C36" s="364">
        <f t="shared" ref="C36:K36" si="8">C14-C28</f>
        <v>297.73304133198457</v>
      </c>
      <c r="D36" s="364">
        <f t="shared" si="8"/>
        <v>1269.6670868855622</v>
      </c>
      <c r="E36" s="364">
        <f t="shared" si="8"/>
        <v>19125.833441219511</v>
      </c>
      <c r="F36" s="364">
        <f t="shared" si="8"/>
        <v>43.539999999999964</v>
      </c>
      <c r="G36" s="364">
        <f t="shared" si="8"/>
        <v>1584.5633213000003</v>
      </c>
      <c r="H36" s="364">
        <f t="shared" si="8"/>
        <v>1466.645869541511</v>
      </c>
      <c r="I36" s="364">
        <f t="shared" si="8"/>
        <v>0.33000000000000007</v>
      </c>
      <c r="J36" s="364">
        <f t="shared" si="8"/>
        <v>0</v>
      </c>
      <c r="K36" s="364">
        <f t="shared" si="8"/>
        <v>23788.312760278575</v>
      </c>
      <c r="L36" s="364">
        <v>2439.25</v>
      </c>
      <c r="N36" s="367"/>
      <c r="P36" s="367"/>
    </row>
    <row r="37" spans="1:16" s="345" customFormat="1" thickBot="1">
      <c r="B37" s="363" t="s">
        <v>1010</v>
      </c>
      <c r="C37" s="364">
        <f t="shared" ref="C37:K37" si="9">C19-C33</f>
        <v>297.73304133198457</v>
      </c>
      <c r="D37" s="364">
        <f t="shared" si="9"/>
        <v>1252.097086885562</v>
      </c>
      <c r="E37" s="364">
        <f t="shared" si="9"/>
        <v>18148.683441219509</v>
      </c>
      <c r="F37" s="364">
        <f t="shared" si="9"/>
        <v>47.489999999999959</v>
      </c>
      <c r="G37" s="364">
        <f t="shared" si="9"/>
        <v>1537.6333213000007</v>
      </c>
      <c r="H37" s="364">
        <f t="shared" si="9"/>
        <v>1268.6158695415111</v>
      </c>
      <c r="I37" s="364">
        <f t="shared" si="9"/>
        <v>-10.200000000000001</v>
      </c>
      <c r="J37" s="364">
        <f t="shared" si="9"/>
        <v>0</v>
      </c>
      <c r="K37" s="364">
        <f t="shared" si="9"/>
        <v>22542.05276027857</v>
      </c>
      <c r="L37" s="364">
        <v>5411.8824100000002</v>
      </c>
    </row>
    <row r="38" spans="1:16" s="345" customFormat="1">
      <c r="B38" s="470" t="s">
        <v>1070</v>
      </c>
      <c r="C38" s="368"/>
      <c r="D38" s="368"/>
      <c r="E38" s="368"/>
      <c r="F38" s="368"/>
      <c r="G38" s="368"/>
      <c r="H38" s="368"/>
      <c r="I38" s="368"/>
      <c r="J38" s="368"/>
      <c r="K38" s="369"/>
      <c r="L38" s="370"/>
    </row>
    <row r="39" spans="1:16" s="345" customFormat="1">
      <c r="C39" s="368"/>
      <c r="D39" s="368"/>
      <c r="E39" s="368"/>
      <c r="F39" s="368"/>
      <c r="G39" s="368"/>
      <c r="H39" s="368"/>
      <c r="I39" s="368"/>
      <c r="J39" s="368"/>
      <c r="K39" s="369"/>
      <c r="L39" s="370"/>
    </row>
    <row r="40" spans="1:16" s="345" customFormat="1">
      <c r="A40" s="371" t="s">
        <v>1011</v>
      </c>
      <c r="B40" s="372" t="s">
        <v>1012</v>
      </c>
      <c r="C40" s="368"/>
      <c r="D40" s="368"/>
      <c r="E40" s="368"/>
      <c r="F40" s="368"/>
      <c r="G40" s="368"/>
      <c r="H40" s="368"/>
      <c r="I40" s="368"/>
      <c r="J40" s="368"/>
      <c r="K40" s="369"/>
      <c r="L40" s="370"/>
    </row>
    <row r="41" spans="1:16" s="345" customFormat="1" ht="15" customHeight="1">
      <c r="A41" s="373"/>
      <c r="B41" s="430" t="s">
        <v>1071</v>
      </c>
      <c r="F41" s="374"/>
      <c r="G41" s="374"/>
      <c r="H41" s="374"/>
      <c r="I41" s="374"/>
      <c r="J41" s="374"/>
      <c r="K41" s="374"/>
      <c r="L41" s="374"/>
    </row>
    <row r="42" spans="1:16" s="345" customFormat="1">
      <c r="A42" s="375"/>
      <c r="B42" s="376"/>
      <c r="C42" s="376"/>
      <c r="D42" s="376"/>
      <c r="E42" s="376"/>
      <c r="F42" s="376"/>
      <c r="G42" s="376"/>
      <c r="H42" s="376"/>
      <c r="I42" s="376"/>
      <c r="J42" s="376"/>
      <c r="K42" s="376"/>
      <c r="L42" s="370"/>
    </row>
    <row r="43" spans="1:16" s="345" customFormat="1" ht="15" customHeight="1">
      <c r="A43" s="371" t="s">
        <v>1013</v>
      </c>
      <c r="B43" s="377" t="s">
        <v>1079</v>
      </c>
      <c r="C43" s="378"/>
      <c r="D43" s="378"/>
      <c r="E43" s="378"/>
      <c r="F43" s="378"/>
      <c r="G43" s="378"/>
      <c r="H43" s="378"/>
      <c r="I43" s="378"/>
      <c r="J43" s="378"/>
      <c r="K43" s="378"/>
      <c r="L43" s="370"/>
    </row>
    <row r="44" spans="1:16" s="345" customFormat="1">
      <c r="B44" s="378"/>
      <c r="C44" s="378"/>
      <c r="D44" s="378"/>
      <c r="E44" s="378"/>
      <c r="F44" s="378"/>
      <c r="G44" s="378"/>
      <c r="H44" s="378"/>
      <c r="I44" s="378"/>
      <c r="J44" s="378"/>
      <c r="K44" s="378"/>
      <c r="L44" s="370"/>
    </row>
    <row r="45" spans="1:16" s="345" customFormat="1">
      <c r="A45" s="371" t="s">
        <v>1014</v>
      </c>
      <c r="B45" s="469" t="s">
        <v>1082</v>
      </c>
      <c r="C45" s="378"/>
      <c r="D45" s="378"/>
      <c r="E45" s="378"/>
      <c r="F45" s="378"/>
      <c r="G45" s="378"/>
      <c r="H45" s="378"/>
      <c r="I45" s="378"/>
      <c r="J45" s="378"/>
      <c r="K45" s="378"/>
      <c r="L45" s="370"/>
    </row>
    <row r="46" spans="1:16" s="345" customFormat="1">
      <c r="B46" s="378"/>
      <c r="C46" s="378"/>
      <c r="D46" s="378"/>
      <c r="E46" s="378"/>
      <c r="F46" s="378"/>
      <c r="G46" s="378"/>
      <c r="H46" s="378"/>
      <c r="I46" s="378"/>
      <c r="J46" s="378"/>
      <c r="K46" s="378"/>
      <c r="L46" s="370"/>
    </row>
    <row r="47" spans="1:16" s="465" customFormat="1" ht="15.75" customHeight="1">
      <c r="A47" s="494" t="s">
        <v>1017</v>
      </c>
      <c r="B47" s="570" t="s">
        <v>1080</v>
      </c>
      <c r="C47" s="570"/>
      <c r="D47" s="570"/>
      <c r="E47" s="570"/>
      <c r="F47" s="570"/>
      <c r="G47" s="570"/>
      <c r="H47" s="570"/>
      <c r="I47" s="570"/>
      <c r="J47" s="570"/>
      <c r="K47" s="570"/>
      <c r="L47" s="570"/>
    </row>
    <row r="48" spans="1:16" s="465" customFormat="1" ht="15.75" customHeight="1">
      <c r="A48" s="494"/>
      <c r="B48" s="496"/>
      <c r="C48" s="496"/>
      <c r="D48" s="496"/>
      <c r="E48" s="496"/>
      <c r="F48" s="496"/>
      <c r="G48" s="496"/>
      <c r="H48" s="496"/>
      <c r="I48" s="496"/>
      <c r="J48" s="496"/>
      <c r="K48" s="496"/>
      <c r="L48" s="496"/>
    </row>
    <row r="49" spans="1:12" s="465" customFormat="1" ht="15.75" customHeight="1">
      <c r="A49" s="494" t="s">
        <v>1017</v>
      </c>
      <c r="B49" s="570" t="s">
        <v>1084</v>
      </c>
      <c r="C49" s="570"/>
      <c r="D49" s="570"/>
      <c r="E49" s="570"/>
      <c r="F49" s="570"/>
      <c r="G49" s="570"/>
      <c r="H49" s="570"/>
      <c r="I49" s="570"/>
      <c r="J49" s="570"/>
      <c r="K49" s="570"/>
      <c r="L49" s="570"/>
    </row>
    <row r="50" spans="1:12" s="465" customFormat="1" ht="15.75" customHeight="1" thickBot="1">
      <c r="A50" s="494"/>
      <c r="B50" s="250"/>
      <c r="C50" s="251"/>
      <c r="D50" s="251"/>
      <c r="E50" s="251"/>
      <c r="F50" s="251"/>
      <c r="G50" s="251"/>
      <c r="H50" s="251"/>
      <c r="I50" s="251"/>
      <c r="J50" s="251"/>
      <c r="K50" s="252"/>
      <c r="L50" s="307" t="s">
        <v>1030</v>
      </c>
    </row>
    <row r="51" spans="1:12" s="465" customFormat="1" ht="15.75" customHeight="1" thickBot="1">
      <c r="A51" s="494"/>
      <c r="B51" s="338" t="s">
        <v>1022</v>
      </c>
      <c r="C51" s="337" t="s">
        <v>1034</v>
      </c>
      <c r="D51" s="337" t="s">
        <v>1060</v>
      </c>
      <c r="E51" s="337" t="s">
        <v>995</v>
      </c>
      <c r="F51" s="337" t="s">
        <v>996</v>
      </c>
      <c r="G51" s="337" t="s">
        <v>1035</v>
      </c>
      <c r="H51" s="337" t="s">
        <v>1066</v>
      </c>
      <c r="I51" s="337" t="s">
        <v>1036</v>
      </c>
      <c r="J51" s="337" t="s">
        <v>1037</v>
      </c>
      <c r="K51" s="337" t="s">
        <v>855</v>
      </c>
      <c r="L51" s="337" t="s">
        <v>1069</v>
      </c>
    </row>
    <row r="52" spans="1:12" s="465" customFormat="1" ht="15.75" customHeight="1">
      <c r="A52" s="494"/>
      <c r="B52" s="255" t="s">
        <v>998</v>
      </c>
      <c r="C52" s="256"/>
      <c r="D52" s="256"/>
      <c r="E52" s="257"/>
      <c r="F52" s="257"/>
      <c r="G52" s="257"/>
      <c r="H52" s="258"/>
      <c r="I52" s="258"/>
      <c r="J52" s="258"/>
      <c r="K52" s="259"/>
      <c r="L52" s="259"/>
    </row>
    <row r="53" spans="1:12" s="465" customFormat="1" ht="15.75" customHeight="1">
      <c r="A53" s="494"/>
      <c r="B53" s="260" t="s">
        <v>999</v>
      </c>
      <c r="C53" s="342">
        <v>298.08</v>
      </c>
      <c r="D53" s="342">
        <v>1611.55</v>
      </c>
      <c r="E53" s="342">
        <v>25030.775258000001</v>
      </c>
      <c r="F53" s="342">
        <v>1087.81</v>
      </c>
      <c r="G53" s="342">
        <f>7050.02+0.23</f>
        <v>7050.25</v>
      </c>
      <c r="H53" s="342">
        <f>3641.51+0.16</f>
        <v>3641.67</v>
      </c>
      <c r="I53" s="342">
        <v>9.1</v>
      </c>
      <c r="J53" s="342">
        <v>491.67</v>
      </c>
      <c r="K53" s="343">
        <f>SUM(C53:J53)</f>
        <v>39220.905257999999</v>
      </c>
      <c r="L53" s="342">
        <v>0</v>
      </c>
    </row>
    <row r="54" spans="1:12" s="465" customFormat="1" ht="15.75" customHeight="1">
      <c r="A54" s="494"/>
      <c r="B54" s="359" t="s">
        <v>1004</v>
      </c>
      <c r="C54" s="349"/>
      <c r="D54" s="349"/>
      <c r="E54" s="348"/>
      <c r="F54" s="348"/>
      <c r="G54" s="348"/>
      <c r="H54" s="357"/>
      <c r="I54" s="357"/>
      <c r="J54" s="349"/>
      <c r="K54" s="358"/>
      <c r="L54" s="358"/>
    </row>
    <row r="55" spans="1:12" s="345" customFormat="1" ht="15">
      <c r="A55" s="371"/>
      <c r="B55" s="350" t="s">
        <v>999</v>
      </c>
      <c r="C55" s="348">
        <v>0</v>
      </c>
      <c r="D55" s="348">
        <v>59.77</v>
      </c>
      <c r="E55" s="348">
        <v>3479.5105222380957</v>
      </c>
      <c r="F55" s="348">
        <v>1044.27</v>
      </c>
      <c r="G55" s="348">
        <f>5345.79+0.23</f>
        <v>5346.0199999999995</v>
      </c>
      <c r="H55" s="348">
        <f>2061.56+0.12</f>
        <v>2061.6799999999998</v>
      </c>
      <c r="I55" s="348">
        <v>8.77</v>
      </c>
      <c r="J55" s="348">
        <v>491.67</v>
      </c>
      <c r="K55" s="349">
        <f>SUM(C55:J55)</f>
        <v>12491.690522238097</v>
      </c>
      <c r="L55" s="348">
        <v>0</v>
      </c>
    </row>
    <row r="56" spans="1:12" s="345" customFormat="1" thickBot="1">
      <c r="A56" s="371"/>
      <c r="B56" s="497" t="s">
        <v>1008</v>
      </c>
      <c r="C56" s="498">
        <f>C53-C55</f>
        <v>298.08</v>
      </c>
      <c r="D56" s="498">
        <f t="shared" ref="D56:K56" si="10">D53-D55</f>
        <v>1551.78</v>
      </c>
      <c r="E56" s="498">
        <f t="shared" si="10"/>
        <v>21551.264735761906</v>
      </c>
      <c r="F56" s="498">
        <f t="shared" si="10"/>
        <v>43.539999999999964</v>
      </c>
      <c r="G56" s="498">
        <f t="shared" si="10"/>
        <v>1704.2300000000005</v>
      </c>
      <c r="H56" s="498">
        <f t="shared" si="10"/>
        <v>1579.9900000000002</v>
      </c>
      <c r="I56" s="498">
        <f t="shared" si="10"/>
        <v>0.33000000000000007</v>
      </c>
      <c r="J56" s="498">
        <f t="shared" si="10"/>
        <v>0</v>
      </c>
      <c r="K56" s="498">
        <f t="shared" si="10"/>
        <v>26729.214735761903</v>
      </c>
      <c r="L56" s="498"/>
    </row>
    <row r="57" spans="1:12" s="345" customFormat="1">
      <c r="B57" s="378"/>
      <c r="C57" s="378"/>
      <c r="D57" s="378"/>
      <c r="E57" s="378"/>
      <c r="F57" s="378"/>
      <c r="G57" s="378"/>
      <c r="H57" s="378"/>
      <c r="I57" s="378"/>
      <c r="J57" s="378"/>
      <c r="K57" s="378"/>
      <c r="L57" s="370"/>
    </row>
    <row r="58" spans="1:12" s="345" customFormat="1">
      <c r="C58" s="368"/>
      <c r="D58" s="368"/>
      <c r="E58" s="368"/>
      <c r="F58" s="368"/>
      <c r="G58" s="368"/>
      <c r="H58" s="368"/>
      <c r="I58" s="368"/>
      <c r="J58" s="368"/>
      <c r="K58" s="369"/>
      <c r="L58" s="370"/>
    </row>
    <row r="59" spans="1:12" s="345" customFormat="1">
      <c r="C59" s="368"/>
      <c r="D59" s="368"/>
      <c r="E59" s="368"/>
      <c r="F59" s="368"/>
      <c r="G59" s="368"/>
      <c r="H59" s="368"/>
      <c r="I59" s="368"/>
      <c r="J59" s="368"/>
      <c r="K59" s="369"/>
      <c r="L59" s="370"/>
    </row>
    <row r="60" spans="1:12" s="345" customFormat="1">
      <c r="B60" s="427" t="s">
        <v>1050</v>
      </c>
      <c r="C60" s="368"/>
      <c r="D60" s="368"/>
      <c r="E60" s="368"/>
      <c r="F60" s="368"/>
      <c r="G60" s="368"/>
      <c r="H60" s="368"/>
      <c r="I60" s="368"/>
      <c r="J60" s="368"/>
      <c r="K60" s="369"/>
      <c r="L60" s="370"/>
    </row>
    <row r="61" spans="1:12" s="345" customFormat="1">
      <c r="B61" s="415" t="s">
        <v>1046</v>
      </c>
      <c r="C61" s="416" t="s">
        <v>992</v>
      </c>
      <c r="D61" s="416" t="s">
        <v>993</v>
      </c>
      <c r="E61" s="416" t="s">
        <v>994</v>
      </c>
      <c r="F61" s="368"/>
      <c r="G61" s="368"/>
      <c r="H61" s="368"/>
      <c r="I61" s="368"/>
      <c r="J61" s="368"/>
      <c r="K61" s="369"/>
      <c r="L61" s="370"/>
    </row>
    <row r="62" spans="1:12">
      <c r="B62" s="417" t="s">
        <v>1047</v>
      </c>
      <c r="C62" s="413"/>
      <c r="D62" s="419">
        <v>3.3165821999999996</v>
      </c>
      <c r="E62" s="414">
        <v>1304.0899999999999</v>
      </c>
    </row>
    <row r="63" spans="1:12">
      <c r="B63" s="418" t="s">
        <v>1048</v>
      </c>
      <c r="C63" s="413"/>
      <c r="D63" s="420">
        <v>772.96687999999995</v>
      </c>
      <c r="E63" s="414">
        <v>731.86</v>
      </c>
    </row>
    <row r="64" spans="1:12">
      <c r="B64" s="418" t="s">
        <v>1049</v>
      </c>
      <c r="C64" s="413"/>
      <c r="D64" s="420">
        <v>0.22470999999999999</v>
      </c>
      <c r="E64" s="414">
        <v>39.630000000000003</v>
      </c>
    </row>
    <row r="65" spans="2:5">
      <c r="B65" s="418" t="s">
        <v>891</v>
      </c>
      <c r="C65" s="413"/>
      <c r="D65" s="420">
        <v>0.94047672210086852</v>
      </c>
      <c r="E65" s="414">
        <v>106.9</v>
      </c>
    </row>
    <row r="66" spans="2:5">
      <c r="B66" s="421" t="s">
        <v>855</v>
      </c>
      <c r="C66" s="438"/>
      <c r="D66" s="437">
        <f>SUM(D62:D65)</f>
        <v>777.4486489221008</v>
      </c>
      <c r="E66" s="437">
        <f>SUM(E62:E65)</f>
        <v>2182.48</v>
      </c>
    </row>
    <row r="67" spans="2:5">
      <c r="D67" s="439">
        <v>778.01</v>
      </c>
      <c r="E67" s="439">
        <v>2182.48</v>
      </c>
    </row>
    <row r="68" spans="2:5">
      <c r="D68" s="439">
        <f>D67-D66</f>
        <v>0.56135107789918948</v>
      </c>
      <c r="E68" s="439">
        <f>E67-E66</f>
        <v>0</v>
      </c>
    </row>
  </sheetData>
  <mergeCells count="2">
    <mergeCell ref="B47:L47"/>
    <mergeCell ref="B49:L49"/>
  </mergeCells>
  <pageMargins left="0.31496062992125984" right="0.31496062992125984" top="0.31496062992125984" bottom="0.31496062992125984" header="0.31496062992125984" footer="0.31496062992125984"/>
  <pageSetup paperSize="9" scale="62" orientation="landscape" r:id="rId1"/>
  <ignoredErrors>
    <ignoredError sqref="K14" formula="1"/>
  </ignoredErrors>
</worksheet>
</file>

<file path=xl/worksheets/sheet20.xml><?xml version="1.0" encoding="utf-8"?>
<worksheet xmlns="http://schemas.openxmlformats.org/spreadsheetml/2006/main" xmlns:r="http://schemas.openxmlformats.org/officeDocument/2006/relationships">
  <sheetPr codeName="Sheet28">
    <pageSetUpPr fitToPage="1"/>
  </sheetPr>
  <dimension ref="A2:R35"/>
  <sheetViews>
    <sheetView workbookViewId="0">
      <pane xSplit="4" ySplit="2" topLeftCell="E24" activePane="bottomRight" state="frozen"/>
      <selection pane="topRight" activeCell="E1" sqref="E1"/>
      <selection pane="bottomLeft" activeCell="A4" sqref="A4"/>
      <selection pane="bottomRight" activeCell="K33" sqref="K33"/>
    </sheetView>
  </sheetViews>
  <sheetFormatPr defaultRowHeight="15"/>
  <cols>
    <col min="1" max="1" width="8.77734375" style="177" bestFit="1" customWidth="1"/>
    <col min="2" max="2" width="5.88671875" style="177" customWidth="1"/>
    <col min="3" max="3" width="13.44140625" style="177" hidden="1" customWidth="1"/>
    <col min="4" max="4" width="6.33203125" style="177" hidden="1" customWidth="1"/>
    <col min="5" max="5" width="11.5546875" style="177" bestFit="1" customWidth="1"/>
    <col min="6" max="6" width="11" style="177" bestFit="1" customWidth="1"/>
    <col min="7" max="7" width="7.88671875" style="177" bestFit="1" customWidth="1"/>
    <col min="8" max="8" width="9.33203125" style="177" bestFit="1" customWidth="1"/>
    <col min="9" max="9" width="4" style="185" hidden="1" customWidth="1"/>
    <col min="10" max="10" width="4.33203125" style="185" hidden="1" customWidth="1"/>
    <col min="11" max="11" width="8" style="177" bestFit="1" customWidth="1"/>
    <col min="12" max="12" width="8.77734375" style="177" bestFit="1" customWidth="1"/>
    <col min="13" max="13" width="8.5546875" style="177" bestFit="1" customWidth="1"/>
    <col min="14" max="14" width="8.109375" style="177" bestFit="1" customWidth="1"/>
    <col min="15" max="15" width="8.21875" style="177" bestFit="1" customWidth="1"/>
    <col min="16" max="16" width="9" style="177" bestFit="1" customWidth="1"/>
    <col min="17" max="17" width="7" style="177" hidden="1" customWidth="1"/>
    <col min="18" max="18" width="7.44140625" style="177" hidden="1" customWidth="1"/>
    <col min="19" max="16384" width="8.88671875" style="177"/>
  </cols>
  <sheetData>
    <row r="2" spans="1:18" ht="31.5" customHeight="1">
      <c r="A2" s="170" t="s">
        <v>861</v>
      </c>
      <c r="B2" s="171" t="s">
        <v>862</v>
      </c>
      <c r="C2" s="170" t="s">
        <v>863</v>
      </c>
      <c r="D2" s="171" t="s">
        <v>864</v>
      </c>
      <c r="E2" s="170" t="s">
        <v>865</v>
      </c>
      <c r="F2" s="170" t="s">
        <v>866</v>
      </c>
      <c r="G2" s="171" t="s">
        <v>867</v>
      </c>
      <c r="H2" s="171" t="s">
        <v>868</v>
      </c>
      <c r="I2" s="172" t="s">
        <v>869</v>
      </c>
      <c r="J2" s="172" t="s">
        <v>870</v>
      </c>
      <c r="K2" s="173" t="s">
        <v>871</v>
      </c>
      <c r="L2" s="174" t="s">
        <v>872</v>
      </c>
      <c r="M2" s="175" t="s">
        <v>873</v>
      </c>
      <c r="N2" s="176" t="s">
        <v>874</v>
      </c>
      <c r="O2" s="176" t="s">
        <v>875</v>
      </c>
      <c r="P2" s="176" t="s">
        <v>876</v>
      </c>
      <c r="Q2" s="176" t="s">
        <v>877</v>
      </c>
      <c r="R2" s="176" t="s">
        <v>878</v>
      </c>
    </row>
    <row r="3" spans="1:18">
      <c r="A3" s="178">
        <v>17266</v>
      </c>
      <c r="B3" s="178">
        <v>1</v>
      </c>
      <c r="C3" s="178" t="s">
        <v>879</v>
      </c>
      <c r="D3" s="178">
        <v>555</v>
      </c>
      <c r="E3" s="178">
        <v>1425650</v>
      </c>
      <c r="F3" s="178">
        <v>81792</v>
      </c>
      <c r="G3" s="178">
        <f>+E3-F3</f>
        <v>1343858</v>
      </c>
      <c r="H3" s="178" t="s">
        <v>880</v>
      </c>
      <c r="I3" s="179">
        <f>365-30-31-18</f>
        <v>286</v>
      </c>
      <c r="J3" s="180">
        <v>19.2</v>
      </c>
      <c r="K3" s="181">
        <v>12305</v>
      </c>
      <c r="L3" s="182">
        <f>+F3-K3</f>
        <v>69487</v>
      </c>
      <c r="M3" s="177">
        <f t="shared" ref="M3:M32" si="0">ROUND(+E3*I3*J3/36500,0)</f>
        <v>214480</v>
      </c>
      <c r="N3" s="183">
        <f t="shared" ref="N3:N32" si="1">ROUND(+G3*J3/100,0)</f>
        <v>258021</v>
      </c>
      <c r="O3" s="183">
        <f>+M3+N3-K3</f>
        <v>460196</v>
      </c>
      <c r="P3" s="183">
        <f t="shared" ref="P3:P32" si="2">+G3-O3</f>
        <v>883662</v>
      </c>
      <c r="Q3" s="177">
        <f t="shared" ref="Q3:Q32" si="3">(ROUND(G3*I3*J3/36500,0)+ROUND(G3*J3/100,0))</f>
        <v>460196</v>
      </c>
      <c r="R3" s="183">
        <f>+O3-Q3</f>
        <v>0</v>
      </c>
    </row>
    <row r="4" spans="1:18">
      <c r="A4" s="178">
        <v>17266</v>
      </c>
      <c r="B4" s="178">
        <v>2</v>
      </c>
      <c r="C4" s="178" t="s">
        <v>879</v>
      </c>
      <c r="D4" s="178">
        <v>555</v>
      </c>
      <c r="E4" s="178">
        <v>873785</v>
      </c>
      <c r="F4" s="178">
        <v>50130</v>
      </c>
      <c r="G4" s="178">
        <f t="shared" ref="G4:G32" si="4">+E4-F4</f>
        <v>823655</v>
      </c>
      <c r="H4" s="178" t="s">
        <v>881</v>
      </c>
      <c r="I4" s="179">
        <v>1</v>
      </c>
      <c r="J4" s="180">
        <v>19.2</v>
      </c>
      <c r="K4" s="181">
        <v>26</v>
      </c>
      <c r="L4" s="182">
        <v>50156</v>
      </c>
      <c r="M4" s="177">
        <f t="shared" si="0"/>
        <v>460</v>
      </c>
      <c r="N4" s="183">
        <f t="shared" si="1"/>
        <v>158142</v>
      </c>
      <c r="O4" s="183">
        <f t="shared" ref="O4:O32" si="5">+M4+N4-K4</f>
        <v>158576</v>
      </c>
      <c r="P4" s="183">
        <f t="shared" si="2"/>
        <v>665079</v>
      </c>
      <c r="Q4" s="177">
        <f t="shared" si="3"/>
        <v>158575</v>
      </c>
      <c r="R4" s="183">
        <f t="shared" ref="R4:R32" si="6">+O4-Q4</f>
        <v>1</v>
      </c>
    </row>
    <row r="5" spans="1:18">
      <c r="A5" s="178">
        <v>17301</v>
      </c>
      <c r="B5" s="178">
        <v>1359</v>
      </c>
      <c r="C5" s="178" t="s">
        <v>882</v>
      </c>
      <c r="D5" s="178">
        <v>561</v>
      </c>
      <c r="E5" s="178">
        <v>5860033</v>
      </c>
      <c r="F5" s="178">
        <v>586003</v>
      </c>
      <c r="G5" s="178">
        <f t="shared" si="4"/>
        <v>5274030</v>
      </c>
      <c r="H5" s="178" t="s">
        <v>880</v>
      </c>
      <c r="I5" s="179">
        <f>365-30-31-18</f>
        <v>286</v>
      </c>
      <c r="J5" s="180">
        <v>9.6</v>
      </c>
      <c r="K5" s="181">
        <v>44080</v>
      </c>
      <c r="L5" s="182">
        <v>630083</v>
      </c>
      <c r="M5" s="177">
        <f t="shared" si="0"/>
        <v>440803</v>
      </c>
      <c r="N5" s="183">
        <f t="shared" si="1"/>
        <v>506307</v>
      </c>
      <c r="O5" s="183">
        <f t="shared" si="5"/>
        <v>903030</v>
      </c>
      <c r="P5" s="183">
        <f t="shared" si="2"/>
        <v>4371000</v>
      </c>
      <c r="Q5" s="177">
        <f t="shared" si="3"/>
        <v>903030</v>
      </c>
      <c r="R5" s="183">
        <f t="shared" si="6"/>
        <v>0</v>
      </c>
    </row>
    <row r="6" spans="1:18">
      <c r="A6" s="178">
        <v>17301</v>
      </c>
      <c r="B6" s="178">
        <v>1360</v>
      </c>
      <c r="C6" s="178" t="s">
        <v>882</v>
      </c>
      <c r="D6" s="178">
        <v>561</v>
      </c>
      <c r="E6" s="178">
        <v>3906689</v>
      </c>
      <c r="F6" s="178">
        <v>390669</v>
      </c>
      <c r="G6" s="178">
        <f t="shared" si="4"/>
        <v>3516020</v>
      </c>
      <c r="H6" s="178" t="s">
        <v>883</v>
      </c>
      <c r="I6" s="179">
        <f>31+28+31</f>
        <v>90</v>
      </c>
      <c r="J6" s="180">
        <v>9.6</v>
      </c>
      <c r="K6" s="181">
        <v>9248</v>
      </c>
      <c r="L6" s="182">
        <v>399917</v>
      </c>
      <c r="M6" s="177">
        <f t="shared" si="0"/>
        <v>92476</v>
      </c>
      <c r="N6" s="183">
        <f t="shared" si="1"/>
        <v>337538</v>
      </c>
      <c r="O6" s="183">
        <f t="shared" si="5"/>
        <v>420766</v>
      </c>
      <c r="P6" s="183">
        <f t="shared" si="2"/>
        <v>3095254</v>
      </c>
      <c r="Q6" s="177">
        <f t="shared" si="3"/>
        <v>420767</v>
      </c>
      <c r="R6" s="183">
        <f t="shared" si="6"/>
        <v>-1</v>
      </c>
    </row>
    <row r="7" spans="1:18">
      <c r="A7" s="178">
        <v>17401</v>
      </c>
      <c r="B7" s="178">
        <v>686</v>
      </c>
      <c r="C7" s="178" t="s">
        <v>884</v>
      </c>
      <c r="D7" s="178">
        <v>523</v>
      </c>
      <c r="E7" s="178">
        <v>41169918</v>
      </c>
      <c r="F7" s="178">
        <v>956050</v>
      </c>
      <c r="G7" s="178">
        <f t="shared" si="4"/>
        <v>40213868</v>
      </c>
      <c r="H7" s="178" t="s">
        <v>880</v>
      </c>
      <c r="I7" s="179">
        <f>365-30-31-18</f>
        <v>286</v>
      </c>
      <c r="J7" s="180">
        <v>2.4</v>
      </c>
      <c r="K7" s="181">
        <v>17979</v>
      </c>
      <c r="L7" s="182">
        <v>974029</v>
      </c>
      <c r="M7" s="177">
        <f t="shared" si="0"/>
        <v>774220</v>
      </c>
      <c r="N7" s="183">
        <f t="shared" si="1"/>
        <v>965133</v>
      </c>
      <c r="O7" s="183">
        <f t="shared" si="5"/>
        <v>1721374</v>
      </c>
      <c r="P7" s="183">
        <f t="shared" si="2"/>
        <v>38492494</v>
      </c>
      <c r="Q7" s="177">
        <f t="shared" si="3"/>
        <v>1721374</v>
      </c>
      <c r="R7" s="183">
        <f t="shared" si="6"/>
        <v>0</v>
      </c>
    </row>
    <row r="8" spans="1:18">
      <c r="A8" s="178">
        <v>17401</v>
      </c>
      <c r="B8" s="178">
        <v>687</v>
      </c>
      <c r="C8" s="178" t="s">
        <v>884</v>
      </c>
      <c r="D8" s="178">
        <v>523</v>
      </c>
      <c r="E8" s="178">
        <v>26677912</v>
      </c>
      <c r="F8" s="178">
        <v>75297</v>
      </c>
      <c r="G8" s="178">
        <f t="shared" si="4"/>
        <v>26602615</v>
      </c>
      <c r="H8" s="178" t="s">
        <v>880</v>
      </c>
      <c r="I8" s="179">
        <f>365-30-31-18</f>
        <v>286</v>
      </c>
      <c r="J8" s="180">
        <v>2.4</v>
      </c>
      <c r="K8" s="181">
        <v>1416</v>
      </c>
      <c r="L8" s="182">
        <v>76713</v>
      </c>
      <c r="M8" s="177">
        <f t="shared" si="0"/>
        <v>501691</v>
      </c>
      <c r="N8" s="183">
        <f t="shared" si="1"/>
        <v>638463</v>
      </c>
      <c r="O8" s="183">
        <f t="shared" si="5"/>
        <v>1138738</v>
      </c>
      <c r="P8" s="183">
        <f t="shared" si="2"/>
        <v>25463877</v>
      </c>
      <c r="Q8" s="177">
        <f t="shared" si="3"/>
        <v>1138738</v>
      </c>
      <c r="R8" s="183">
        <f t="shared" si="6"/>
        <v>0</v>
      </c>
    </row>
    <row r="9" spans="1:18">
      <c r="A9" s="178">
        <v>17401</v>
      </c>
      <c r="B9" s="178">
        <v>688</v>
      </c>
      <c r="C9" s="178" t="s">
        <v>884</v>
      </c>
      <c r="D9" s="178">
        <v>523</v>
      </c>
      <c r="E9" s="178">
        <v>15039542</v>
      </c>
      <c r="F9" s="178">
        <v>914031</v>
      </c>
      <c r="G9" s="178">
        <f t="shared" si="4"/>
        <v>14125511</v>
      </c>
      <c r="H9" s="178" t="s">
        <v>880</v>
      </c>
      <c r="I9" s="179">
        <f>365-30-31-18</f>
        <v>286</v>
      </c>
      <c r="J9" s="180">
        <v>2.4</v>
      </c>
      <c r="K9" s="181">
        <v>17189</v>
      </c>
      <c r="L9" s="182">
        <v>931220</v>
      </c>
      <c r="M9" s="177">
        <f t="shared" si="0"/>
        <v>282826</v>
      </c>
      <c r="N9" s="183">
        <f t="shared" si="1"/>
        <v>339012</v>
      </c>
      <c r="O9" s="183">
        <f t="shared" si="5"/>
        <v>604649</v>
      </c>
      <c r="P9" s="183">
        <f t="shared" si="2"/>
        <v>13520862</v>
      </c>
      <c r="Q9" s="177">
        <f t="shared" si="3"/>
        <v>604649</v>
      </c>
      <c r="R9" s="183">
        <f t="shared" si="6"/>
        <v>0</v>
      </c>
    </row>
    <row r="10" spans="1:18">
      <c r="A10" s="178">
        <v>17401</v>
      </c>
      <c r="B10" s="178">
        <v>695</v>
      </c>
      <c r="C10" s="178" t="s">
        <v>884</v>
      </c>
      <c r="D10" s="178">
        <v>523</v>
      </c>
      <c r="E10" s="178">
        <v>25233176</v>
      </c>
      <c r="F10" s="178">
        <v>585966</v>
      </c>
      <c r="G10" s="178">
        <f t="shared" si="4"/>
        <v>24647210</v>
      </c>
      <c r="H10" s="178" t="s">
        <v>881</v>
      </c>
      <c r="I10" s="179">
        <v>1</v>
      </c>
      <c r="J10" s="180">
        <v>2.4</v>
      </c>
      <c r="K10" s="181">
        <v>39</v>
      </c>
      <c r="L10" s="182">
        <v>586005</v>
      </c>
      <c r="M10" s="177">
        <f t="shared" si="0"/>
        <v>1659</v>
      </c>
      <c r="N10" s="183">
        <f t="shared" si="1"/>
        <v>591533</v>
      </c>
      <c r="O10" s="183">
        <f t="shared" si="5"/>
        <v>593153</v>
      </c>
      <c r="P10" s="183">
        <f t="shared" si="2"/>
        <v>24054057</v>
      </c>
      <c r="Q10" s="177">
        <f t="shared" si="3"/>
        <v>593154</v>
      </c>
      <c r="R10" s="183">
        <f t="shared" si="6"/>
        <v>-1</v>
      </c>
    </row>
    <row r="11" spans="1:18">
      <c r="A11" s="178">
        <v>17401</v>
      </c>
      <c r="B11" s="178">
        <v>696</v>
      </c>
      <c r="C11" s="178" t="s">
        <v>884</v>
      </c>
      <c r="D11" s="178">
        <v>523</v>
      </c>
      <c r="E11" s="178">
        <v>16350978</v>
      </c>
      <c r="F11" s="178">
        <v>46149</v>
      </c>
      <c r="G11" s="178">
        <f t="shared" si="4"/>
        <v>16304829</v>
      </c>
      <c r="H11" s="178" t="s">
        <v>881</v>
      </c>
      <c r="I11" s="179">
        <v>1</v>
      </c>
      <c r="J11" s="180">
        <v>2.4</v>
      </c>
      <c r="K11" s="181">
        <v>3</v>
      </c>
      <c r="L11" s="182">
        <v>46152</v>
      </c>
      <c r="M11" s="177">
        <f t="shared" si="0"/>
        <v>1075</v>
      </c>
      <c r="N11" s="183">
        <f t="shared" si="1"/>
        <v>391316</v>
      </c>
      <c r="O11" s="183">
        <f t="shared" si="5"/>
        <v>392388</v>
      </c>
      <c r="P11" s="183">
        <f t="shared" si="2"/>
        <v>15912441</v>
      </c>
      <c r="Q11" s="177">
        <f t="shared" si="3"/>
        <v>392388</v>
      </c>
      <c r="R11" s="183">
        <f t="shared" si="6"/>
        <v>0</v>
      </c>
    </row>
    <row r="12" spans="1:18">
      <c r="A12" s="178">
        <v>17401</v>
      </c>
      <c r="B12" s="178">
        <v>697</v>
      </c>
      <c r="C12" s="178" t="s">
        <v>884</v>
      </c>
      <c r="D12" s="178">
        <v>523</v>
      </c>
      <c r="E12" s="178">
        <v>9217784</v>
      </c>
      <c r="F12" s="178">
        <v>560213</v>
      </c>
      <c r="G12" s="178">
        <f t="shared" si="4"/>
        <v>8657571</v>
      </c>
      <c r="H12" s="178" t="s">
        <v>881</v>
      </c>
      <c r="I12" s="179">
        <v>1</v>
      </c>
      <c r="J12" s="180">
        <v>2.4</v>
      </c>
      <c r="K12" s="181">
        <v>37</v>
      </c>
      <c r="L12" s="182">
        <v>560250</v>
      </c>
      <c r="M12" s="177">
        <f t="shared" si="0"/>
        <v>606</v>
      </c>
      <c r="N12" s="183">
        <f t="shared" si="1"/>
        <v>207782</v>
      </c>
      <c r="O12" s="183">
        <f t="shared" si="5"/>
        <v>208351</v>
      </c>
      <c r="P12" s="183">
        <f t="shared" si="2"/>
        <v>8449220</v>
      </c>
      <c r="Q12" s="177">
        <f t="shared" si="3"/>
        <v>208351</v>
      </c>
      <c r="R12" s="183">
        <f t="shared" si="6"/>
        <v>0</v>
      </c>
    </row>
    <row r="13" spans="1:18">
      <c r="A13" s="178">
        <v>17402</v>
      </c>
      <c r="B13" s="178">
        <v>502</v>
      </c>
      <c r="C13" s="178" t="s">
        <v>885</v>
      </c>
      <c r="D13" s="178">
        <v>539</v>
      </c>
      <c r="E13" s="178">
        <v>6241029</v>
      </c>
      <c r="F13" s="178">
        <v>624103</v>
      </c>
      <c r="G13" s="178">
        <f t="shared" si="4"/>
        <v>5616926</v>
      </c>
      <c r="H13" s="178" t="s">
        <v>886</v>
      </c>
      <c r="I13" s="179">
        <f>31-18+28+31</f>
        <v>72</v>
      </c>
      <c r="J13" s="180">
        <v>6.5</v>
      </c>
      <c r="K13" s="181">
        <v>8002</v>
      </c>
      <c r="L13" s="182">
        <v>632105</v>
      </c>
      <c r="M13" s="177">
        <f t="shared" si="0"/>
        <v>80022</v>
      </c>
      <c r="N13" s="183">
        <f t="shared" si="1"/>
        <v>365100</v>
      </c>
      <c r="O13" s="183">
        <f t="shared" si="5"/>
        <v>437120</v>
      </c>
      <c r="P13" s="183">
        <f t="shared" si="2"/>
        <v>5179806</v>
      </c>
      <c r="Q13" s="177">
        <f t="shared" si="3"/>
        <v>437120</v>
      </c>
      <c r="R13" s="183">
        <f t="shared" si="6"/>
        <v>0</v>
      </c>
    </row>
    <row r="14" spans="1:18">
      <c r="A14" s="178">
        <v>17402</v>
      </c>
      <c r="B14" s="178">
        <v>503</v>
      </c>
      <c r="C14" s="178" t="s">
        <v>885</v>
      </c>
      <c r="D14" s="178">
        <v>539</v>
      </c>
      <c r="E14" s="178">
        <v>1578544</v>
      </c>
      <c r="F14" s="178">
        <v>157854</v>
      </c>
      <c r="G14" s="178">
        <f t="shared" si="4"/>
        <v>1420690</v>
      </c>
      <c r="H14" s="178" t="s">
        <v>886</v>
      </c>
      <c r="I14" s="179">
        <f>31-18+28+31</f>
        <v>72</v>
      </c>
      <c r="J14" s="180">
        <v>6.5</v>
      </c>
      <c r="K14" s="181">
        <v>2024</v>
      </c>
      <c r="L14" s="182">
        <v>159878</v>
      </c>
      <c r="M14" s="177">
        <f t="shared" si="0"/>
        <v>20240</v>
      </c>
      <c r="N14" s="183">
        <f t="shared" si="1"/>
        <v>92345</v>
      </c>
      <c r="O14" s="183">
        <f t="shared" si="5"/>
        <v>110561</v>
      </c>
      <c r="P14" s="183">
        <f t="shared" si="2"/>
        <v>1310129</v>
      </c>
      <c r="Q14" s="177">
        <f t="shared" si="3"/>
        <v>110561</v>
      </c>
      <c r="R14" s="183">
        <f t="shared" si="6"/>
        <v>0</v>
      </c>
    </row>
    <row r="15" spans="1:18">
      <c r="A15" s="178">
        <v>17403</v>
      </c>
      <c r="B15" s="178">
        <v>1</v>
      </c>
      <c r="C15" s="178" t="s">
        <v>887</v>
      </c>
      <c r="D15" s="178">
        <v>522</v>
      </c>
      <c r="E15" s="178">
        <v>31620585</v>
      </c>
      <c r="F15" s="178">
        <v>3990831</v>
      </c>
      <c r="G15" s="178">
        <f t="shared" si="4"/>
        <v>27629754</v>
      </c>
      <c r="H15" s="178" t="s">
        <v>880</v>
      </c>
      <c r="I15" s="179">
        <f>365-30-31-18</f>
        <v>286</v>
      </c>
      <c r="J15" s="180">
        <v>9.6</v>
      </c>
      <c r="K15" s="181">
        <v>300198</v>
      </c>
      <c r="L15" s="182">
        <v>4291029</v>
      </c>
      <c r="M15" s="177">
        <f t="shared" si="0"/>
        <v>2378561</v>
      </c>
      <c r="N15" s="183">
        <f t="shared" si="1"/>
        <v>2652456</v>
      </c>
      <c r="O15" s="183">
        <f t="shared" si="5"/>
        <v>4730819</v>
      </c>
      <c r="P15" s="183">
        <f t="shared" si="2"/>
        <v>22898935</v>
      </c>
      <c r="Q15" s="177">
        <f t="shared" si="3"/>
        <v>4730819</v>
      </c>
      <c r="R15" s="183">
        <f t="shared" si="6"/>
        <v>0</v>
      </c>
    </row>
    <row r="16" spans="1:18">
      <c r="A16" s="178">
        <v>17403</v>
      </c>
      <c r="B16" s="178">
        <v>2</v>
      </c>
      <c r="C16" s="178" t="s">
        <v>887</v>
      </c>
      <c r="D16" s="178">
        <v>522</v>
      </c>
      <c r="E16" s="178">
        <v>19380358</v>
      </c>
      <c r="F16" s="178">
        <v>2445993</v>
      </c>
      <c r="G16" s="178">
        <f t="shared" si="4"/>
        <v>16934365</v>
      </c>
      <c r="H16" s="178" t="s">
        <v>881</v>
      </c>
      <c r="I16" s="179">
        <v>1</v>
      </c>
      <c r="J16" s="180">
        <v>9.6</v>
      </c>
      <c r="K16" s="181">
        <v>643</v>
      </c>
      <c r="L16" s="182">
        <v>2446636</v>
      </c>
      <c r="M16" s="177">
        <f t="shared" si="0"/>
        <v>5097</v>
      </c>
      <c r="N16" s="183">
        <f t="shared" si="1"/>
        <v>1625699</v>
      </c>
      <c r="O16" s="183">
        <f t="shared" si="5"/>
        <v>1630153</v>
      </c>
      <c r="P16" s="183">
        <f t="shared" si="2"/>
        <v>15304212</v>
      </c>
      <c r="Q16" s="177">
        <f t="shared" si="3"/>
        <v>1630153</v>
      </c>
      <c r="R16" s="183">
        <f t="shared" si="6"/>
        <v>0</v>
      </c>
    </row>
    <row r="17" spans="1:18">
      <c r="A17" s="178">
        <v>17404</v>
      </c>
      <c r="B17" s="178">
        <v>1</v>
      </c>
      <c r="C17" s="178" t="s">
        <v>887</v>
      </c>
      <c r="D17" s="178">
        <v>522</v>
      </c>
      <c r="E17" s="178">
        <v>7528711</v>
      </c>
      <c r="F17" s="178">
        <v>950198</v>
      </c>
      <c r="G17" s="178">
        <f t="shared" si="4"/>
        <v>6578513</v>
      </c>
      <c r="H17" s="178" t="s">
        <v>880</v>
      </c>
      <c r="I17" s="179">
        <f>365-30-31-18</f>
        <v>286</v>
      </c>
      <c r="J17" s="180">
        <v>9.5</v>
      </c>
      <c r="K17" s="181">
        <v>70731</v>
      </c>
      <c r="L17" s="182">
        <v>1020929</v>
      </c>
      <c r="M17" s="177">
        <f t="shared" si="0"/>
        <v>560425</v>
      </c>
      <c r="N17" s="183">
        <f t="shared" si="1"/>
        <v>624959</v>
      </c>
      <c r="O17" s="183">
        <f t="shared" si="5"/>
        <v>1114653</v>
      </c>
      <c r="P17" s="183">
        <f t="shared" si="2"/>
        <v>5463860</v>
      </c>
      <c r="Q17" s="177">
        <f t="shared" si="3"/>
        <v>1114653</v>
      </c>
      <c r="R17" s="183">
        <f t="shared" si="6"/>
        <v>0</v>
      </c>
    </row>
    <row r="18" spans="1:18">
      <c r="A18" s="178">
        <v>17404</v>
      </c>
      <c r="B18" s="178">
        <v>2</v>
      </c>
      <c r="C18" s="178" t="s">
        <v>887</v>
      </c>
      <c r="D18" s="178">
        <v>522</v>
      </c>
      <c r="E18" s="178">
        <v>4614371</v>
      </c>
      <c r="F18" s="178">
        <v>582379</v>
      </c>
      <c r="G18" s="178">
        <f t="shared" si="4"/>
        <v>4031992</v>
      </c>
      <c r="H18" s="178" t="s">
        <v>881</v>
      </c>
      <c r="I18" s="179">
        <v>1</v>
      </c>
      <c r="J18" s="180">
        <v>9.5</v>
      </c>
      <c r="K18" s="181">
        <v>152</v>
      </c>
      <c r="L18" s="182">
        <v>582531</v>
      </c>
      <c r="M18" s="177">
        <f t="shared" si="0"/>
        <v>1201</v>
      </c>
      <c r="N18" s="183">
        <f t="shared" si="1"/>
        <v>383039</v>
      </c>
      <c r="O18" s="183">
        <f t="shared" si="5"/>
        <v>384088</v>
      </c>
      <c r="P18" s="183">
        <f t="shared" si="2"/>
        <v>3647904</v>
      </c>
      <c r="Q18" s="177">
        <f t="shared" si="3"/>
        <v>384088</v>
      </c>
      <c r="R18" s="183">
        <f t="shared" si="6"/>
        <v>0</v>
      </c>
    </row>
    <row r="19" spans="1:18">
      <c r="A19" s="178">
        <v>17407</v>
      </c>
      <c r="B19" s="178">
        <v>718</v>
      </c>
      <c r="C19" s="178" t="s">
        <v>879</v>
      </c>
      <c r="D19" s="178">
        <v>555</v>
      </c>
      <c r="E19" s="178">
        <v>2010274</v>
      </c>
      <c r="F19" s="178">
        <v>115331</v>
      </c>
      <c r="G19" s="178">
        <f t="shared" si="4"/>
        <v>1894943</v>
      </c>
      <c r="H19" s="178" t="s">
        <v>880</v>
      </c>
      <c r="I19" s="179">
        <f>365-30-31-18</f>
        <v>286</v>
      </c>
      <c r="J19" s="180">
        <v>6.52</v>
      </c>
      <c r="K19" s="181">
        <v>5892</v>
      </c>
      <c r="L19" s="182">
        <v>121223</v>
      </c>
      <c r="M19" s="177">
        <f t="shared" si="0"/>
        <v>102701</v>
      </c>
      <c r="N19" s="183">
        <f t="shared" si="1"/>
        <v>123550</v>
      </c>
      <c r="O19" s="183">
        <f t="shared" si="5"/>
        <v>220359</v>
      </c>
      <c r="P19" s="183">
        <f t="shared" si="2"/>
        <v>1674584</v>
      </c>
      <c r="Q19" s="177">
        <f t="shared" si="3"/>
        <v>220359</v>
      </c>
      <c r="R19" s="183">
        <f t="shared" si="6"/>
        <v>0</v>
      </c>
    </row>
    <row r="20" spans="1:18">
      <c r="A20" s="178">
        <v>17407</v>
      </c>
      <c r="B20" s="178">
        <v>719</v>
      </c>
      <c r="C20" s="178" t="s">
        <v>879</v>
      </c>
      <c r="D20" s="178">
        <v>555</v>
      </c>
      <c r="E20" s="178">
        <v>1232103</v>
      </c>
      <c r="F20" s="178">
        <v>70687</v>
      </c>
      <c r="G20" s="178">
        <f t="shared" si="4"/>
        <v>1161416</v>
      </c>
      <c r="H20" s="178" t="s">
        <v>881</v>
      </c>
      <c r="I20" s="179">
        <v>1</v>
      </c>
      <c r="J20" s="180">
        <v>6.52</v>
      </c>
      <c r="K20" s="181">
        <v>13</v>
      </c>
      <c r="L20" s="182">
        <v>70700</v>
      </c>
      <c r="M20" s="177">
        <f t="shared" si="0"/>
        <v>220</v>
      </c>
      <c r="N20" s="183">
        <f t="shared" si="1"/>
        <v>75724</v>
      </c>
      <c r="O20" s="183">
        <f t="shared" si="5"/>
        <v>75931</v>
      </c>
      <c r="P20" s="183">
        <f t="shared" si="2"/>
        <v>1085485</v>
      </c>
      <c r="Q20" s="177">
        <f t="shared" si="3"/>
        <v>75931</v>
      </c>
      <c r="R20" s="183">
        <f t="shared" si="6"/>
        <v>0</v>
      </c>
    </row>
    <row r="21" spans="1:18">
      <c r="A21" s="178">
        <v>17413</v>
      </c>
      <c r="B21" s="178">
        <v>1</v>
      </c>
      <c r="C21" s="178" t="s">
        <v>888</v>
      </c>
      <c r="D21" s="178">
        <v>566</v>
      </c>
      <c r="E21" s="178">
        <v>3274285</v>
      </c>
      <c r="F21" s="178">
        <v>349928</v>
      </c>
      <c r="G21" s="178">
        <f t="shared" si="4"/>
        <v>2924357</v>
      </c>
      <c r="H21" s="178" t="s">
        <v>880</v>
      </c>
      <c r="I21" s="179">
        <f>365-30-31-18</f>
        <v>286</v>
      </c>
      <c r="J21" s="180">
        <v>9.6</v>
      </c>
      <c r="K21" s="181">
        <v>26322</v>
      </c>
      <c r="L21" s="182">
        <v>376250</v>
      </c>
      <c r="M21" s="177">
        <f t="shared" si="0"/>
        <v>246298</v>
      </c>
      <c r="N21" s="183">
        <f t="shared" si="1"/>
        <v>280738</v>
      </c>
      <c r="O21" s="183">
        <f t="shared" si="5"/>
        <v>500714</v>
      </c>
      <c r="P21" s="183">
        <f t="shared" si="2"/>
        <v>2423643</v>
      </c>
      <c r="Q21" s="177">
        <f t="shared" si="3"/>
        <v>500714</v>
      </c>
      <c r="R21" s="183">
        <f t="shared" si="6"/>
        <v>0</v>
      </c>
    </row>
    <row r="22" spans="1:18">
      <c r="A22" s="178">
        <v>17416</v>
      </c>
      <c r="B22" s="178">
        <v>1</v>
      </c>
      <c r="C22" s="178" t="s">
        <v>879</v>
      </c>
      <c r="D22" s="178">
        <v>555</v>
      </c>
      <c r="E22" s="178">
        <v>3256958</v>
      </c>
      <c r="F22" s="178">
        <v>186850</v>
      </c>
      <c r="G22" s="178">
        <f t="shared" si="4"/>
        <v>3070108</v>
      </c>
      <c r="H22" s="178" t="s">
        <v>880</v>
      </c>
      <c r="I22" s="179">
        <f>365-30-31-18</f>
        <v>286</v>
      </c>
      <c r="J22" s="180">
        <v>6.5</v>
      </c>
      <c r="K22" s="181">
        <v>9517</v>
      </c>
      <c r="L22" s="182">
        <v>196367</v>
      </c>
      <c r="M22" s="177">
        <f t="shared" si="0"/>
        <v>165882</v>
      </c>
      <c r="N22" s="183">
        <f t="shared" si="1"/>
        <v>199557</v>
      </c>
      <c r="O22" s="183">
        <f t="shared" si="5"/>
        <v>355922</v>
      </c>
      <c r="P22" s="183">
        <f t="shared" si="2"/>
        <v>2714186</v>
      </c>
      <c r="Q22" s="177">
        <f t="shared" si="3"/>
        <v>355922</v>
      </c>
      <c r="R22" s="183">
        <f t="shared" si="6"/>
        <v>0</v>
      </c>
    </row>
    <row r="23" spans="1:18">
      <c r="A23" s="178">
        <v>17416</v>
      </c>
      <c r="B23" s="178">
        <v>2</v>
      </c>
      <c r="C23" s="178" t="s">
        <v>879</v>
      </c>
      <c r="D23" s="178">
        <v>555</v>
      </c>
      <c r="E23" s="178">
        <v>1996200</v>
      </c>
      <c r="F23" s="178">
        <v>114521</v>
      </c>
      <c r="G23" s="178">
        <f t="shared" si="4"/>
        <v>1881679</v>
      </c>
      <c r="H23" s="178" t="s">
        <v>881</v>
      </c>
      <c r="I23" s="179">
        <v>1</v>
      </c>
      <c r="J23" s="180">
        <v>6.5</v>
      </c>
      <c r="K23" s="181">
        <v>20</v>
      </c>
      <c r="L23" s="182">
        <v>114541</v>
      </c>
      <c r="M23" s="177">
        <f t="shared" si="0"/>
        <v>355</v>
      </c>
      <c r="N23" s="183">
        <f t="shared" si="1"/>
        <v>122309</v>
      </c>
      <c r="O23" s="183">
        <f t="shared" si="5"/>
        <v>122644</v>
      </c>
      <c r="P23" s="183">
        <f t="shared" si="2"/>
        <v>1759035</v>
      </c>
      <c r="Q23" s="177">
        <f t="shared" si="3"/>
        <v>122644</v>
      </c>
      <c r="R23" s="183">
        <f t="shared" si="6"/>
        <v>0</v>
      </c>
    </row>
    <row r="24" spans="1:18">
      <c r="A24" s="178">
        <v>17417</v>
      </c>
      <c r="B24" s="178">
        <v>1</v>
      </c>
      <c r="C24" s="178" t="s">
        <v>879</v>
      </c>
      <c r="D24" s="178">
        <v>555</v>
      </c>
      <c r="E24" s="178">
        <v>278095</v>
      </c>
      <c r="F24" s="178">
        <v>15955</v>
      </c>
      <c r="G24" s="178">
        <f t="shared" si="4"/>
        <v>262140</v>
      </c>
      <c r="H24" s="178" t="s">
        <v>880</v>
      </c>
      <c r="I24" s="179">
        <f>365-30-31-18</f>
        <v>286</v>
      </c>
      <c r="J24" s="180">
        <v>6.5</v>
      </c>
      <c r="K24" s="181">
        <v>813</v>
      </c>
      <c r="L24" s="182">
        <v>16768</v>
      </c>
      <c r="M24" s="177">
        <f t="shared" si="0"/>
        <v>14164</v>
      </c>
      <c r="N24" s="183">
        <f t="shared" si="1"/>
        <v>17039</v>
      </c>
      <c r="O24" s="183">
        <f t="shared" si="5"/>
        <v>30390</v>
      </c>
      <c r="P24" s="183">
        <f t="shared" si="2"/>
        <v>231750</v>
      </c>
      <c r="Q24" s="177">
        <f t="shared" si="3"/>
        <v>30390</v>
      </c>
      <c r="R24" s="183">
        <f t="shared" si="6"/>
        <v>0</v>
      </c>
    </row>
    <row r="25" spans="1:18">
      <c r="A25" s="178">
        <v>17417</v>
      </c>
      <c r="B25" s="178">
        <v>2</v>
      </c>
      <c r="C25" s="178" t="s">
        <v>879</v>
      </c>
      <c r="D25" s="178">
        <v>555</v>
      </c>
      <c r="E25" s="178">
        <v>799634</v>
      </c>
      <c r="F25" s="178">
        <v>45876</v>
      </c>
      <c r="G25" s="178">
        <f t="shared" si="4"/>
        <v>753758</v>
      </c>
      <c r="H25" s="178" t="s">
        <v>880</v>
      </c>
      <c r="I25" s="179">
        <f>365-30-31-18</f>
        <v>286</v>
      </c>
      <c r="J25" s="180">
        <v>6.5</v>
      </c>
      <c r="K25" s="181">
        <v>2337</v>
      </c>
      <c r="L25" s="182">
        <v>48213</v>
      </c>
      <c r="M25" s="177">
        <f t="shared" si="0"/>
        <v>40727</v>
      </c>
      <c r="N25" s="183">
        <f t="shared" si="1"/>
        <v>48994</v>
      </c>
      <c r="O25" s="183">
        <f t="shared" si="5"/>
        <v>87384</v>
      </c>
      <c r="P25" s="183">
        <f t="shared" si="2"/>
        <v>666374</v>
      </c>
      <c r="Q25" s="177">
        <f t="shared" si="3"/>
        <v>87384</v>
      </c>
      <c r="R25" s="183">
        <f t="shared" si="6"/>
        <v>0</v>
      </c>
    </row>
    <row r="26" spans="1:18">
      <c r="A26" s="178">
        <v>17417</v>
      </c>
      <c r="B26" s="178">
        <v>3</v>
      </c>
      <c r="C26" s="178" t="s">
        <v>879</v>
      </c>
      <c r="D26" s="178">
        <v>555</v>
      </c>
      <c r="E26" s="178">
        <v>3036155</v>
      </c>
      <c r="F26" s="178">
        <v>174189</v>
      </c>
      <c r="G26" s="178">
        <f t="shared" si="4"/>
        <v>2861966</v>
      </c>
      <c r="H26" s="178" t="s">
        <v>880</v>
      </c>
      <c r="I26" s="179">
        <f>365-30-31-18</f>
        <v>286</v>
      </c>
      <c r="J26" s="180">
        <v>6.5</v>
      </c>
      <c r="K26" s="181">
        <v>8872</v>
      </c>
      <c r="L26" s="182">
        <v>183061</v>
      </c>
      <c r="M26" s="177">
        <f t="shared" si="0"/>
        <v>154636</v>
      </c>
      <c r="N26" s="183">
        <f t="shared" si="1"/>
        <v>186028</v>
      </c>
      <c r="O26" s="183">
        <f t="shared" si="5"/>
        <v>331792</v>
      </c>
      <c r="P26" s="183">
        <f t="shared" si="2"/>
        <v>2530174</v>
      </c>
      <c r="Q26" s="177">
        <f t="shared" si="3"/>
        <v>331792</v>
      </c>
      <c r="R26" s="183">
        <f t="shared" si="6"/>
        <v>0</v>
      </c>
    </row>
    <row r="27" spans="1:18">
      <c r="A27" s="178">
        <v>17417</v>
      </c>
      <c r="B27" s="178">
        <v>4</v>
      </c>
      <c r="C27" s="178" t="s">
        <v>879</v>
      </c>
      <c r="D27" s="178">
        <v>555</v>
      </c>
      <c r="E27" s="178">
        <v>170445</v>
      </c>
      <c r="F27" s="178">
        <v>9778</v>
      </c>
      <c r="G27" s="178">
        <f t="shared" si="4"/>
        <v>160667</v>
      </c>
      <c r="H27" s="178" t="s">
        <v>881</v>
      </c>
      <c r="I27" s="179">
        <v>1</v>
      </c>
      <c r="J27" s="180">
        <v>6.5</v>
      </c>
      <c r="K27" s="181">
        <v>2</v>
      </c>
      <c r="L27" s="182">
        <v>9780</v>
      </c>
      <c r="M27" s="177">
        <f t="shared" si="0"/>
        <v>30</v>
      </c>
      <c r="N27" s="183">
        <f t="shared" si="1"/>
        <v>10443</v>
      </c>
      <c r="O27" s="183">
        <f t="shared" si="5"/>
        <v>10471</v>
      </c>
      <c r="P27" s="183">
        <f t="shared" si="2"/>
        <v>150196</v>
      </c>
      <c r="Q27" s="177">
        <f t="shared" si="3"/>
        <v>10472</v>
      </c>
      <c r="R27" s="183">
        <f t="shared" si="6"/>
        <v>-1</v>
      </c>
    </row>
    <row r="28" spans="1:18">
      <c r="A28" s="178">
        <v>17417</v>
      </c>
      <c r="B28" s="184">
        <v>5</v>
      </c>
      <c r="C28" s="184" t="s">
        <v>879</v>
      </c>
      <c r="D28" s="184">
        <v>555</v>
      </c>
      <c r="E28" s="184">
        <v>490099</v>
      </c>
      <c r="F28" s="184">
        <v>28118</v>
      </c>
      <c r="G28" s="178">
        <f t="shared" si="4"/>
        <v>461981</v>
      </c>
      <c r="H28" s="178" t="s">
        <v>881</v>
      </c>
      <c r="I28" s="179">
        <v>1</v>
      </c>
      <c r="J28" s="180">
        <v>6.5</v>
      </c>
      <c r="K28" s="181">
        <v>5</v>
      </c>
      <c r="L28" s="182">
        <v>28123</v>
      </c>
      <c r="M28" s="177">
        <f t="shared" si="0"/>
        <v>87</v>
      </c>
      <c r="N28" s="183">
        <f t="shared" si="1"/>
        <v>30029</v>
      </c>
      <c r="O28" s="183">
        <f t="shared" si="5"/>
        <v>30111</v>
      </c>
      <c r="P28" s="183">
        <f t="shared" si="2"/>
        <v>431870</v>
      </c>
      <c r="Q28" s="177">
        <f t="shared" si="3"/>
        <v>30111</v>
      </c>
      <c r="R28" s="183">
        <f t="shared" si="6"/>
        <v>0</v>
      </c>
    </row>
    <row r="29" spans="1:18">
      <c r="A29" s="178">
        <v>17417</v>
      </c>
      <c r="B29" s="184">
        <v>6</v>
      </c>
      <c r="C29" s="184" t="s">
        <v>879</v>
      </c>
      <c r="D29" s="184">
        <v>555</v>
      </c>
      <c r="E29" s="184">
        <v>1860869</v>
      </c>
      <c r="F29" s="184">
        <v>106761</v>
      </c>
      <c r="G29" s="178">
        <f t="shared" si="4"/>
        <v>1754108</v>
      </c>
      <c r="H29" s="178" t="s">
        <v>881</v>
      </c>
      <c r="I29" s="179">
        <v>1</v>
      </c>
      <c r="J29" s="180">
        <v>6.5</v>
      </c>
      <c r="K29" s="181">
        <v>19</v>
      </c>
      <c r="L29" s="182">
        <v>106780</v>
      </c>
      <c r="M29" s="177">
        <f t="shared" si="0"/>
        <v>331</v>
      </c>
      <c r="N29" s="183">
        <f t="shared" si="1"/>
        <v>114017</v>
      </c>
      <c r="O29" s="183">
        <f t="shared" si="5"/>
        <v>114329</v>
      </c>
      <c r="P29" s="183">
        <f t="shared" si="2"/>
        <v>1639779</v>
      </c>
      <c r="Q29" s="177">
        <f t="shared" si="3"/>
        <v>114329</v>
      </c>
      <c r="R29" s="183">
        <f t="shared" si="6"/>
        <v>0</v>
      </c>
    </row>
    <row r="30" spans="1:18">
      <c r="A30" s="178">
        <v>17418</v>
      </c>
      <c r="B30" s="184">
        <v>1</v>
      </c>
      <c r="C30" s="184" t="s">
        <v>889</v>
      </c>
      <c r="D30" s="184">
        <v>538</v>
      </c>
      <c r="E30" s="184">
        <v>1730900</v>
      </c>
      <c r="F30" s="184">
        <v>283410</v>
      </c>
      <c r="G30" s="178">
        <f t="shared" si="4"/>
        <v>1447490</v>
      </c>
      <c r="H30" s="184" t="s">
        <v>890</v>
      </c>
      <c r="I30" s="179">
        <f>1+31+28+31</f>
        <v>91</v>
      </c>
      <c r="J30" s="180">
        <v>9.6</v>
      </c>
      <c r="K30" s="181">
        <v>6783</v>
      </c>
      <c r="L30" s="182">
        <v>290193</v>
      </c>
      <c r="M30" s="177">
        <f t="shared" si="0"/>
        <v>41428</v>
      </c>
      <c r="N30" s="183">
        <f t="shared" si="1"/>
        <v>138959</v>
      </c>
      <c r="O30" s="183">
        <f t="shared" si="5"/>
        <v>173604</v>
      </c>
      <c r="P30" s="183">
        <f t="shared" si="2"/>
        <v>1273886</v>
      </c>
      <c r="Q30" s="177">
        <f t="shared" si="3"/>
        <v>173604</v>
      </c>
      <c r="R30" s="183">
        <f t="shared" si="6"/>
        <v>0</v>
      </c>
    </row>
    <row r="31" spans="1:18">
      <c r="A31" s="178">
        <v>17502</v>
      </c>
      <c r="B31" s="184">
        <v>3</v>
      </c>
      <c r="C31" s="184" t="s">
        <v>887</v>
      </c>
      <c r="D31" s="184">
        <v>522</v>
      </c>
      <c r="E31" s="184">
        <v>36137811</v>
      </c>
      <c r="F31" s="184">
        <v>4560950</v>
      </c>
      <c r="G31" s="178">
        <f t="shared" si="4"/>
        <v>31576861</v>
      </c>
      <c r="H31" s="184" t="s">
        <v>880</v>
      </c>
      <c r="I31" s="179">
        <f>365-30-31-18</f>
        <v>286</v>
      </c>
      <c r="J31" s="180">
        <v>6.5</v>
      </c>
      <c r="K31" s="181">
        <v>232296</v>
      </c>
      <c r="L31" s="182">
        <v>4793246</v>
      </c>
      <c r="M31" s="177">
        <f t="shared" si="0"/>
        <v>1840553</v>
      </c>
      <c r="N31" s="183">
        <f t="shared" si="1"/>
        <v>2052496</v>
      </c>
      <c r="O31" s="183">
        <f t="shared" si="5"/>
        <v>3660753</v>
      </c>
      <c r="P31" s="183">
        <f t="shared" si="2"/>
        <v>27916108</v>
      </c>
      <c r="Q31" s="177">
        <f t="shared" si="3"/>
        <v>3660753</v>
      </c>
      <c r="R31" s="183">
        <f t="shared" si="6"/>
        <v>0</v>
      </c>
    </row>
    <row r="32" spans="1:18">
      <c r="A32" s="178">
        <v>17502</v>
      </c>
      <c r="B32" s="184">
        <v>4</v>
      </c>
      <c r="C32" s="184" t="s">
        <v>887</v>
      </c>
      <c r="D32" s="184">
        <v>522</v>
      </c>
      <c r="E32" s="184">
        <v>22148981</v>
      </c>
      <c r="F32" s="184">
        <v>2795420</v>
      </c>
      <c r="G32" s="178">
        <f t="shared" si="4"/>
        <v>19353561</v>
      </c>
      <c r="H32" s="184" t="s">
        <v>881</v>
      </c>
      <c r="I32" s="179">
        <v>1</v>
      </c>
      <c r="J32" s="180">
        <v>6.5</v>
      </c>
      <c r="K32" s="181">
        <v>498</v>
      </c>
      <c r="L32" s="182">
        <v>2795918</v>
      </c>
      <c r="M32" s="177">
        <f t="shared" si="0"/>
        <v>3944</v>
      </c>
      <c r="N32" s="183">
        <f t="shared" si="1"/>
        <v>1257981</v>
      </c>
      <c r="O32" s="183">
        <f t="shared" si="5"/>
        <v>1261427</v>
      </c>
      <c r="P32" s="183">
        <f t="shared" si="2"/>
        <v>18092134</v>
      </c>
      <c r="Q32" s="177">
        <f t="shared" si="3"/>
        <v>1261428</v>
      </c>
      <c r="R32" s="183">
        <f t="shared" si="6"/>
        <v>-1</v>
      </c>
    </row>
    <row r="33" spans="1:18">
      <c r="A33" s="178" t="s">
        <v>891</v>
      </c>
      <c r="B33" s="184"/>
      <c r="C33" s="184"/>
      <c r="D33" s="184"/>
      <c r="E33" s="184"/>
      <c r="F33" s="186">
        <f>SUM(F3:F32)</f>
        <v>21855432</v>
      </c>
      <c r="G33" s="178"/>
      <c r="H33" s="184"/>
      <c r="I33" s="179"/>
      <c r="J33" s="180"/>
      <c r="K33" s="186">
        <f t="shared" ref="K33:R33" si="7">SUM(K3:K32)</f>
        <v>777461</v>
      </c>
      <c r="L33" s="177">
        <f t="shared" si="7"/>
        <v>22608283</v>
      </c>
      <c r="M33" s="177">
        <f t="shared" si="7"/>
        <v>7967198</v>
      </c>
      <c r="N33" s="177">
        <f t="shared" si="7"/>
        <v>14794709</v>
      </c>
      <c r="O33" s="177">
        <f t="shared" si="7"/>
        <v>21984446</v>
      </c>
      <c r="P33" s="177">
        <f t="shared" si="7"/>
        <v>251301996</v>
      </c>
      <c r="Q33" s="177">
        <f t="shared" si="7"/>
        <v>21984449</v>
      </c>
      <c r="R33" s="177">
        <f t="shared" si="7"/>
        <v>-3</v>
      </c>
    </row>
    <row r="34" spans="1:18">
      <c r="A34" s="177" t="s">
        <v>123</v>
      </c>
      <c r="F34" s="187">
        <v>89875.55</v>
      </c>
    </row>
    <row r="35" spans="1:18">
      <c r="F35" s="175">
        <f>SUM(F33:F34)</f>
        <v>21945307.550000001</v>
      </c>
    </row>
  </sheetData>
  <pageMargins left="0.7" right="0.7" top="0.75" bottom="0.75" header="0.3" footer="0.3"/>
  <pageSetup scale="94" orientation="landscape" horizontalDpi="4294967295" verticalDpi="4294967295" r:id="rId1"/>
</worksheet>
</file>

<file path=xl/worksheets/sheet3.xml><?xml version="1.0" encoding="utf-8"?>
<worksheet xmlns="http://schemas.openxmlformats.org/spreadsheetml/2006/main" xmlns:r="http://schemas.openxmlformats.org/officeDocument/2006/relationships">
  <sheetPr>
    <tabColor rgb="FF00B050"/>
  </sheetPr>
  <dimension ref="A1:P285"/>
  <sheetViews>
    <sheetView showGridLines="0" view="pageBreakPreview" topLeftCell="A30" zoomScale="90" zoomScaleNormal="80" zoomScaleSheetLayoutView="90" workbookViewId="0">
      <selection activeCell="B35" sqref="B35"/>
    </sheetView>
  </sheetViews>
  <sheetFormatPr defaultRowHeight="15"/>
  <cols>
    <col min="1" max="1" width="3" style="384" customWidth="1"/>
    <col min="2" max="2" width="15.44140625" style="286" customWidth="1"/>
    <col min="3" max="3" width="10.88671875" style="251" customWidth="1"/>
    <col min="4" max="4" width="10.77734375" style="251" customWidth="1"/>
    <col min="5" max="5" width="10.5546875" style="251" customWidth="1"/>
    <col min="6" max="6" width="14.77734375" style="251" customWidth="1"/>
    <col min="7" max="7" width="11.109375" style="251" customWidth="1"/>
    <col min="8" max="8" width="1.33203125" style="251" customWidth="1"/>
    <col min="9" max="9" width="11.109375" style="251" customWidth="1"/>
    <col min="10" max="10" width="1.33203125" style="251" customWidth="1"/>
    <col min="11" max="11" width="11.109375" style="251" customWidth="1"/>
    <col min="12" max="12" width="1.33203125" style="251" customWidth="1"/>
    <col min="13" max="13" width="13.77734375" style="251" customWidth="1"/>
    <col min="14" max="14" width="1.33203125" style="251" customWidth="1"/>
    <col min="15" max="15" width="14" style="251" customWidth="1"/>
    <col min="16" max="16384" width="8.88671875" style="380"/>
  </cols>
  <sheetData>
    <row r="1" spans="1:15">
      <c r="A1" s="379" t="s">
        <v>911</v>
      </c>
      <c r="C1" s="252"/>
      <c r="D1" s="252"/>
      <c r="E1" s="252"/>
      <c r="F1" s="252"/>
      <c r="G1" s="252"/>
      <c r="H1" s="252"/>
    </row>
    <row r="2" spans="1:15">
      <c r="A2" s="249" t="s">
        <v>1027</v>
      </c>
      <c r="C2" s="252"/>
      <c r="D2" s="252"/>
      <c r="E2" s="252"/>
      <c r="F2" s="252"/>
      <c r="G2" s="252"/>
      <c r="H2" s="252"/>
    </row>
    <row r="4" spans="1:15" ht="15.75" thickBot="1">
      <c r="A4" s="381">
        <v>5</v>
      </c>
      <c r="B4" s="308" t="s">
        <v>914</v>
      </c>
      <c r="O4" s="307" t="s">
        <v>1030</v>
      </c>
    </row>
    <row r="5" spans="1:15" s="382" customFormat="1" ht="30.75" thickBot="1">
      <c r="B5" s="383"/>
      <c r="C5" s="288"/>
      <c r="D5" s="288"/>
      <c r="E5" s="288"/>
      <c r="F5" s="288"/>
      <c r="G5" s="337" t="s">
        <v>1034</v>
      </c>
      <c r="H5" s="288"/>
      <c r="I5" s="337" t="s">
        <v>1060</v>
      </c>
      <c r="J5" s="289"/>
      <c r="K5" s="337" t="s">
        <v>997</v>
      </c>
      <c r="L5" s="289"/>
      <c r="M5" s="289" t="s">
        <v>995</v>
      </c>
      <c r="N5" s="289"/>
      <c r="O5" s="289" t="s">
        <v>855</v>
      </c>
    </row>
    <row r="6" spans="1:15">
      <c r="B6" s="328" t="s">
        <v>998</v>
      </c>
      <c r="C6" s="291"/>
      <c r="D6" s="291"/>
      <c r="E6" s="291"/>
      <c r="F6" s="291"/>
      <c r="G6" s="291"/>
      <c r="H6" s="291"/>
      <c r="I6" s="291"/>
      <c r="J6" s="291"/>
      <c r="K6" s="291"/>
      <c r="L6" s="291"/>
      <c r="M6" s="291"/>
      <c r="N6" s="291"/>
      <c r="O6" s="291"/>
    </row>
    <row r="7" spans="1:15" s="251" customFormat="1">
      <c r="A7" s="292"/>
      <c r="B7" s="293" t="s">
        <v>999</v>
      </c>
      <c r="G7" s="344">
        <v>0</v>
      </c>
      <c r="I7" s="344">
        <v>0</v>
      </c>
      <c r="J7" s="344"/>
      <c r="K7" s="344">
        <v>0</v>
      </c>
      <c r="L7" s="344"/>
      <c r="M7" s="344">
        <v>138.66999999999999</v>
      </c>
      <c r="N7" s="344"/>
      <c r="O7" s="471">
        <f>SUM(G7:M7)</f>
        <v>138.66999999999999</v>
      </c>
    </row>
    <row r="8" spans="1:15" s="477" customFormat="1">
      <c r="A8" s="475"/>
      <c r="B8" s="476" t="s">
        <v>1065</v>
      </c>
      <c r="G8" s="478">
        <v>0.35</v>
      </c>
      <c r="I8" s="478">
        <v>264.52999999999997</v>
      </c>
      <c r="J8" s="478"/>
      <c r="K8" s="478">
        <v>85.88</v>
      </c>
      <c r="L8" s="478"/>
      <c r="M8" s="478">
        <v>4101.07</v>
      </c>
      <c r="N8" s="478"/>
      <c r="O8" s="479">
        <f t="shared" ref="O8:O14" si="0">SUM(G8:M8)</f>
        <v>4451.83</v>
      </c>
    </row>
    <row r="9" spans="1:15" s="368" customFormat="1">
      <c r="A9" s="398"/>
      <c r="B9" s="346" t="s">
        <v>1000</v>
      </c>
      <c r="G9" s="347">
        <v>0</v>
      </c>
      <c r="I9" s="347">
        <v>0</v>
      </c>
      <c r="J9" s="347"/>
      <c r="K9" s="347">
        <v>0</v>
      </c>
      <c r="L9" s="347"/>
      <c r="M9" s="347">
        <v>31.104247192301937</v>
      </c>
      <c r="N9" s="347"/>
      <c r="O9" s="472">
        <f t="shared" si="0"/>
        <v>31.104247192301937</v>
      </c>
    </row>
    <row r="10" spans="1:15" s="368" customFormat="1" ht="15.75" thickBot="1">
      <c r="A10" s="398"/>
      <c r="B10" s="346" t="s">
        <v>1001</v>
      </c>
      <c r="C10" s="369"/>
      <c r="D10" s="369"/>
      <c r="E10" s="369"/>
      <c r="F10" s="369"/>
      <c r="G10" s="347">
        <v>0</v>
      </c>
      <c r="H10" s="369"/>
      <c r="I10" s="347">
        <v>0</v>
      </c>
      <c r="J10" s="347"/>
      <c r="K10" s="347">
        <v>0</v>
      </c>
      <c r="L10" s="347"/>
      <c r="M10" s="347">
        <v>0</v>
      </c>
      <c r="N10" s="347"/>
      <c r="O10" s="472">
        <f t="shared" si="0"/>
        <v>0</v>
      </c>
    </row>
    <row r="11" spans="1:15" s="368" customFormat="1" ht="15.75" thickBot="1">
      <c r="A11" s="398"/>
      <c r="B11" s="399" t="s">
        <v>1002</v>
      </c>
      <c r="C11" s="400"/>
      <c r="D11" s="400"/>
      <c r="E11" s="400"/>
      <c r="F11" s="400"/>
      <c r="G11" s="401">
        <f t="shared" ref="G11:M11" si="1">SUM(G7:G10)</f>
        <v>0.35</v>
      </c>
      <c r="H11" s="400"/>
      <c r="I11" s="401">
        <f t="shared" si="1"/>
        <v>264.52999999999997</v>
      </c>
      <c r="J11" s="401"/>
      <c r="K11" s="401">
        <f t="shared" si="1"/>
        <v>85.88</v>
      </c>
      <c r="L11" s="401"/>
      <c r="M11" s="401">
        <f t="shared" si="1"/>
        <v>4270.8442471923017</v>
      </c>
      <c r="N11" s="401"/>
      <c r="O11" s="401">
        <f>SUM(O7:O10)</f>
        <v>4621.604247192302</v>
      </c>
    </row>
    <row r="12" spans="1:15" s="368" customFormat="1">
      <c r="A12" s="398"/>
      <c r="B12" s="346" t="s">
        <v>1065</v>
      </c>
      <c r="C12" s="402"/>
      <c r="D12" s="402"/>
      <c r="E12" s="402"/>
      <c r="F12" s="402"/>
      <c r="G12" s="347">
        <v>0</v>
      </c>
      <c r="H12" s="402"/>
      <c r="I12" s="347">
        <v>0</v>
      </c>
      <c r="J12" s="403"/>
      <c r="K12" s="347">
        <v>0</v>
      </c>
      <c r="L12" s="403"/>
      <c r="M12" s="486">
        <v>21.22</v>
      </c>
      <c r="N12" s="403"/>
      <c r="O12" s="472">
        <f t="shared" si="0"/>
        <v>21.22</v>
      </c>
    </row>
    <row r="13" spans="1:15" s="405" customFormat="1">
      <c r="A13" s="404"/>
      <c r="B13" s="346" t="s">
        <v>1000</v>
      </c>
      <c r="C13" s="368"/>
      <c r="D13" s="368"/>
      <c r="E13" s="368"/>
      <c r="F13" s="368"/>
      <c r="G13" s="347">
        <v>0</v>
      </c>
      <c r="H13" s="368"/>
      <c r="I13" s="347">
        <v>0</v>
      </c>
      <c r="J13" s="347"/>
      <c r="K13" s="347">
        <v>0</v>
      </c>
      <c r="L13" s="347"/>
      <c r="M13" s="347">
        <v>7.15</v>
      </c>
      <c r="N13" s="347"/>
      <c r="O13" s="472">
        <f t="shared" si="0"/>
        <v>7.15</v>
      </c>
    </row>
    <row r="14" spans="1:15" s="405" customFormat="1" ht="15.75" thickBot="1">
      <c r="A14" s="404"/>
      <c r="B14" s="346" t="s">
        <v>1001</v>
      </c>
      <c r="C14" s="368"/>
      <c r="D14" s="368"/>
      <c r="E14" s="368"/>
      <c r="F14" s="368"/>
      <c r="G14" s="347">
        <v>0</v>
      </c>
      <c r="H14" s="368"/>
      <c r="I14" s="347">
        <v>0</v>
      </c>
      <c r="J14" s="347"/>
      <c r="K14" s="347">
        <v>-0.12</v>
      </c>
      <c r="L14" s="347"/>
      <c r="M14" s="347">
        <v>-16.63</v>
      </c>
      <c r="N14" s="347"/>
      <c r="O14" s="472">
        <f t="shared" si="0"/>
        <v>-16.75</v>
      </c>
    </row>
    <row r="15" spans="1:15" s="405" customFormat="1" ht="15.75" thickBot="1">
      <c r="A15" s="404"/>
      <c r="B15" s="399" t="s">
        <v>1003</v>
      </c>
      <c r="C15" s="400"/>
      <c r="D15" s="400"/>
      <c r="E15" s="400"/>
      <c r="F15" s="400"/>
      <c r="G15" s="401">
        <f>SUM(G11:G14)</f>
        <v>0.35</v>
      </c>
      <c r="H15" s="400"/>
      <c r="I15" s="401">
        <f>SUM(I11:I14)</f>
        <v>264.52999999999997</v>
      </c>
      <c r="J15" s="401"/>
      <c r="K15" s="401">
        <f>SUM(K11:K14)</f>
        <v>85.759999999999991</v>
      </c>
      <c r="L15" s="401"/>
      <c r="M15" s="401">
        <f>SUM(M11:M14)</f>
        <v>4282.5842471923015</v>
      </c>
      <c r="N15" s="401"/>
      <c r="O15" s="401">
        <f>SUM(O11:O14)</f>
        <v>4633.2242471923018</v>
      </c>
    </row>
    <row r="16" spans="1:15" s="405" customFormat="1">
      <c r="A16" s="404"/>
      <c r="B16" s="406"/>
      <c r="C16" s="407"/>
      <c r="D16" s="407"/>
      <c r="E16" s="407"/>
      <c r="F16" s="407"/>
      <c r="G16" s="407"/>
      <c r="H16" s="407"/>
      <c r="I16" s="408"/>
      <c r="J16" s="408"/>
      <c r="K16" s="408"/>
      <c r="L16" s="408"/>
      <c r="M16" s="408"/>
      <c r="N16" s="408"/>
      <c r="O16" s="473"/>
    </row>
    <row r="17" spans="1:16" s="405" customFormat="1">
      <c r="A17" s="404"/>
      <c r="B17" s="409" t="s">
        <v>1004</v>
      </c>
      <c r="C17" s="410"/>
      <c r="D17" s="410"/>
      <c r="E17" s="410"/>
      <c r="F17" s="410"/>
      <c r="G17" s="410"/>
      <c r="H17" s="410"/>
      <c r="I17" s="411"/>
      <c r="J17" s="411"/>
      <c r="K17" s="411"/>
      <c r="L17" s="411"/>
      <c r="M17" s="411"/>
      <c r="N17" s="411"/>
      <c r="O17" s="411"/>
    </row>
    <row r="18" spans="1:16" s="405" customFormat="1">
      <c r="A18" s="404"/>
      <c r="B18" s="346" t="s">
        <v>999</v>
      </c>
      <c r="C18" s="412"/>
      <c r="D18" s="412"/>
      <c r="E18" s="412"/>
      <c r="F18" s="412"/>
      <c r="G18" s="347">
        <v>0</v>
      </c>
      <c r="H18" s="412"/>
      <c r="I18" s="347">
        <v>0</v>
      </c>
      <c r="J18" s="347"/>
      <c r="K18" s="347">
        <v>0</v>
      </c>
      <c r="L18" s="347"/>
      <c r="M18" s="347">
        <v>108.55</v>
      </c>
      <c r="N18" s="347"/>
      <c r="O18" s="472">
        <f>SUM(G18:M18)</f>
        <v>108.55</v>
      </c>
    </row>
    <row r="19" spans="1:16" s="405" customFormat="1">
      <c r="A19" s="404"/>
      <c r="B19" s="346" t="s">
        <v>1065</v>
      </c>
      <c r="C19" s="412"/>
      <c r="D19" s="412"/>
      <c r="E19" s="412"/>
      <c r="F19" s="412"/>
      <c r="G19" s="412">
        <v>0</v>
      </c>
      <c r="H19" s="412"/>
      <c r="I19" s="347">
        <v>0.25</v>
      </c>
      <c r="J19" s="347"/>
      <c r="K19" s="347">
        <v>11.45</v>
      </c>
      <c r="L19" s="347"/>
      <c r="M19" s="347">
        <v>518.24</v>
      </c>
      <c r="N19" s="347"/>
      <c r="O19" s="472">
        <f>SUM(G19:M19)</f>
        <v>529.94000000000005</v>
      </c>
    </row>
    <row r="20" spans="1:16" s="405" customFormat="1" hidden="1">
      <c r="A20" s="404"/>
      <c r="B20" s="346" t="s">
        <v>1044</v>
      </c>
      <c r="C20" s="412"/>
      <c r="D20" s="412"/>
      <c r="E20" s="412"/>
      <c r="F20" s="412"/>
      <c r="G20" s="412"/>
      <c r="H20" s="412"/>
      <c r="I20" s="347">
        <v>0</v>
      </c>
      <c r="J20" s="347"/>
      <c r="K20" s="347">
        <v>0</v>
      </c>
      <c r="L20" s="347"/>
      <c r="M20" s="347">
        <v>0</v>
      </c>
      <c r="N20" s="347"/>
      <c r="O20" s="472">
        <f>SUM(G20:M20)</f>
        <v>0</v>
      </c>
    </row>
    <row r="21" spans="1:16" s="405" customFormat="1">
      <c r="A21" s="404"/>
      <c r="B21" s="346" t="s">
        <v>1005</v>
      </c>
      <c r="C21" s="412"/>
      <c r="D21" s="412"/>
      <c r="E21" s="412"/>
      <c r="F21" s="412"/>
      <c r="G21" s="412">
        <v>0</v>
      </c>
      <c r="H21" s="412"/>
      <c r="I21" s="347">
        <v>0.46</v>
      </c>
      <c r="J21" s="347"/>
      <c r="K21" s="347">
        <v>6.08</v>
      </c>
      <c r="L21" s="347"/>
      <c r="M21" s="347">
        <v>99.32</v>
      </c>
      <c r="N21" s="347"/>
      <c r="O21" s="472">
        <f>SUM(G21:M21)</f>
        <v>105.86</v>
      </c>
    </row>
    <row r="22" spans="1:16" s="405" customFormat="1" ht="15.75" thickBot="1">
      <c r="A22" s="404"/>
      <c r="B22" s="346" t="s">
        <v>1006</v>
      </c>
      <c r="C22" s="412"/>
      <c r="D22" s="412"/>
      <c r="E22" s="412"/>
      <c r="F22" s="412"/>
      <c r="G22" s="347">
        <v>0</v>
      </c>
      <c r="H22" s="347">
        <v>0</v>
      </c>
      <c r="I22" s="347">
        <v>0</v>
      </c>
      <c r="J22" s="347">
        <v>0</v>
      </c>
      <c r="K22" s="347">
        <v>0</v>
      </c>
      <c r="L22" s="347">
        <v>0</v>
      </c>
      <c r="M22" s="347">
        <v>0</v>
      </c>
      <c r="N22" s="347"/>
      <c r="O22" s="472">
        <f>SUM(G22:M22)</f>
        <v>0</v>
      </c>
    </row>
    <row r="23" spans="1:16" ht="15.75" thickBot="1">
      <c r="B23" s="424" t="s">
        <v>1002</v>
      </c>
      <c r="C23" s="295"/>
      <c r="D23" s="295"/>
      <c r="E23" s="295"/>
      <c r="F23" s="295"/>
      <c r="G23" s="385">
        <f t="shared" ref="G23:O23" si="2">SUM(G18:G22)</f>
        <v>0</v>
      </c>
      <c r="H23" s="295"/>
      <c r="I23" s="385">
        <f t="shared" si="2"/>
        <v>0.71</v>
      </c>
      <c r="J23" s="387"/>
      <c r="K23" s="385">
        <f t="shared" si="2"/>
        <v>17.53</v>
      </c>
      <c r="L23" s="387"/>
      <c r="M23" s="385">
        <f t="shared" si="2"/>
        <v>726.1099999999999</v>
      </c>
      <c r="N23" s="387"/>
      <c r="O23" s="385">
        <f t="shared" si="2"/>
        <v>744.35</v>
      </c>
      <c r="P23" s="388"/>
    </row>
    <row r="24" spans="1:16">
      <c r="B24" s="293" t="s">
        <v>1065</v>
      </c>
      <c r="C24" s="389"/>
      <c r="D24" s="389"/>
      <c r="E24" s="389"/>
      <c r="F24" s="389"/>
      <c r="G24" s="347">
        <v>0</v>
      </c>
      <c r="H24" s="389"/>
      <c r="I24" s="347">
        <v>0</v>
      </c>
      <c r="J24" s="390"/>
      <c r="K24" s="347">
        <v>0</v>
      </c>
      <c r="L24" s="390"/>
      <c r="M24" s="347">
        <f>16.8+0.14+0.51</f>
        <v>17.450000000000003</v>
      </c>
      <c r="N24" s="390"/>
      <c r="O24" s="472">
        <f>SUM(G24:M24)</f>
        <v>17.450000000000003</v>
      </c>
    </row>
    <row r="25" spans="1:16">
      <c r="B25" s="293" t="s">
        <v>1005</v>
      </c>
      <c r="C25" s="294"/>
      <c r="D25" s="294"/>
      <c r="E25" s="294"/>
      <c r="F25" s="294"/>
      <c r="G25" s="344">
        <v>0</v>
      </c>
      <c r="H25" s="294"/>
      <c r="I25" s="344">
        <v>0.71</v>
      </c>
      <c r="J25" s="344"/>
      <c r="K25" s="344">
        <v>9.44</v>
      </c>
      <c r="L25" s="344"/>
      <c r="M25" s="344">
        <v>154.38999999999999</v>
      </c>
      <c r="N25" s="344"/>
      <c r="O25" s="471">
        <f>SUM(G25:M25)</f>
        <v>164.54</v>
      </c>
    </row>
    <row r="26" spans="1:16" ht="15.75" thickBot="1">
      <c r="B26" s="293" t="s">
        <v>1007</v>
      </c>
      <c r="C26" s="294"/>
      <c r="D26" s="294"/>
      <c r="E26" s="294"/>
      <c r="F26" s="294"/>
      <c r="G26" s="344">
        <v>0</v>
      </c>
      <c r="H26" s="294"/>
      <c r="I26" s="344">
        <v>0</v>
      </c>
      <c r="J26" s="344"/>
      <c r="K26" s="344">
        <v>-0.01</v>
      </c>
      <c r="L26" s="344"/>
      <c r="M26" s="344">
        <f>-0.26-0.01</f>
        <v>-0.27</v>
      </c>
      <c r="N26" s="344"/>
      <c r="O26" s="471">
        <f>SUM(G26:M26)</f>
        <v>-0.28000000000000003</v>
      </c>
    </row>
    <row r="27" spans="1:16">
      <c r="B27" s="290" t="s">
        <v>1003</v>
      </c>
      <c r="C27" s="291"/>
      <c r="D27" s="291"/>
      <c r="E27" s="291"/>
      <c r="F27" s="291"/>
      <c r="G27" s="391">
        <f>SUM(G23:G26)</f>
        <v>0</v>
      </c>
      <c r="H27" s="291"/>
      <c r="I27" s="391">
        <f>SUM(I23:I26)</f>
        <v>1.42</v>
      </c>
      <c r="J27" s="391"/>
      <c r="K27" s="391">
        <f>SUM(K23:K26)</f>
        <v>26.959999999999997</v>
      </c>
      <c r="L27" s="391"/>
      <c r="M27" s="391">
        <f>SUM(M23:M26)</f>
        <v>897.68</v>
      </c>
      <c r="N27" s="391"/>
      <c r="O27" s="391">
        <f>SUM(O23:O26)</f>
        <v>926.06000000000006</v>
      </c>
    </row>
    <row r="28" spans="1:16" ht="15.75" thickBot="1">
      <c r="B28" s="296"/>
      <c r="C28" s="297"/>
      <c r="D28" s="297"/>
      <c r="E28" s="297"/>
      <c r="F28" s="297"/>
      <c r="G28" s="297"/>
      <c r="H28" s="297"/>
      <c r="I28" s="392"/>
      <c r="J28" s="392"/>
      <c r="K28" s="392"/>
      <c r="L28" s="392"/>
      <c r="M28" s="392"/>
      <c r="N28" s="392"/>
      <c r="O28" s="392"/>
    </row>
    <row r="29" spans="1:16" ht="15.75" thickBot="1">
      <c r="B29" s="426" t="s">
        <v>1008</v>
      </c>
      <c r="C29" s="298"/>
      <c r="D29" s="298"/>
      <c r="E29" s="298"/>
      <c r="F29" s="298"/>
      <c r="G29" s="298"/>
      <c r="H29" s="298"/>
      <c r="I29" s="392">
        <f>I7-I18</f>
        <v>0</v>
      </c>
      <c r="J29" s="392"/>
      <c r="K29" s="392">
        <f>K7-K18</f>
        <v>0</v>
      </c>
      <c r="L29" s="392"/>
      <c r="M29" s="392">
        <f>M7-M18</f>
        <v>30.11999999999999</v>
      </c>
      <c r="N29" s="392"/>
      <c r="O29" s="392">
        <f>O7-O18</f>
        <v>30.11999999999999</v>
      </c>
    </row>
    <row r="30" spans="1:16" ht="15.75" thickBot="1">
      <c r="B30" s="296" t="s">
        <v>1009</v>
      </c>
      <c r="C30" s="297"/>
      <c r="D30" s="297"/>
      <c r="E30" s="297"/>
      <c r="F30" s="297"/>
      <c r="G30" s="392">
        <f>G11-G23</f>
        <v>0.35</v>
      </c>
      <c r="H30" s="297"/>
      <c r="I30" s="392">
        <f>I11-I23</f>
        <v>263.82</v>
      </c>
      <c r="J30" s="392"/>
      <c r="K30" s="392">
        <f>K11-K23</f>
        <v>68.349999999999994</v>
      </c>
      <c r="L30" s="392"/>
      <c r="M30" s="392">
        <f>M11-M23</f>
        <v>3544.7342471923021</v>
      </c>
      <c r="N30" s="392"/>
      <c r="O30" s="392">
        <f>O11-O23</f>
        <v>3877.254247192302</v>
      </c>
    </row>
    <row r="31" spans="1:16" ht="15.75" thickBot="1">
      <c r="B31" s="296" t="s">
        <v>1010</v>
      </c>
      <c r="C31" s="297"/>
      <c r="D31" s="297"/>
      <c r="E31" s="297"/>
      <c r="F31" s="297"/>
      <c r="G31" s="392">
        <f>G15-G27</f>
        <v>0.35</v>
      </c>
      <c r="H31" s="297"/>
      <c r="I31" s="392">
        <f>I15-I27</f>
        <v>263.10999999999996</v>
      </c>
      <c r="J31" s="392"/>
      <c r="K31" s="392">
        <f>K15-K27</f>
        <v>58.8</v>
      </c>
      <c r="L31" s="392"/>
      <c r="M31" s="392">
        <f>M15-M27</f>
        <v>3384.9042471923017</v>
      </c>
      <c r="N31" s="392"/>
      <c r="O31" s="392">
        <f>O15-O27</f>
        <v>3707.1642471923019</v>
      </c>
    </row>
    <row r="32" spans="1:16">
      <c r="B32" s="470" t="s">
        <v>1081</v>
      </c>
      <c r="C32" s="474"/>
      <c r="D32" s="474"/>
      <c r="E32" s="474"/>
      <c r="F32" s="474"/>
      <c r="G32" s="386"/>
      <c r="H32" s="474"/>
      <c r="I32" s="386"/>
      <c r="J32" s="386"/>
      <c r="K32" s="386"/>
      <c r="L32" s="386"/>
      <c r="M32" s="386"/>
      <c r="N32" s="386"/>
      <c r="O32" s="386"/>
    </row>
    <row r="34" spans="1:15" ht="15" customHeight="1">
      <c r="A34" s="339" t="s">
        <v>1011</v>
      </c>
      <c r="B34" s="249" t="s">
        <v>1012</v>
      </c>
    </row>
    <row r="35" spans="1:15" ht="15" customHeight="1">
      <c r="A35" s="339"/>
      <c r="B35" s="432" t="s">
        <v>1072</v>
      </c>
      <c r="C35" s="431"/>
      <c r="D35" s="431"/>
      <c r="E35" s="431"/>
      <c r="F35" s="431"/>
      <c r="G35" s="431"/>
      <c r="H35" s="431"/>
      <c r="I35" s="431"/>
      <c r="J35" s="431"/>
      <c r="K35" s="431"/>
      <c r="L35" s="431"/>
    </row>
    <row r="36" spans="1:15">
      <c r="A36" s="379"/>
      <c r="B36" s="393"/>
      <c r="C36" s="393"/>
      <c r="D36" s="393"/>
      <c r="E36" s="393"/>
      <c r="F36" s="393"/>
      <c r="G36" s="393"/>
      <c r="H36" s="393"/>
      <c r="I36" s="393"/>
      <c r="J36" s="393"/>
      <c r="K36" s="393"/>
      <c r="L36" s="393"/>
      <c r="M36" s="393"/>
      <c r="N36" s="393"/>
      <c r="O36" s="307" t="s">
        <v>1030</v>
      </c>
    </row>
    <row r="37" spans="1:15">
      <c r="A37" s="394" t="s">
        <v>1013</v>
      </c>
      <c r="B37" s="287" t="s">
        <v>1041</v>
      </c>
      <c r="M37" s="428" t="s">
        <v>992</v>
      </c>
      <c r="N37" s="429"/>
      <c r="O37" s="428" t="s">
        <v>993</v>
      </c>
    </row>
    <row r="38" spans="1:15">
      <c r="A38" s="394"/>
      <c r="B38" s="286" t="s">
        <v>972</v>
      </c>
      <c r="M38" s="439">
        <f>57285378.9/10^5</f>
        <v>572.85378900000001</v>
      </c>
      <c r="O38" s="439">
        <f>29005792/10^5</f>
        <v>290.05792000000002</v>
      </c>
    </row>
    <row r="39" spans="1:15">
      <c r="A39" s="394"/>
      <c r="B39" s="299" t="s">
        <v>1039</v>
      </c>
      <c r="M39" s="439">
        <f>9713677.35576375/10^5</f>
        <v>97.136773557637497</v>
      </c>
      <c r="O39" s="439">
        <f>4369097/10^5</f>
        <v>43.69097</v>
      </c>
    </row>
    <row r="40" spans="1:15">
      <c r="A40" s="394"/>
      <c r="B40" s="299" t="s">
        <v>1038</v>
      </c>
      <c r="M40" s="493">
        <f>50132723.1105536/10^5</f>
        <v>501.32723110553599</v>
      </c>
      <c r="N40" s="477"/>
      <c r="O40" s="493">
        <f>38783485.364415/10^5</f>
        <v>387.83485364414997</v>
      </c>
    </row>
    <row r="41" spans="1:15" ht="15.75" thickBot="1">
      <c r="A41" s="394"/>
      <c r="B41" s="287" t="s">
        <v>1024</v>
      </c>
      <c r="M41" s="487">
        <f>M38-M39-M40</f>
        <v>-25.610215663173506</v>
      </c>
      <c r="O41" s="487">
        <f>O38-O39-O40</f>
        <v>-141.46790364414994</v>
      </c>
    </row>
    <row r="42" spans="1:15" ht="15.75" thickTop="1">
      <c r="A42" s="394"/>
    </row>
    <row r="43" spans="1:15">
      <c r="A43" s="394" t="s">
        <v>1014</v>
      </c>
      <c r="B43" s="287" t="s">
        <v>1025</v>
      </c>
    </row>
    <row r="44" spans="1:15">
      <c r="A44" s="394"/>
      <c r="B44" s="573" t="s">
        <v>1061</v>
      </c>
      <c r="C44" s="573"/>
      <c r="D44" s="573"/>
      <c r="E44" s="573"/>
      <c r="F44" s="573"/>
      <c r="G44" s="573"/>
      <c r="H44" s="573"/>
      <c r="I44" s="573"/>
      <c r="J44" s="573"/>
      <c r="K44" s="573"/>
      <c r="L44" s="573"/>
      <c r="M44" s="573"/>
      <c r="N44" s="573"/>
      <c r="O44" s="573"/>
    </row>
    <row r="45" spans="1:15">
      <c r="A45" s="394"/>
      <c r="O45" s="307"/>
    </row>
    <row r="46" spans="1:15">
      <c r="A46" s="394" t="s">
        <v>1017</v>
      </c>
      <c r="B46" s="287" t="s">
        <v>1062</v>
      </c>
      <c r="O46" s="307"/>
    </row>
    <row r="47" spans="1:15" ht="15.75" customHeight="1">
      <c r="A47" s="394"/>
      <c r="B47" s="574" t="s">
        <v>1032</v>
      </c>
      <c r="C47" s="575"/>
      <c r="D47" s="575"/>
      <c r="E47" s="448"/>
      <c r="F47" s="449"/>
      <c r="G47" s="449"/>
      <c r="H47" s="449"/>
      <c r="I47" s="449"/>
      <c r="J47" s="450"/>
      <c r="K47" s="580" t="s">
        <v>1051</v>
      </c>
      <c r="L47" s="580"/>
      <c r="M47" s="580"/>
      <c r="N47" s="580"/>
      <c r="O47" s="581"/>
    </row>
    <row r="48" spans="1:15" ht="15" customHeight="1">
      <c r="B48" s="576"/>
      <c r="C48" s="577"/>
      <c r="D48" s="577"/>
      <c r="E48" s="452"/>
      <c r="F48" s="453"/>
      <c r="G48" s="452"/>
      <c r="H48" s="453"/>
      <c r="I48" s="454"/>
      <c r="J48" s="455"/>
      <c r="K48" s="580" t="s">
        <v>992</v>
      </c>
      <c r="L48" s="581"/>
      <c r="M48" s="440" t="s">
        <v>993</v>
      </c>
      <c r="N48" s="444"/>
      <c r="O48" s="440" t="s">
        <v>994</v>
      </c>
    </row>
    <row r="49" spans="1:15">
      <c r="B49" s="578" t="s">
        <v>1052</v>
      </c>
      <c r="C49" s="579"/>
      <c r="D49" s="579"/>
      <c r="E49" s="265"/>
      <c r="F49" s="434"/>
      <c r="G49" s="265"/>
      <c r="H49" s="434"/>
      <c r="I49" s="434"/>
      <c r="J49" s="451"/>
      <c r="K49" s="442">
        <f>5993.856+C73</f>
        <v>6144.5559999999996</v>
      </c>
      <c r="L49" s="443"/>
      <c r="M49" s="441">
        <f>4530.24+D73</f>
        <v>4692.25</v>
      </c>
      <c r="N49" s="442"/>
      <c r="O49" s="441">
        <f>4007.52+E73</f>
        <v>4155.59</v>
      </c>
    </row>
    <row r="50" spans="1:15">
      <c r="B50" s="456" t="s">
        <v>1053</v>
      </c>
      <c r="C50" s="457"/>
      <c r="D50" s="457"/>
      <c r="E50" s="458"/>
      <c r="F50" s="459"/>
      <c r="G50" s="458"/>
      <c r="H50" s="459"/>
      <c r="I50" s="459"/>
      <c r="J50" s="460"/>
      <c r="K50" s="446">
        <f>2816225957/10^5</f>
        <v>28162.259569999998</v>
      </c>
      <c r="L50" s="447"/>
      <c r="M50" s="445">
        <f>2816225957/10^5</f>
        <v>28162.259569999998</v>
      </c>
      <c r="N50" s="446"/>
      <c r="O50" s="445">
        <f>2816225957/10^5</f>
        <v>28162.259569999998</v>
      </c>
    </row>
    <row r="51" spans="1:15" s="396" customFormat="1">
      <c r="A51" s="395"/>
      <c r="B51" s="483" t="s">
        <v>1054</v>
      </c>
      <c r="C51" s="484"/>
      <c r="D51" s="484"/>
      <c r="E51" s="461"/>
      <c r="F51" s="442"/>
      <c r="G51" s="461"/>
      <c r="H51" s="442"/>
      <c r="I51" s="442"/>
      <c r="J51" s="443"/>
      <c r="K51" s="442">
        <v>693</v>
      </c>
      <c r="L51" s="443"/>
      <c r="M51" s="441">
        <v>719.87139000000002</v>
      </c>
      <c r="N51" s="442"/>
      <c r="O51" s="441">
        <v>706.41584999999998</v>
      </c>
    </row>
    <row r="52" spans="1:15" s="396" customFormat="1">
      <c r="A52" s="395"/>
      <c r="B52" s="433"/>
      <c r="C52" s="434"/>
      <c r="D52" s="434"/>
      <c r="E52" s="434"/>
      <c r="F52" s="435"/>
      <c r="G52" s="265"/>
      <c r="H52" s="265"/>
      <c r="I52" s="436"/>
      <c r="J52" s="265"/>
      <c r="K52" s="265"/>
      <c r="L52" s="265"/>
      <c r="M52" s="265"/>
      <c r="N52" s="265"/>
      <c r="O52" s="265"/>
    </row>
    <row r="53" spans="1:15">
      <c r="B53" s="287" t="s">
        <v>1057</v>
      </c>
    </row>
    <row r="54" spans="1:15" ht="45.75" customHeight="1">
      <c r="B54" s="571" t="s">
        <v>1056</v>
      </c>
      <c r="C54" s="571"/>
      <c r="D54" s="571"/>
      <c r="E54" s="571"/>
      <c r="F54" s="571"/>
      <c r="G54" s="571"/>
      <c r="H54" s="571"/>
      <c r="I54" s="571"/>
      <c r="J54" s="571"/>
      <c r="K54" s="571"/>
      <c r="L54" s="571"/>
      <c r="M54" s="571"/>
      <c r="N54" s="571"/>
      <c r="O54" s="571"/>
    </row>
    <row r="55" spans="1:15">
      <c r="C55" s="286"/>
      <c r="D55" s="286"/>
      <c r="E55" s="286"/>
      <c r="F55" s="286"/>
      <c r="G55" s="286"/>
      <c r="H55" s="286"/>
      <c r="I55" s="286"/>
      <c r="J55" s="286"/>
      <c r="K55" s="286"/>
      <c r="L55" s="286"/>
      <c r="M55" s="286"/>
      <c r="N55" s="286"/>
      <c r="O55" s="286"/>
    </row>
    <row r="56" spans="1:15">
      <c r="A56" s="397"/>
      <c r="B56" s="572"/>
      <c r="C56" s="572"/>
      <c r="D56" s="572"/>
      <c r="E56" s="572"/>
      <c r="F56" s="572"/>
      <c r="G56" s="572"/>
      <c r="H56" s="572"/>
      <c r="I56" s="572"/>
      <c r="J56" s="572"/>
      <c r="K56" s="572"/>
      <c r="L56" s="572"/>
      <c r="M56" s="572"/>
      <c r="N56" s="572"/>
      <c r="O56" s="572"/>
    </row>
    <row r="57" spans="1:15">
      <c r="A57" s="397"/>
      <c r="C57" s="300"/>
      <c r="D57" s="300"/>
      <c r="E57" s="300"/>
      <c r="F57" s="300"/>
      <c r="G57" s="300"/>
      <c r="H57" s="300"/>
      <c r="I57" s="300"/>
      <c r="J57" s="300"/>
      <c r="K57" s="300"/>
      <c r="L57" s="300"/>
      <c r="M57" s="300"/>
      <c r="N57" s="300"/>
      <c r="O57" s="300"/>
    </row>
    <row r="63" spans="1:15">
      <c r="B63" s="415" t="s">
        <v>1046</v>
      </c>
      <c r="C63" s="416" t="s">
        <v>992</v>
      </c>
      <c r="D63" s="416" t="s">
        <v>993</v>
      </c>
      <c r="E63" s="416" t="s">
        <v>994</v>
      </c>
    </row>
    <row r="64" spans="1:15">
      <c r="B64" s="418" t="s">
        <v>891</v>
      </c>
      <c r="C64" s="413"/>
      <c r="D64" s="420">
        <v>0.55952327789913148</v>
      </c>
      <c r="E64" s="420">
        <v>0</v>
      </c>
    </row>
    <row r="65" spans="2:5">
      <c r="B65" s="421" t="s">
        <v>855</v>
      </c>
      <c r="C65" s="422"/>
      <c r="D65" s="423">
        <f>SUM(D64:D64)</f>
        <v>0.55952327789913148</v>
      </c>
      <c r="E65" s="423">
        <f>SUM(E64:E64)</f>
        <v>0</v>
      </c>
    </row>
    <row r="66" spans="2:5" ht="15.75">
      <c r="B66" s="488"/>
      <c r="C66" s="489">
        <v>42825</v>
      </c>
      <c r="D66" s="489">
        <v>42460</v>
      </c>
      <c r="E66" s="489">
        <v>42094</v>
      </c>
    </row>
    <row r="67" spans="2:5" ht="15.75">
      <c r="B67" s="488" t="s">
        <v>1073</v>
      </c>
      <c r="C67" s="490">
        <v>25</v>
      </c>
      <c r="D67" s="490">
        <v>26.94</v>
      </c>
      <c r="E67" s="490">
        <v>24.55</v>
      </c>
    </row>
    <row r="68" spans="2:5" ht="15.75">
      <c r="B68" s="488" t="s">
        <v>1074</v>
      </c>
      <c r="C68" s="490">
        <v>25</v>
      </c>
      <c r="D68" s="490">
        <v>26.94</v>
      </c>
      <c r="E68" s="490">
        <v>24.55</v>
      </c>
    </row>
    <row r="69" spans="2:5" ht="15.75">
      <c r="B69" s="488" t="s">
        <v>1075</v>
      </c>
      <c r="C69" s="490">
        <v>25</v>
      </c>
      <c r="D69" s="490">
        <v>26.94</v>
      </c>
      <c r="E69" s="490">
        <v>24.55</v>
      </c>
    </row>
    <row r="70" spans="2:5" ht="15.75">
      <c r="B70" s="488" t="s">
        <v>1076</v>
      </c>
      <c r="C70" s="490">
        <v>25</v>
      </c>
      <c r="D70" s="490">
        <v>26.94</v>
      </c>
      <c r="E70" s="490">
        <v>24.55</v>
      </c>
    </row>
    <row r="71" spans="2:5" ht="15.75">
      <c r="B71" s="488" t="s">
        <v>1077</v>
      </c>
      <c r="C71" s="490">
        <v>25</v>
      </c>
      <c r="D71" s="490">
        <v>26.94</v>
      </c>
      <c r="E71" s="490">
        <v>24.55</v>
      </c>
    </row>
    <row r="72" spans="2:5" ht="15.75">
      <c r="B72" s="488" t="s">
        <v>1078</v>
      </c>
      <c r="C72" s="490">
        <v>25.7</v>
      </c>
      <c r="D72" s="490">
        <v>27.31</v>
      </c>
      <c r="E72" s="490">
        <v>25.32</v>
      </c>
    </row>
    <row r="73" spans="2:5">
      <c r="B73" s="491"/>
      <c r="C73" s="492">
        <f>SUM(C67:C72)</f>
        <v>150.69999999999999</v>
      </c>
      <c r="D73" s="492">
        <f>SUM(D67:D72)</f>
        <v>162.01000000000002</v>
      </c>
      <c r="E73" s="492">
        <f>SUM(E67:E72)</f>
        <v>148.07</v>
      </c>
    </row>
    <row r="139" spans="1:16" s="251" customFormat="1">
      <c r="A139" s="384"/>
      <c r="B139" s="286" t="s">
        <v>1026</v>
      </c>
      <c r="N139" s="251">
        <v>756.46394000000009</v>
      </c>
      <c r="P139" s="380"/>
    </row>
    <row r="277" spans="1:16" s="251" customFormat="1">
      <c r="A277" s="384"/>
      <c r="B277" s="286" t="s">
        <v>1045</v>
      </c>
      <c r="P277" s="380"/>
    </row>
    <row r="285" spans="1:16" s="251" customFormat="1">
      <c r="A285" s="384"/>
      <c r="B285" s="286" t="s">
        <v>1045</v>
      </c>
      <c r="P285" s="380"/>
    </row>
  </sheetData>
  <mergeCells count="7">
    <mergeCell ref="B54:O54"/>
    <mergeCell ref="B56:O56"/>
    <mergeCell ref="B44:O44"/>
    <mergeCell ref="B47:D48"/>
    <mergeCell ref="B49:D49"/>
    <mergeCell ref="K48:L48"/>
    <mergeCell ref="K47:O47"/>
  </mergeCells>
  <pageMargins left="0.31496062992125984" right="0.31496062992125984" top="0.31496062992125984" bottom="0.31496062992125984" header="0.31496062992125984" footer="0.31496062992125984"/>
  <pageSetup scale="61" orientation="portrait" r:id="rId1"/>
  <ignoredErrors>
    <ignoredError sqref="O11 O23" formula="1"/>
    <ignoredError sqref="C73:E73" formulaRange="1"/>
  </ignoredErrors>
</worksheet>
</file>

<file path=xl/worksheets/sheet4.xml><?xml version="1.0" encoding="utf-8"?>
<worksheet xmlns="http://schemas.openxmlformats.org/spreadsheetml/2006/main" xmlns:r="http://schemas.openxmlformats.org/officeDocument/2006/relationships">
  <sheetPr>
    <tabColor rgb="FF00B050"/>
  </sheetPr>
  <dimension ref="A1:N303"/>
  <sheetViews>
    <sheetView showGridLines="0" view="pageBreakPreview" topLeftCell="A12" zoomScale="90" zoomScaleSheetLayoutView="90" workbookViewId="0">
      <selection activeCell="B35" sqref="B35"/>
    </sheetView>
  </sheetViews>
  <sheetFormatPr defaultRowHeight="15"/>
  <cols>
    <col min="1" max="1" width="2.88671875" style="262" customWidth="1"/>
    <col min="2" max="2" width="30.77734375" style="262" customWidth="1"/>
    <col min="3" max="5" width="10.33203125" style="262" customWidth="1"/>
    <col min="6" max="6" width="10.88671875" style="251" customWidth="1"/>
    <col min="7" max="7" width="11.88671875" style="251" customWidth="1"/>
    <col min="8" max="8" width="12.21875" style="251" customWidth="1"/>
    <col min="9" max="9" width="12.21875" style="252" customWidth="1"/>
    <col min="10" max="16384" width="8.88671875" style="262"/>
  </cols>
  <sheetData>
    <row r="1" spans="1:10">
      <c r="A1" s="261" t="s">
        <v>911</v>
      </c>
    </row>
    <row r="2" spans="1:10">
      <c r="A2" s="249" t="s">
        <v>1027</v>
      </c>
    </row>
    <row r="4" spans="1:10" ht="15.75" thickBot="1">
      <c r="A4" s="340" t="e">
        <f>#REF!</f>
        <v>#REF!</v>
      </c>
      <c r="B4" s="261" t="s">
        <v>1068</v>
      </c>
      <c r="C4" s="261"/>
      <c r="D4" s="261"/>
      <c r="E4" s="261"/>
      <c r="H4" s="307" t="s">
        <v>1030</v>
      </c>
    </row>
    <row r="5" spans="1:10" ht="30.75" customHeight="1" thickBot="1">
      <c r="B5" s="332"/>
      <c r="C5" s="263"/>
      <c r="D5" s="263"/>
      <c r="E5" s="263"/>
      <c r="F5" s="254"/>
      <c r="G5" s="337" t="s">
        <v>1040</v>
      </c>
      <c r="H5" s="337" t="s">
        <v>855</v>
      </c>
    </row>
    <row r="6" spans="1:10" ht="13.5" customHeight="1">
      <c r="B6" s="333" t="s">
        <v>998</v>
      </c>
      <c r="C6" s="264"/>
      <c r="D6" s="264"/>
      <c r="E6" s="264"/>
      <c r="F6" s="259"/>
      <c r="G6" s="256"/>
      <c r="H6" s="259"/>
    </row>
    <row r="7" spans="1:10">
      <c r="B7" s="266" t="s">
        <v>999</v>
      </c>
      <c r="C7" s="266"/>
      <c r="D7" s="266"/>
      <c r="E7" s="266"/>
      <c r="F7" s="267"/>
      <c r="G7" s="268">
        <v>4550.0600000000004</v>
      </c>
      <c r="H7" s="276">
        <f>SUM(G7)</f>
        <v>4550.0600000000004</v>
      </c>
    </row>
    <row r="8" spans="1:10">
      <c r="B8" s="266" t="s">
        <v>1000</v>
      </c>
      <c r="C8" s="266"/>
      <c r="D8" s="266"/>
      <c r="E8" s="266"/>
      <c r="F8" s="267"/>
      <c r="G8" s="268">
        <v>526.99</v>
      </c>
      <c r="H8" s="276">
        <f>SUM(G8)</f>
        <v>526.99</v>
      </c>
    </row>
    <row r="9" spans="1:10">
      <c r="B9" s="266" t="s">
        <v>1031</v>
      </c>
      <c r="C9" s="266"/>
      <c r="D9" s="266"/>
      <c r="E9" s="266"/>
      <c r="F9" s="267"/>
      <c r="G9" s="268">
        <v>2.09</v>
      </c>
      <c r="H9" s="276">
        <f>SUM(G9)</f>
        <v>2.09</v>
      </c>
    </row>
    <row r="10" spans="1:10" ht="15.75" thickBot="1">
      <c r="B10" s="293" t="s">
        <v>1001</v>
      </c>
      <c r="C10" s="266"/>
      <c r="D10" s="266"/>
      <c r="E10" s="266"/>
      <c r="F10" s="267"/>
      <c r="G10" s="268">
        <v>-0.33</v>
      </c>
      <c r="H10" s="276">
        <f>SUM(G10)</f>
        <v>-0.33</v>
      </c>
    </row>
    <row r="11" spans="1:10" ht="15.75" thickBot="1">
      <c r="A11" s="270"/>
      <c r="B11" s="271" t="s">
        <v>1002</v>
      </c>
      <c r="C11" s="271"/>
      <c r="D11" s="271"/>
      <c r="E11" s="271"/>
      <c r="F11" s="272"/>
      <c r="G11" s="273">
        <f>SUM(G7:G10)</f>
        <v>5078.8100000000004</v>
      </c>
      <c r="H11" s="273">
        <f>SUM(H7:H10)</f>
        <v>5078.8100000000004</v>
      </c>
      <c r="I11" s="262"/>
      <c r="J11" s="270"/>
    </row>
    <row r="12" spans="1:10">
      <c r="B12" s="266" t="s">
        <v>1000</v>
      </c>
      <c r="C12" s="266"/>
      <c r="D12" s="266"/>
      <c r="E12" s="266"/>
      <c r="F12" s="267"/>
      <c r="G12" s="268">
        <v>769.57</v>
      </c>
      <c r="H12" s="268">
        <f>SUM(G12)</f>
        <v>769.57</v>
      </c>
      <c r="I12" s="262"/>
    </row>
    <row r="13" spans="1:10">
      <c r="B13" s="266" t="s">
        <v>1031</v>
      </c>
      <c r="C13" s="266"/>
      <c r="D13" s="266"/>
      <c r="E13" s="266"/>
      <c r="F13" s="267"/>
      <c r="G13" s="268">
        <v>-5.34</v>
      </c>
      <c r="H13" s="268">
        <f>SUM(G13)</f>
        <v>-5.34</v>
      </c>
      <c r="I13" s="262"/>
    </row>
    <row r="14" spans="1:10" ht="15.75" thickBot="1">
      <c r="B14" s="266" t="s">
        <v>1001</v>
      </c>
      <c r="C14" s="266"/>
      <c r="D14" s="266"/>
      <c r="E14" s="266"/>
      <c r="F14" s="267"/>
      <c r="G14" s="268">
        <v>0</v>
      </c>
      <c r="H14" s="268">
        <f>SUM(G14)</f>
        <v>0</v>
      </c>
      <c r="I14" s="262"/>
    </row>
    <row r="15" spans="1:10" ht="15.75" thickBot="1">
      <c r="A15" s="270"/>
      <c r="B15" s="271" t="s">
        <v>1003</v>
      </c>
      <c r="C15" s="271"/>
      <c r="D15" s="271"/>
      <c r="E15" s="271"/>
      <c r="F15" s="272"/>
      <c r="G15" s="273">
        <f>SUM(G11:G14)</f>
        <v>5843.04</v>
      </c>
      <c r="H15" s="273">
        <f>SUM(H11:H14)</f>
        <v>5843.04</v>
      </c>
      <c r="I15" s="262"/>
      <c r="J15" s="270"/>
    </row>
    <row r="16" spans="1:10">
      <c r="B16" s="274"/>
      <c r="C16" s="274"/>
      <c r="D16" s="274"/>
      <c r="E16" s="274"/>
      <c r="F16" s="267"/>
      <c r="G16" s="268"/>
      <c r="H16" s="269"/>
      <c r="I16" s="262"/>
    </row>
    <row r="17" spans="1:10">
      <c r="B17" s="275" t="s">
        <v>1015</v>
      </c>
      <c r="C17" s="275"/>
      <c r="D17" s="275"/>
      <c r="E17" s="275"/>
      <c r="F17" s="267"/>
      <c r="G17" s="276"/>
      <c r="H17" s="269"/>
      <c r="I17" s="262"/>
    </row>
    <row r="18" spans="1:10">
      <c r="B18" s="266" t="s">
        <v>999</v>
      </c>
      <c r="C18" s="266"/>
      <c r="D18" s="266"/>
      <c r="E18" s="266"/>
      <c r="F18" s="267"/>
      <c r="G18" s="268">
        <v>4339.16</v>
      </c>
      <c r="H18" s="276">
        <f t="shared" ref="H18:H25" si="0">SUM(G18)</f>
        <v>4339.16</v>
      </c>
      <c r="I18" s="262"/>
    </row>
    <row r="19" spans="1:10">
      <c r="B19" s="266" t="s">
        <v>1016</v>
      </c>
      <c r="C19" s="266"/>
      <c r="D19" s="266"/>
      <c r="E19" s="266"/>
      <c r="F19" s="267"/>
      <c r="G19" s="268">
        <v>521.42999999999995</v>
      </c>
      <c r="H19" s="276">
        <f t="shared" si="0"/>
        <v>521.42999999999995</v>
      </c>
      <c r="I19" s="262"/>
    </row>
    <row r="20" spans="1:10">
      <c r="B20" s="266" t="s">
        <v>1031</v>
      </c>
      <c r="C20" s="266"/>
      <c r="D20" s="266"/>
      <c r="E20" s="266"/>
      <c r="F20" s="267"/>
      <c r="G20" s="268">
        <v>3.92</v>
      </c>
      <c r="H20" s="276">
        <f t="shared" si="0"/>
        <v>3.92</v>
      </c>
      <c r="I20" s="262"/>
    </row>
    <row r="21" spans="1:10" ht="15.75" thickBot="1">
      <c r="B21" s="266" t="s">
        <v>1007</v>
      </c>
      <c r="C21" s="266"/>
      <c r="D21" s="266"/>
      <c r="E21" s="266"/>
      <c r="F21" s="267"/>
      <c r="G21" s="268">
        <v>-0.33</v>
      </c>
      <c r="H21" s="276">
        <f t="shared" si="0"/>
        <v>-0.33</v>
      </c>
      <c r="I21" s="262"/>
    </row>
    <row r="22" spans="1:10" ht="15.75" thickBot="1">
      <c r="A22" s="270"/>
      <c r="B22" s="277" t="s">
        <v>1002</v>
      </c>
      <c r="C22" s="277"/>
      <c r="D22" s="277"/>
      <c r="E22" s="277"/>
      <c r="F22" s="272"/>
      <c r="G22" s="273">
        <f>SUM(G18:G21)</f>
        <v>4864.18</v>
      </c>
      <c r="H22" s="273">
        <f>SUM(H18:H21)</f>
        <v>4864.18</v>
      </c>
      <c r="I22" s="262"/>
      <c r="J22" s="270"/>
    </row>
    <row r="23" spans="1:10">
      <c r="B23" s="266" t="s">
        <v>1016</v>
      </c>
      <c r="C23" s="266"/>
      <c r="D23" s="266"/>
      <c r="E23" s="266"/>
      <c r="F23" s="267"/>
      <c r="G23" s="268">
        <v>240.65</v>
      </c>
      <c r="H23" s="268">
        <f t="shared" si="0"/>
        <v>240.65</v>
      </c>
      <c r="I23" s="262"/>
    </row>
    <row r="24" spans="1:10">
      <c r="B24" s="266" t="s">
        <v>1031</v>
      </c>
      <c r="C24" s="266"/>
      <c r="D24" s="266"/>
      <c r="E24" s="266"/>
      <c r="F24" s="267"/>
      <c r="G24" s="268">
        <v>-3.6</v>
      </c>
      <c r="H24" s="268">
        <f>SUM(G24)</f>
        <v>-3.6</v>
      </c>
      <c r="I24" s="262"/>
    </row>
    <row r="25" spans="1:10" ht="15.75" thickBot="1">
      <c r="B25" s="266" t="s">
        <v>1007</v>
      </c>
      <c r="C25" s="266"/>
      <c r="D25" s="266"/>
      <c r="E25" s="266"/>
      <c r="F25" s="267"/>
      <c r="G25" s="268">
        <v>0</v>
      </c>
      <c r="H25" s="268">
        <f t="shared" si="0"/>
        <v>0</v>
      </c>
      <c r="I25" s="262"/>
    </row>
    <row r="26" spans="1:10">
      <c r="B26" s="264" t="s">
        <v>1003</v>
      </c>
      <c r="C26" s="264"/>
      <c r="D26" s="264"/>
      <c r="E26" s="264"/>
      <c r="F26" s="278"/>
      <c r="G26" s="279">
        <f>SUM(G22:G25)</f>
        <v>5101.2299999999996</v>
      </c>
      <c r="H26" s="279">
        <f>SUM(H22:H25)</f>
        <v>5101.2299999999996</v>
      </c>
      <c r="I26" s="262"/>
    </row>
    <row r="27" spans="1:10" ht="15.75" thickBot="1">
      <c r="B27" s="280"/>
      <c r="C27" s="280"/>
      <c r="D27" s="280"/>
      <c r="E27" s="280"/>
      <c r="F27" s="282"/>
      <c r="G27" s="283"/>
      <c r="H27" s="284"/>
      <c r="I27" s="262"/>
    </row>
    <row r="28" spans="1:10" ht="15.75" thickBot="1">
      <c r="B28" s="280" t="s">
        <v>1008</v>
      </c>
      <c r="C28" s="280"/>
      <c r="D28" s="280"/>
      <c r="E28" s="280"/>
      <c r="F28" s="281"/>
      <c r="G28" s="283">
        <f>G7-G18</f>
        <v>210.90000000000055</v>
      </c>
      <c r="H28" s="283">
        <f>H7-H18</f>
        <v>210.90000000000055</v>
      </c>
      <c r="I28" s="262"/>
    </row>
    <row r="29" spans="1:10" ht="15.75" thickBot="1">
      <c r="B29" s="280" t="s">
        <v>1009</v>
      </c>
      <c r="C29" s="280"/>
      <c r="D29" s="280"/>
      <c r="E29" s="280"/>
      <c r="F29" s="281"/>
      <c r="G29" s="283">
        <f>G11-G22</f>
        <v>214.63000000000011</v>
      </c>
      <c r="H29" s="283">
        <f>H11-H22</f>
        <v>214.63000000000011</v>
      </c>
      <c r="I29" s="262"/>
    </row>
    <row r="30" spans="1:10" ht="15.75" thickBot="1">
      <c r="B30" s="280" t="s">
        <v>1010</v>
      </c>
      <c r="C30" s="280"/>
      <c r="D30" s="280"/>
      <c r="E30" s="280"/>
      <c r="F30" s="281"/>
      <c r="G30" s="283">
        <f>G15-G26</f>
        <v>741.8100000000004</v>
      </c>
      <c r="H30" s="283">
        <f>H15-H26</f>
        <v>741.8100000000004</v>
      </c>
      <c r="I30" s="262"/>
    </row>
    <row r="32" spans="1:10" ht="15" customHeight="1">
      <c r="A32" s="326"/>
      <c r="B32" s="301"/>
      <c r="C32" s="301"/>
      <c r="D32" s="301"/>
      <c r="E32" s="301"/>
      <c r="F32" s="329"/>
      <c r="G32" s="329"/>
      <c r="H32" s="329"/>
      <c r="I32" s="285"/>
    </row>
    <row r="33" spans="1:9" ht="15" customHeight="1">
      <c r="A33" s="326"/>
      <c r="B33" s="301"/>
      <c r="C33" s="301"/>
      <c r="D33" s="301"/>
      <c r="E33" s="301"/>
      <c r="F33" s="329"/>
      <c r="G33" s="329"/>
      <c r="H33" s="329"/>
      <c r="I33" s="285"/>
    </row>
    <row r="34" spans="1:9" ht="15" customHeight="1">
      <c r="A34" s="326"/>
      <c r="B34" s="301"/>
      <c r="C34" s="301"/>
      <c r="D34" s="301"/>
      <c r="E34" s="301"/>
      <c r="F34" s="329"/>
      <c r="G34" s="329"/>
      <c r="H34" s="329"/>
      <c r="I34" s="285"/>
    </row>
    <row r="35" spans="1:9" ht="15" customHeight="1">
      <c r="A35" s="326"/>
      <c r="B35" s="301"/>
      <c r="C35" s="301"/>
      <c r="D35" s="301"/>
      <c r="E35" s="301"/>
      <c r="F35" s="329"/>
      <c r="G35" s="329"/>
      <c r="H35" s="329"/>
      <c r="I35" s="285"/>
    </row>
    <row r="36" spans="1:9" ht="15" customHeight="1">
      <c r="A36" s="326"/>
      <c r="B36" s="301"/>
      <c r="C36" s="301"/>
      <c r="D36" s="301"/>
      <c r="E36" s="301"/>
      <c r="F36" s="329"/>
      <c r="G36" s="329"/>
      <c r="H36" s="329"/>
      <c r="I36" s="285"/>
    </row>
    <row r="37" spans="1:9" ht="15" customHeight="1">
      <c r="A37" s="326"/>
      <c r="B37" s="301"/>
      <c r="C37" s="301"/>
      <c r="D37" s="301"/>
      <c r="E37" s="301"/>
      <c r="F37" s="329"/>
      <c r="G37" s="329"/>
      <c r="H37" s="329"/>
      <c r="I37" s="285"/>
    </row>
    <row r="38" spans="1:9" ht="15" customHeight="1">
      <c r="A38" s="326"/>
      <c r="B38" s="301"/>
      <c r="C38" s="301"/>
      <c r="D38" s="301"/>
      <c r="E38" s="301"/>
      <c r="F38" s="329"/>
      <c r="G38" s="329"/>
      <c r="H38" s="329"/>
      <c r="I38" s="285"/>
    </row>
    <row r="39" spans="1:9" ht="15" customHeight="1">
      <c r="A39" s="326"/>
      <c r="B39" s="301"/>
      <c r="C39" s="301"/>
      <c r="D39" s="301"/>
      <c r="E39" s="301"/>
      <c r="F39" s="329"/>
      <c r="G39" s="329"/>
      <c r="H39" s="329"/>
      <c r="I39" s="285"/>
    </row>
    <row r="40" spans="1:9" ht="15" customHeight="1">
      <c r="A40" s="326"/>
      <c r="B40" s="301"/>
      <c r="C40" s="301"/>
      <c r="D40" s="301"/>
      <c r="E40" s="301"/>
      <c r="F40" s="329"/>
      <c r="G40" s="329"/>
      <c r="H40" s="329"/>
      <c r="I40" s="285"/>
    </row>
    <row r="41" spans="1:9" ht="15" customHeight="1">
      <c r="A41" s="326"/>
      <c r="B41" s="301"/>
      <c r="C41" s="301"/>
      <c r="D41" s="301"/>
      <c r="E41" s="301"/>
      <c r="F41" s="329"/>
      <c r="G41" s="329"/>
      <c r="H41" s="329"/>
      <c r="I41" s="285"/>
    </row>
    <row r="42" spans="1:9" s="330" customFormat="1">
      <c r="B42" s="582" t="s">
        <v>1033</v>
      </c>
      <c r="C42" s="582"/>
      <c r="D42" s="582"/>
      <c r="E42" s="582"/>
      <c r="F42" s="582"/>
      <c r="G42" s="582"/>
      <c r="H42" s="582"/>
      <c r="I42" s="331"/>
    </row>
    <row r="43" spans="1:9">
      <c r="B43" s="327"/>
    </row>
    <row r="58" spans="2:2">
      <c r="B58" s="327"/>
    </row>
    <row r="157" spans="2:14">
      <c r="B157" s="262" t="s">
        <v>1026</v>
      </c>
      <c r="L157" s="262" t="e">
        <f>#REF!+#REF!</f>
        <v>#REF!</v>
      </c>
      <c r="N157" s="262">
        <f>6.64244+804.9111</f>
        <v>811.55354</v>
      </c>
    </row>
    <row r="295" spans="2:2">
      <c r="B295" s="262" t="e">
        <f>"Note-"&amp;#REF!</f>
        <v>#REF!</v>
      </c>
    </row>
    <row r="303" spans="2:2">
      <c r="B303" s="262" t="e">
        <f>"Note-"&amp;#REF!</f>
        <v>#REF!</v>
      </c>
    </row>
  </sheetData>
  <mergeCells count="1">
    <mergeCell ref="B42:H42"/>
  </mergeCells>
  <pageMargins left="0.31496062992125984" right="0.31496062992125984" top="0.31496062992125984" bottom="0.31496062992125984" header="0.31496062992125984" footer="0.31496062992125984"/>
  <pageSetup paperSize="9" scale="80" orientation="portrait" r:id="rId1"/>
  <ignoredErrors>
    <ignoredError sqref="H22 H11" formula="1"/>
  </ignoredErrors>
</worksheet>
</file>

<file path=xl/worksheets/sheet5.xml><?xml version="1.0" encoding="utf-8"?>
<worksheet xmlns="http://schemas.openxmlformats.org/spreadsheetml/2006/main" xmlns:r="http://schemas.openxmlformats.org/officeDocument/2006/relationships">
  <dimension ref="A1:Y78"/>
  <sheetViews>
    <sheetView showGridLines="0" tabSelected="1" view="pageBreakPreview" zoomScaleSheetLayoutView="100" workbookViewId="0">
      <selection activeCell="C49" sqref="C49"/>
    </sheetView>
  </sheetViews>
  <sheetFormatPr defaultRowHeight="15"/>
  <cols>
    <col min="1" max="1" width="2.109375" style="507" customWidth="1"/>
    <col min="2" max="2" width="22.6640625" style="507" customWidth="1"/>
    <col min="3" max="3" width="8.44140625" style="507" customWidth="1"/>
    <col min="4" max="4" width="8" style="507" customWidth="1"/>
    <col min="5" max="5" width="8.77734375" style="507" customWidth="1"/>
    <col min="6" max="6" width="13.33203125" style="507" customWidth="1"/>
    <col min="7" max="7" width="8.88671875" style="507" customWidth="1"/>
    <col min="8" max="8" width="8.6640625" style="507" customWidth="1"/>
    <col min="9" max="9" width="11.33203125" style="507" customWidth="1"/>
    <col min="10" max="10" width="2.5546875" style="507" customWidth="1"/>
    <col min="11" max="13" width="11.33203125" style="508" customWidth="1"/>
    <col min="14" max="14" width="9.6640625" style="509" customWidth="1"/>
    <col min="15" max="15" width="8.5546875" style="507" bestFit="1" customWidth="1"/>
    <col min="16" max="16" width="8.5546875" style="507" customWidth="1"/>
    <col min="17" max="17" width="9.77734375" style="507" customWidth="1"/>
    <col min="18" max="18" width="9.6640625" style="507" customWidth="1"/>
    <col min="19" max="19" width="9" style="507" customWidth="1"/>
    <col min="20" max="20" width="8.88671875" style="507" hidden="1" customWidth="1"/>
    <col min="21" max="21" width="8.5546875" style="507" bestFit="1" customWidth="1"/>
    <col min="22" max="22" width="8.88671875" style="507"/>
    <col min="23" max="23" width="8.21875" style="507" bestFit="1" customWidth="1"/>
    <col min="24" max="24" width="7.77734375" style="507" bestFit="1" customWidth="1"/>
    <col min="25" max="25" width="7.44140625" style="507" bestFit="1" customWidth="1"/>
    <col min="26" max="16384" width="8.88671875" style="507"/>
  </cols>
  <sheetData>
    <row r="1" spans="1:24">
      <c r="A1" s="506" t="s">
        <v>911</v>
      </c>
    </row>
    <row r="2" spans="1:24">
      <c r="A2" s="510" t="s">
        <v>1099</v>
      </c>
    </row>
    <row r="3" spans="1:24">
      <c r="R3" s="511"/>
    </row>
    <row r="4" spans="1:24">
      <c r="I4" s="512"/>
      <c r="J4" s="512"/>
      <c r="K4" s="307" t="s">
        <v>1030</v>
      </c>
      <c r="L4" s="512"/>
      <c r="M4" s="512"/>
      <c r="N4" s="513"/>
      <c r="R4" s="511"/>
    </row>
    <row r="5" spans="1:24">
      <c r="A5" s="514" t="s">
        <v>301</v>
      </c>
      <c r="B5" s="515" t="s">
        <v>1100</v>
      </c>
      <c r="C5" s="515"/>
      <c r="D5" s="515"/>
      <c r="E5" s="515"/>
      <c r="F5" s="515"/>
      <c r="G5" s="515"/>
      <c r="I5" s="516" t="s">
        <v>1091</v>
      </c>
      <c r="J5" s="516"/>
      <c r="K5" s="516" t="s">
        <v>1088</v>
      </c>
      <c r="L5" s="516"/>
      <c r="M5" s="516"/>
      <c r="R5" s="511"/>
    </row>
    <row r="6" spans="1:24">
      <c r="B6" s="517" t="s">
        <v>1029</v>
      </c>
      <c r="C6" s="517"/>
      <c r="D6" s="517"/>
      <c r="E6" s="517"/>
      <c r="F6" s="517"/>
      <c r="G6" s="517"/>
      <c r="I6" s="508">
        <v>56750.622970099968</v>
      </c>
      <c r="K6" s="508">
        <v>56810.149999999994</v>
      </c>
      <c r="O6" s="518"/>
      <c r="P6" s="518"/>
      <c r="R6" s="518"/>
      <c r="X6" s="518"/>
    </row>
    <row r="7" spans="1:24">
      <c r="B7" s="517"/>
      <c r="C7" s="517"/>
      <c r="D7" s="517"/>
      <c r="E7" s="517"/>
      <c r="F7" s="517"/>
      <c r="G7" s="517"/>
      <c r="O7" s="518"/>
      <c r="P7" s="518"/>
    </row>
    <row r="8" spans="1:24">
      <c r="B8" s="519" t="s">
        <v>1101</v>
      </c>
      <c r="C8" s="519"/>
      <c r="D8" s="519"/>
      <c r="E8" s="519"/>
      <c r="F8" s="519"/>
      <c r="G8" s="519"/>
    </row>
    <row r="9" spans="1:24">
      <c r="B9" s="520" t="s">
        <v>918</v>
      </c>
      <c r="C9" s="517"/>
      <c r="D9" s="517"/>
      <c r="E9" s="517"/>
      <c r="F9" s="517"/>
      <c r="G9" s="517"/>
      <c r="I9" s="508">
        <v>2235.9499999999998</v>
      </c>
      <c r="J9" s="508"/>
      <c r="K9" s="508">
        <v>2382.6899999999996</v>
      </c>
      <c r="O9" s="521"/>
      <c r="T9" s="522"/>
    </row>
    <row r="10" spans="1:24">
      <c r="B10" s="520" t="s">
        <v>1042</v>
      </c>
      <c r="C10" s="517"/>
      <c r="D10" s="517"/>
      <c r="E10" s="517"/>
      <c r="F10" s="517"/>
      <c r="G10" s="517"/>
      <c r="I10" s="508">
        <v>1.06</v>
      </c>
      <c r="J10" s="508"/>
      <c r="K10" s="508">
        <v>5.74</v>
      </c>
      <c r="O10" s="521"/>
      <c r="T10" s="522"/>
    </row>
    <row r="11" spans="1:24">
      <c r="B11" s="520" t="s">
        <v>921</v>
      </c>
      <c r="C11" s="517"/>
      <c r="D11" s="517"/>
      <c r="E11" s="517"/>
      <c r="F11" s="517"/>
      <c r="G11" s="517"/>
      <c r="H11" s="521"/>
      <c r="I11" s="508">
        <v>10.65</v>
      </c>
      <c r="J11" s="508"/>
      <c r="K11" s="508">
        <v>1.86</v>
      </c>
      <c r="O11" s="521"/>
      <c r="T11" s="522"/>
    </row>
    <row r="12" spans="1:24">
      <c r="B12" s="520" t="s">
        <v>1086</v>
      </c>
      <c r="C12" s="517"/>
      <c r="D12" s="517"/>
      <c r="E12" s="517"/>
      <c r="F12" s="517"/>
      <c r="G12" s="517"/>
      <c r="I12" s="499">
        <v>-201.67</v>
      </c>
      <c r="J12" s="508"/>
      <c r="K12" s="499">
        <v>2.23</v>
      </c>
      <c r="M12" s="499"/>
      <c r="O12" s="521"/>
      <c r="T12" s="522"/>
    </row>
    <row r="13" spans="1:24">
      <c r="B13" s="520" t="s">
        <v>1092</v>
      </c>
      <c r="C13" s="517"/>
      <c r="D13" s="517"/>
      <c r="E13" s="517"/>
      <c r="F13" s="517"/>
      <c r="G13" s="517"/>
      <c r="I13" s="499">
        <v>202.62</v>
      </c>
      <c r="J13" s="508"/>
      <c r="K13" s="499">
        <v>0</v>
      </c>
      <c r="M13" s="499"/>
      <c r="O13" s="521"/>
      <c r="T13" s="522"/>
    </row>
    <row r="14" spans="1:24">
      <c r="B14" s="520" t="s">
        <v>974</v>
      </c>
      <c r="C14" s="517"/>
      <c r="D14" s="517"/>
      <c r="E14" s="517"/>
      <c r="F14" s="517"/>
      <c r="G14" s="517"/>
      <c r="I14" s="508">
        <v>79.59</v>
      </c>
      <c r="J14" s="508"/>
      <c r="K14" s="508">
        <v>55.32</v>
      </c>
      <c r="O14" s="521"/>
      <c r="T14" s="522"/>
    </row>
    <row r="15" spans="1:24">
      <c r="B15" s="520" t="s">
        <v>1085</v>
      </c>
      <c r="C15" s="517"/>
      <c r="D15" s="517"/>
      <c r="E15" s="517"/>
      <c r="F15" s="517"/>
      <c r="G15" s="517"/>
      <c r="I15" s="508">
        <v>1542.66</v>
      </c>
      <c r="J15" s="508"/>
      <c r="K15" s="508">
        <v>1961.77</v>
      </c>
      <c r="O15" s="521"/>
      <c r="T15" s="522"/>
    </row>
    <row r="16" spans="1:24">
      <c r="B16" s="523" t="s">
        <v>1087</v>
      </c>
      <c r="C16" s="524"/>
      <c r="D16" s="524"/>
      <c r="E16" s="524"/>
      <c r="F16" s="524"/>
      <c r="G16" s="524"/>
      <c r="I16" s="499">
        <v>-468.7</v>
      </c>
      <c r="J16" s="508"/>
      <c r="K16" s="508">
        <v>2474.44</v>
      </c>
      <c r="O16" s="521"/>
      <c r="T16" s="522"/>
    </row>
    <row r="17" spans="2:20">
      <c r="B17" s="523" t="s">
        <v>1102</v>
      </c>
      <c r="C17" s="524"/>
      <c r="D17" s="524"/>
      <c r="E17" s="524"/>
      <c r="F17" s="524"/>
      <c r="G17" s="524"/>
      <c r="I17" s="499">
        <v>-6431.630000000001</v>
      </c>
      <c r="J17" s="508"/>
      <c r="K17" s="499">
        <v>-4361.4299999999994</v>
      </c>
      <c r="O17" s="521"/>
      <c r="T17" s="522"/>
    </row>
    <row r="18" spans="2:20">
      <c r="B18" s="523" t="s">
        <v>917</v>
      </c>
      <c r="C18" s="524"/>
      <c r="D18" s="524"/>
      <c r="E18" s="524"/>
      <c r="F18" s="524"/>
      <c r="G18" s="524"/>
      <c r="I18" s="499">
        <v>144.91000000000003</v>
      </c>
      <c r="J18" s="508"/>
      <c r="K18" s="508">
        <v>0.45999999999999375</v>
      </c>
      <c r="O18" s="521"/>
      <c r="T18" s="522"/>
    </row>
    <row r="19" spans="2:20">
      <c r="B19" s="520" t="s">
        <v>1103</v>
      </c>
      <c r="C19" s="524"/>
      <c r="D19" s="524"/>
      <c r="E19" s="524"/>
      <c r="F19" s="524"/>
      <c r="G19" s="524"/>
      <c r="I19" s="499">
        <v>5907.25</v>
      </c>
      <c r="J19" s="508"/>
      <c r="K19" s="499">
        <v>6403.51</v>
      </c>
      <c r="M19" s="499"/>
      <c r="O19" s="521"/>
      <c r="T19" s="522"/>
    </row>
    <row r="20" spans="2:20" s="527" customFormat="1">
      <c r="B20" s="525" t="s">
        <v>1104</v>
      </c>
      <c r="C20" s="526"/>
      <c r="D20" s="526"/>
      <c r="E20" s="526"/>
      <c r="F20" s="526"/>
      <c r="G20" s="526"/>
      <c r="I20" s="499">
        <v>641.91</v>
      </c>
      <c r="J20" s="528"/>
      <c r="K20" s="499">
        <v>-339.1</v>
      </c>
      <c r="L20" s="508"/>
      <c r="M20" s="499"/>
      <c r="N20" s="529"/>
      <c r="O20" s="521"/>
      <c r="T20" s="530"/>
    </row>
    <row r="21" spans="2:20">
      <c r="B21" s="520" t="s">
        <v>1105</v>
      </c>
      <c r="C21" s="517"/>
      <c r="D21" s="517"/>
      <c r="E21" s="517"/>
      <c r="F21" s="517"/>
      <c r="G21" s="517"/>
      <c r="I21" s="508">
        <v>122.89</v>
      </c>
      <c r="J21" s="508"/>
      <c r="K21" s="508">
        <v>57.21</v>
      </c>
      <c r="O21" s="521"/>
      <c r="T21" s="522"/>
    </row>
    <row r="22" spans="2:20">
      <c r="B22" s="520" t="s">
        <v>1106</v>
      </c>
      <c r="C22" s="524"/>
      <c r="D22" s="524"/>
      <c r="E22" s="524"/>
      <c r="F22" s="524"/>
      <c r="G22" s="524"/>
      <c r="I22" s="499">
        <v>-0.58999999999999986</v>
      </c>
      <c r="J22" s="499"/>
      <c r="K22" s="499">
        <v>-4.8899999999999997</v>
      </c>
      <c r="M22" s="499"/>
      <c r="O22" s="521"/>
      <c r="T22" s="522"/>
    </row>
    <row r="23" spans="2:20">
      <c r="B23" s="520" t="s">
        <v>920</v>
      </c>
      <c r="C23" s="517"/>
      <c r="D23" s="517"/>
      <c r="E23" s="517"/>
      <c r="F23" s="517"/>
      <c r="G23" s="517"/>
      <c r="I23" s="499">
        <v>-17687.41</v>
      </c>
      <c r="J23" s="499"/>
      <c r="K23" s="499">
        <v>-12805.29</v>
      </c>
      <c r="M23" s="499"/>
      <c r="O23" s="521"/>
      <c r="T23" s="522"/>
    </row>
    <row r="24" spans="2:20">
      <c r="B24" s="520" t="s">
        <v>1107</v>
      </c>
      <c r="C24" s="517"/>
      <c r="D24" s="517"/>
      <c r="E24" s="517"/>
      <c r="F24" s="517"/>
      <c r="G24" s="517"/>
      <c r="I24" s="499">
        <v>29.19</v>
      </c>
      <c r="J24" s="499"/>
      <c r="K24" s="499">
        <v>6.68</v>
      </c>
      <c r="M24" s="499"/>
      <c r="O24" s="521"/>
      <c r="T24" s="522"/>
    </row>
    <row r="25" spans="2:20">
      <c r="B25" s="520" t="s">
        <v>1067</v>
      </c>
      <c r="C25" s="517"/>
      <c r="D25" s="517"/>
      <c r="E25" s="517"/>
      <c r="F25" s="517"/>
      <c r="G25" s="517"/>
      <c r="I25" s="499">
        <v>-111.71</v>
      </c>
      <c r="J25" s="499"/>
      <c r="K25" s="499">
        <v>-45.73</v>
      </c>
      <c r="M25" s="499"/>
      <c r="O25" s="521"/>
      <c r="T25" s="522"/>
    </row>
    <row r="26" spans="2:20">
      <c r="B26" s="520" t="s">
        <v>1055</v>
      </c>
      <c r="C26" s="524"/>
      <c r="D26" s="524"/>
      <c r="E26" s="524"/>
      <c r="F26" s="524"/>
      <c r="G26" s="524"/>
      <c r="I26" s="499">
        <v>-1.3929701000000001</v>
      </c>
      <c r="J26" s="499"/>
      <c r="K26" s="499">
        <v>-27.82</v>
      </c>
      <c r="M26" s="499"/>
      <c r="O26" s="521"/>
      <c r="T26" s="522"/>
    </row>
    <row r="27" spans="2:20">
      <c r="B27" s="520" t="s">
        <v>1108</v>
      </c>
      <c r="C27" s="524"/>
      <c r="D27" s="524"/>
      <c r="E27" s="524"/>
      <c r="F27" s="524"/>
      <c r="G27" s="524"/>
      <c r="I27" s="499">
        <v>-981.3</v>
      </c>
      <c r="J27" s="499"/>
      <c r="K27" s="499">
        <v>-2030.51</v>
      </c>
      <c r="M27" s="499"/>
      <c r="O27" s="521"/>
      <c r="T27" s="522"/>
    </row>
    <row r="28" spans="2:20">
      <c r="B28" s="531" t="s">
        <v>1109</v>
      </c>
      <c r="C28" s="531"/>
      <c r="D28" s="531"/>
      <c r="E28" s="531"/>
      <c r="F28" s="531"/>
      <c r="G28" s="531"/>
      <c r="I28" s="532">
        <v>41784.899999999972</v>
      </c>
      <c r="J28" s="508"/>
      <c r="K28" s="532">
        <v>50547.289999999986</v>
      </c>
      <c r="M28" s="533"/>
      <c r="T28" s="522"/>
    </row>
    <row r="29" spans="2:20">
      <c r="B29" s="531"/>
      <c r="C29" s="531"/>
      <c r="D29" s="531"/>
      <c r="E29" s="531"/>
      <c r="F29" s="531"/>
      <c r="G29" s="531"/>
      <c r="I29" s="508"/>
      <c r="J29" s="508"/>
      <c r="K29" s="533"/>
      <c r="M29" s="533"/>
      <c r="T29" s="522"/>
    </row>
    <row r="30" spans="2:20">
      <c r="B30" s="534" t="s">
        <v>1110</v>
      </c>
      <c r="C30" s="534"/>
      <c r="D30" s="534"/>
      <c r="E30" s="534"/>
      <c r="F30" s="534"/>
      <c r="G30" s="534"/>
      <c r="I30" s="508"/>
      <c r="J30" s="508"/>
      <c r="T30" s="522"/>
    </row>
    <row r="31" spans="2:20">
      <c r="B31" s="520" t="s">
        <v>1111</v>
      </c>
      <c r="C31" s="520"/>
      <c r="D31" s="520"/>
      <c r="E31" s="520"/>
      <c r="F31" s="520"/>
      <c r="G31" s="520"/>
      <c r="I31" s="499">
        <v>1078.069999999987</v>
      </c>
      <c r="J31" s="499"/>
      <c r="K31" s="499">
        <v>-23854.72473540001</v>
      </c>
      <c r="M31" s="336"/>
      <c r="O31" s="521"/>
      <c r="Q31" s="521"/>
      <c r="T31" s="522"/>
    </row>
    <row r="32" spans="2:20">
      <c r="B32" s="520" t="s">
        <v>1112</v>
      </c>
      <c r="C32" s="520"/>
      <c r="D32" s="520"/>
      <c r="E32" s="520"/>
      <c r="F32" s="520"/>
      <c r="G32" s="520"/>
      <c r="I32" s="499">
        <v>-579.46</v>
      </c>
      <c r="J32" s="499"/>
      <c r="K32" s="499">
        <v>-4.75</v>
      </c>
      <c r="M32" s="336"/>
      <c r="O32" s="521"/>
      <c r="Q32" s="521"/>
      <c r="T32" s="522"/>
    </row>
    <row r="33" spans="1:25">
      <c r="B33" s="520" t="s">
        <v>1113</v>
      </c>
      <c r="C33" s="520"/>
      <c r="D33" s="520"/>
      <c r="E33" s="520"/>
      <c r="F33" s="520"/>
      <c r="G33" s="520"/>
      <c r="I33" s="499">
        <v>33797.469999999972</v>
      </c>
      <c r="J33" s="499"/>
      <c r="K33" s="499">
        <v>59564.900000000023</v>
      </c>
      <c r="M33" s="336"/>
      <c r="O33" s="521"/>
      <c r="Q33" s="521"/>
      <c r="T33" s="522"/>
    </row>
    <row r="34" spans="1:25">
      <c r="B34" s="531" t="s">
        <v>1114</v>
      </c>
      <c r="C34" s="531"/>
      <c r="D34" s="531"/>
      <c r="E34" s="531"/>
      <c r="F34" s="531"/>
      <c r="G34" s="531"/>
      <c r="I34" s="535">
        <v>76080.979999999923</v>
      </c>
      <c r="J34" s="508"/>
      <c r="K34" s="535">
        <v>86252.715264600003</v>
      </c>
      <c r="M34" s="533"/>
      <c r="T34" s="522"/>
    </row>
    <row r="35" spans="1:25">
      <c r="B35" s="520" t="s">
        <v>1115</v>
      </c>
      <c r="C35" s="520"/>
      <c r="D35" s="520"/>
      <c r="E35" s="520"/>
      <c r="F35" s="520"/>
      <c r="G35" s="520"/>
      <c r="I35" s="499">
        <v>-21608.519999999997</v>
      </c>
      <c r="J35" s="508"/>
      <c r="K35" s="499">
        <v>-27533.730000000003</v>
      </c>
      <c r="M35" s="499"/>
      <c r="O35" s="521"/>
      <c r="T35" s="522"/>
    </row>
    <row r="36" spans="1:25" ht="15.75" thickBot="1">
      <c r="B36" s="531" t="s">
        <v>1116</v>
      </c>
      <c r="C36" s="531"/>
      <c r="D36" s="531"/>
      <c r="E36" s="531"/>
      <c r="F36" s="531"/>
      <c r="G36" s="531"/>
      <c r="I36" s="536">
        <v>54472.459999999926</v>
      </c>
      <c r="J36" s="508"/>
      <c r="K36" s="536">
        <v>58718.9852646</v>
      </c>
      <c r="M36" s="533"/>
      <c r="O36" s="518"/>
      <c r="T36" s="522"/>
    </row>
    <row r="37" spans="1:25" ht="15.75" thickTop="1">
      <c r="B37" s="534"/>
      <c r="C37" s="534"/>
      <c r="D37" s="534"/>
      <c r="E37" s="534"/>
      <c r="F37" s="534"/>
      <c r="G37" s="534"/>
      <c r="I37" s="508"/>
      <c r="J37" s="508"/>
      <c r="N37" s="583"/>
      <c r="O37" s="583"/>
      <c r="P37" s="583"/>
      <c r="Q37" s="583"/>
      <c r="R37" s="583"/>
      <c r="T37" s="583"/>
      <c r="U37" s="583"/>
      <c r="V37" s="583"/>
      <c r="W37" s="583"/>
      <c r="X37" s="583"/>
    </row>
    <row r="38" spans="1:25">
      <c r="A38" s="514" t="s">
        <v>303</v>
      </c>
      <c r="B38" s="537" t="s">
        <v>1117</v>
      </c>
      <c r="C38" s="538"/>
      <c r="D38" s="538"/>
      <c r="E38" s="538"/>
      <c r="F38" s="538"/>
      <c r="G38" s="538"/>
      <c r="I38" s="508"/>
      <c r="J38" s="508"/>
      <c r="N38" s="539"/>
      <c r="O38" s="540"/>
      <c r="P38" s="540"/>
      <c r="Q38" s="540"/>
      <c r="R38" s="540"/>
      <c r="T38" s="539"/>
      <c r="U38" s="540"/>
      <c r="V38" s="540"/>
      <c r="W38" s="540"/>
      <c r="X38" s="540"/>
    </row>
    <row r="39" spans="1:25">
      <c r="B39" s="517" t="s">
        <v>1118</v>
      </c>
      <c r="C39" s="517"/>
      <c r="D39" s="517"/>
      <c r="E39" s="517"/>
      <c r="F39" s="517"/>
      <c r="G39" s="517"/>
      <c r="I39" s="499">
        <v>-3215.1600000000008</v>
      </c>
      <c r="J39" s="499"/>
      <c r="K39" s="499">
        <v>-2895.95</v>
      </c>
      <c r="M39" s="336"/>
      <c r="N39" s="541"/>
      <c r="O39" s="542"/>
      <c r="P39" s="542"/>
      <c r="Q39" s="542"/>
      <c r="R39" s="543"/>
      <c r="T39" s="541"/>
      <c r="U39" s="542"/>
      <c r="V39" s="542"/>
      <c r="W39" s="542"/>
      <c r="X39" s="543"/>
    </row>
    <row r="40" spans="1:25">
      <c r="B40" s="517" t="s">
        <v>1119</v>
      </c>
      <c r="C40" s="517"/>
      <c r="D40" s="517"/>
      <c r="E40" s="517"/>
      <c r="F40" s="517"/>
      <c r="G40" s="517"/>
      <c r="I40" s="499"/>
      <c r="J40" s="499"/>
      <c r="K40" s="499"/>
      <c r="M40" s="336"/>
      <c r="N40" s="541"/>
      <c r="O40" s="542"/>
      <c r="P40" s="542"/>
      <c r="Q40" s="542"/>
      <c r="R40" s="543"/>
      <c r="T40" s="541"/>
      <c r="U40" s="542"/>
      <c r="V40" s="542"/>
      <c r="W40" s="542"/>
      <c r="X40" s="543"/>
    </row>
    <row r="41" spans="1:25">
      <c r="B41" s="517" t="s">
        <v>1120</v>
      </c>
      <c r="C41" s="517"/>
      <c r="D41" s="517"/>
      <c r="E41" s="517"/>
      <c r="F41" s="517"/>
      <c r="G41" s="517"/>
      <c r="I41" s="499">
        <v>6.92</v>
      </c>
      <c r="J41" s="499"/>
      <c r="K41" s="499">
        <v>10.4</v>
      </c>
      <c r="M41" s="336"/>
      <c r="T41" s="522"/>
    </row>
    <row r="42" spans="1:25">
      <c r="B42" s="517" t="s">
        <v>1121</v>
      </c>
      <c r="C42" s="517"/>
      <c r="D42" s="517"/>
      <c r="E42" s="517"/>
      <c r="F42" s="517"/>
      <c r="G42" s="517"/>
      <c r="I42" s="499">
        <v>16545.410000000003</v>
      </c>
      <c r="J42" s="499"/>
      <c r="K42" s="499">
        <v>13803.5</v>
      </c>
      <c r="M42" s="336"/>
      <c r="T42" s="522"/>
    </row>
    <row r="43" spans="1:25">
      <c r="B43" s="517" t="s">
        <v>1122</v>
      </c>
      <c r="C43" s="517"/>
      <c r="D43" s="517"/>
      <c r="E43" s="517"/>
      <c r="F43" s="517"/>
      <c r="G43" s="517"/>
      <c r="H43" s="521"/>
      <c r="I43" s="499">
        <v>981.3</v>
      </c>
      <c r="J43" s="499"/>
      <c r="K43" s="499">
        <v>2030.51</v>
      </c>
      <c r="M43" s="336"/>
      <c r="T43" s="522"/>
    </row>
    <row r="44" spans="1:25" hidden="1">
      <c r="B44" s="517" t="s">
        <v>1123</v>
      </c>
      <c r="C44" s="517"/>
      <c r="D44" s="517"/>
      <c r="E44" s="517"/>
      <c r="F44" s="517"/>
      <c r="G44" s="517"/>
      <c r="H44" s="521"/>
      <c r="I44" s="544">
        <v>0</v>
      </c>
      <c r="J44" s="544"/>
      <c r="K44" s="544">
        <v>0</v>
      </c>
      <c r="M44" s="544"/>
      <c r="N44" s="545"/>
      <c r="O44" s="545"/>
      <c r="T44" s="545"/>
      <c r="U44" s="545"/>
      <c r="Y44" s="507" t="s">
        <v>1124</v>
      </c>
    </row>
    <row r="45" spans="1:25">
      <c r="B45" s="517" t="s">
        <v>1125</v>
      </c>
      <c r="C45" s="517"/>
      <c r="D45" s="517"/>
      <c r="E45" s="517"/>
      <c r="F45" s="517"/>
      <c r="G45" s="517"/>
      <c r="I45" s="544">
        <v>-2103.4499999999998</v>
      </c>
      <c r="J45" s="544"/>
      <c r="K45" s="544">
        <v>35392.39</v>
      </c>
      <c r="M45" s="544"/>
      <c r="O45" s="521"/>
      <c r="P45" s="509"/>
      <c r="Q45" s="521"/>
      <c r="T45" s="509"/>
      <c r="U45" s="521"/>
      <c r="V45" s="509"/>
      <c r="W45" s="521"/>
      <c r="X45" s="521"/>
      <c r="Y45" s="521"/>
    </row>
    <row r="46" spans="1:25">
      <c r="B46" s="517" t="s">
        <v>1126</v>
      </c>
      <c r="C46" s="517"/>
      <c r="D46" s="517"/>
      <c r="E46" s="517"/>
      <c r="F46" s="517"/>
      <c r="G46" s="517"/>
      <c r="I46" s="544">
        <v>-231943.54</v>
      </c>
      <c r="J46" s="544"/>
      <c r="K46" s="544">
        <v>-235596.84</v>
      </c>
      <c r="M46" s="544"/>
      <c r="T46" s="522"/>
    </row>
    <row r="47" spans="1:25">
      <c r="B47" s="517" t="s">
        <v>1127</v>
      </c>
      <c r="C47" s="517"/>
      <c r="D47" s="517"/>
      <c r="E47" s="517"/>
      <c r="F47" s="517"/>
      <c r="G47" s="517"/>
      <c r="I47" s="544">
        <v>225648.11000000002</v>
      </c>
      <c r="J47" s="544"/>
      <c r="K47" s="544">
        <v>210828.86</v>
      </c>
      <c r="M47" s="544"/>
      <c r="N47" s="517"/>
      <c r="O47" s="517"/>
      <c r="T47" s="517"/>
      <c r="U47" s="517"/>
    </row>
    <row r="48" spans="1:25" hidden="1">
      <c r="B48" s="524" t="s">
        <v>1128</v>
      </c>
      <c r="C48" s="520"/>
      <c r="D48" s="520"/>
      <c r="E48" s="520"/>
      <c r="F48" s="520"/>
      <c r="G48" s="520"/>
      <c r="I48" s="544">
        <v>0</v>
      </c>
      <c r="J48" s="544"/>
      <c r="K48" s="544">
        <v>0</v>
      </c>
      <c r="M48" s="544"/>
      <c r="N48" s="507"/>
    </row>
    <row r="49" spans="1:23" hidden="1">
      <c r="B49" s="517" t="s">
        <v>1129</v>
      </c>
      <c r="C49" s="517"/>
      <c r="D49" s="517"/>
      <c r="E49" s="517"/>
      <c r="F49" s="517"/>
      <c r="G49" s="517"/>
      <c r="I49" s="544">
        <v>0</v>
      </c>
      <c r="J49" s="544"/>
      <c r="K49" s="544">
        <v>0</v>
      </c>
      <c r="M49" s="544"/>
      <c r="T49" s="522"/>
    </row>
    <row r="50" spans="1:23">
      <c r="B50" s="517" t="s">
        <v>1130</v>
      </c>
      <c r="C50" s="517"/>
      <c r="D50" s="517"/>
      <c r="E50" s="517"/>
      <c r="F50" s="517"/>
      <c r="G50" s="517"/>
      <c r="I50" s="544">
        <v>-5500</v>
      </c>
      <c r="J50" s="544"/>
      <c r="K50" s="544">
        <v>-6525</v>
      </c>
      <c r="M50" s="544"/>
      <c r="N50" s="521"/>
      <c r="O50" s="521"/>
      <c r="P50" s="521"/>
      <c r="Q50" s="521"/>
      <c r="T50" s="521"/>
      <c r="U50" s="521"/>
      <c r="V50" s="521"/>
      <c r="W50" s="521"/>
    </row>
    <row r="51" spans="1:23" s="540" customFormat="1" ht="15.75" thickBot="1">
      <c r="B51" s="534" t="s">
        <v>1131</v>
      </c>
      <c r="C51" s="534"/>
      <c r="D51" s="534"/>
      <c r="E51" s="534"/>
      <c r="F51" s="534"/>
      <c r="G51" s="534"/>
      <c r="I51" s="536">
        <v>419.58999999999651</v>
      </c>
      <c r="J51" s="546"/>
      <c r="K51" s="536">
        <v>17047.869999999995</v>
      </c>
      <c r="L51" s="508"/>
      <c r="M51" s="533"/>
      <c r="N51" s="547"/>
    </row>
    <row r="52" spans="1:23" ht="15.75" thickTop="1">
      <c r="B52" s="517"/>
      <c r="C52" s="517"/>
      <c r="D52" s="517"/>
      <c r="E52" s="517"/>
      <c r="F52" s="517"/>
      <c r="G52" s="517"/>
      <c r="I52" s="508"/>
      <c r="J52" s="508"/>
    </row>
    <row r="53" spans="1:23">
      <c r="A53" s="514" t="s">
        <v>306</v>
      </c>
      <c r="B53" s="537" t="s">
        <v>1132</v>
      </c>
      <c r="C53" s="538"/>
      <c r="D53" s="538"/>
      <c r="E53" s="538"/>
      <c r="F53" s="538"/>
      <c r="G53" s="538"/>
      <c r="I53" s="508"/>
      <c r="J53" s="508"/>
    </row>
    <row r="54" spans="1:23">
      <c r="B54" s="517" t="s">
        <v>1133</v>
      </c>
      <c r="C54" s="517"/>
      <c r="D54" s="517"/>
      <c r="E54" s="517"/>
      <c r="F54" s="517"/>
      <c r="G54" s="517"/>
      <c r="I54" s="336">
        <v>-36052.019999999997</v>
      </c>
      <c r="J54" s="336"/>
      <c r="K54" s="336">
        <v>-22674.46</v>
      </c>
      <c r="M54" s="336"/>
    </row>
    <row r="55" spans="1:23">
      <c r="B55" s="517" t="s">
        <v>1134</v>
      </c>
      <c r="C55" s="517"/>
      <c r="D55" s="517"/>
      <c r="E55" s="517"/>
      <c r="F55" s="517"/>
      <c r="G55" s="517"/>
      <c r="I55" s="336">
        <v>0</v>
      </c>
      <c r="J55" s="336"/>
      <c r="K55" s="336">
        <v>-66381.11</v>
      </c>
      <c r="M55" s="336"/>
    </row>
    <row r="56" spans="1:23" ht="15.75" thickBot="1">
      <c r="B56" s="534" t="s">
        <v>1135</v>
      </c>
      <c r="C56" s="534"/>
      <c r="D56" s="534"/>
      <c r="E56" s="534"/>
      <c r="F56" s="534"/>
      <c r="G56" s="534"/>
      <c r="I56" s="548">
        <v>-36052.019999999997</v>
      </c>
      <c r="J56" s="508"/>
      <c r="K56" s="548">
        <v>-89055.57</v>
      </c>
      <c r="M56" s="549"/>
    </row>
    <row r="57" spans="1:23" ht="15.75" thickTop="1">
      <c r="B57" s="517"/>
      <c r="C57" s="517"/>
      <c r="D57" s="517"/>
      <c r="E57" s="517"/>
      <c r="F57" s="517"/>
      <c r="G57" s="517"/>
      <c r="I57" s="508"/>
      <c r="J57" s="508"/>
    </row>
    <row r="58" spans="1:23">
      <c r="A58" s="506" t="s">
        <v>911</v>
      </c>
      <c r="B58" s="517"/>
      <c r="C58" s="517"/>
      <c r="D58" s="517"/>
      <c r="E58" s="517"/>
      <c r="F58" s="517"/>
      <c r="G58" s="517"/>
      <c r="I58" s="508"/>
      <c r="J58" s="508"/>
    </row>
    <row r="59" spans="1:23">
      <c r="A59" s="510" t="s">
        <v>1099</v>
      </c>
      <c r="B59" s="517"/>
      <c r="C59" s="517"/>
      <c r="D59" s="517"/>
      <c r="E59" s="517"/>
      <c r="F59" s="517"/>
      <c r="G59" s="517"/>
      <c r="I59" s="508"/>
      <c r="J59" s="508"/>
    </row>
    <row r="60" spans="1:23">
      <c r="B60" s="517"/>
      <c r="C60" s="517"/>
      <c r="D60" s="517"/>
      <c r="E60" s="517"/>
      <c r="F60" s="517"/>
      <c r="G60" s="517"/>
      <c r="I60" s="508"/>
      <c r="J60" s="508"/>
      <c r="K60" s="307" t="s">
        <v>1030</v>
      </c>
    </row>
    <row r="61" spans="1:23">
      <c r="B61" s="517" t="s">
        <v>1136</v>
      </c>
      <c r="C61" s="517"/>
      <c r="D61" s="517"/>
      <c r="E61" s="517"/>
      <c r="F61" s="517"/>
      <c r="G61" s="517"/>
      <c r="I61" s="336">
        <v>18840.029999999926</v>
      </c>
      <c r="J61" s="336"/>
      <c r="K61" s="336">
        <v>-13288.714735400012</v>
      </c>
      <c r="M61" s="336"/>
      <c r="N61" s="547"/>
    </row>
    <row r="62" spans="1:23">
      <c r="B62" s="517" t="s">
        <v>1137</v>
      </c>
      <c r="C62" s="517"/>
      <c r="D62" s="517"/>
      <c r="E62" s="517"/>
      <c r="F62" s="517"/>
      <c r="G62" s="517"/>
      <c r="H62" s="550"/>
      <c r="I62" s="336">
        <v>2456.37</v>
      </c>
      <c r="J62" s="336"/>
      <c r="K62" s="336">
        <v>15745.08</v>
      </c>
      <c r="M62" s="336"/>
      <c r="N62" s="547"/>
    </row>
    <row r="63" spans="1:23" ht="15.75" thickBot="1">
      <c r="B63" s="534" t="s">
        <v>1138</v>
      </c>
      <c r="C63" s="534"/>
      <c r="D63" s="534"/>
      <c r="E63" s="534"/>
      <c r="F63" s="534"/>
      <c r="G63" s="534"/>
      <c r="H63" s="540"/>
      <c r="I63" s="536">
        <v>21296.399999999925</v>
      </c>
      <c r="J63" s="546"/>
      <c r="K63" s="536">
        <v>2456.3652645999882</v>
      </c>
      <c r="M63" s="533"/>
      <c r="N63" s="547"/>
      <c r="O63" s="517"/>
      <c r="P63" s="522"/>
    </row>
    <row r="64" spans="1:23" ht="15.75" thickTop="1">
      <c r="K64" s="507"/>
      <c r="M64" s="507"/>
      <c r="O64" s="518"/>
      <c r="P64" s="508"/>
    </row>
    <row r="65" spans="2:18">
      <c r="B65" s="551" t="s">
        <v>1139</v>
      </c>
      <c r="K65" s="507"/>
      <c r="O65" s="518"/>
      <c r="P65" s="521"/>
    </row>
    <row r="66" spans="2:18">
      <c r="K66" s="507"/>
      <c r="M66" s="507"/>
      <c r="O66" s="521"/>
    </row>
    <row r="67" spans="2:18" ht="15.75">
      <c r="B67" s="305" t="s">
        <v>1090</v>
      </c>
      <c r="C67" s="194"/>
      <c r="D67" s="194"/>
      <c r="E67" s="194"/>
      <c r="F67" s="194"/>
      <c r="G67" s="194"/>
      <c r="H67" s="552"/>
      <c r="I67" s="553"/>
      <c r="J67"/>
      <c r="K67" s="554" t="s">
        <v>1023</v>
      </c>
      <c r="M67" s="554"/>
      <c r="N67" s="555"/>
      <c r="O67" s="556"/>
      <c r="P67" s="202"/>
      <c r="Q67" s="195"/>
    </row>
    <row r="68" spans="2:18" ht="15.75">
      <c r="B68" s="190" t="s">
        <v>916</v>
      </c>
      <c r="C68" s="190"/>
      <c r="D68" s="190"/>
      <c r="E68" s="190"/>
      <c r="F68" s="190"/>
      <c r="G68" s="190"/>
      <c r="H68" s="247"/>
      <c r="I68" s="194"/>
      <c r="J68"/>
      <c r="K68" s="190"/>
      <c r="M68" s="190"/>
      <c r="N68" s="190"/>
      <c r="O68" s="190"/>
      <c r="P68" s="201"/>
      <c r="Q68" s="193"/>
      <c r="R68" s="192"/>
    </row>
    <row r="69" spans="2:18" ht="15.75">
      <c r="B69" s="190" t="s">
        <v>1059</v>
      </c>
      <c r="C69" s="190"/>
      <c r="D69" s="190"/>
      <c r="E69" s="190"/>
      <c r="F69" s="190"/>
      <c r="G69" s="190"/>
      <c r="H69" s="306"/>
      <c r="I69" s="303"/>
      <c r="J69"/>
      <c r="K69" s="200"/>
      <c r="M69" s="200"/>
      <c r="N69" s="200"/>
      <c r="O69" s="200"/>
      <c r="P69" s="200"/>
      <c r="Q69" s="193"/>
      <c r="R69" s="192"/>
    </row>
    <row r="70" spans="2:18" ht="15.75">
      <c r="B70" s="190"/>
      <c r="C70" s="190"/>
      <c r="D70" s="190"/>
      <c r="E70" s="190"/>
      <c r="F70" s="190"/>
      <c r="G70" s="190"/>
      <c r="H70" s="306"/>
      <c r="I70" s="303"/>
      <c r="J70"/>
      <c r="K70" s="200"/>
      <c r="M70" s="200"/>
      <c r="N70" s="200"/>
      <c r="O70" s="200"/>
      <c r="P70" s="200"/>
      <c r="Q70" s="193"/>
      <c r="R70" s="192"/>
    </row>
    <row r="71" spans="2:18" ht="15.75">
      <c r="B71" s="190"/>
      <c r="C71" s="190"/>
      <c r="D71" s="190"/>
      <c r="E71" s="190"/>
      <c r="F71" s="190"/>
      <c r="G71" s="190"/>
      <c r="H71" s="306"/>
      <c r="I71" s="303"/>
      <c r="J71"/>
      <c r="K71" s="200"/>
      <c r="M71" s="200"/>
      <c r="N71" s="200"/>
      <c r="O71" s="200"/>
      <c r="P71" s="200"/>
      <c r="Q71" s="193"/>
      <c r="R71" s="192"/>
    </row>
    <row r="72" spans="2:18">
      <c r="B72" s="302" t="s">
        <v>1098</v>
      </c>
      <c r="C72" s="504" t="s">
        <v>1093</v>
      </c>
      <c r="D72" s="504"/>
      <c r="E72" s="502" t="s">
        <v>1140</v>
      </c>
      <c r="G72" s="557" t="s">
        <v>1095</v>
      </c>
      <c r="I72" s="500" t="s">
        <v>1141</v>
      </c>
      <c r="J72" s="558"/>
      <c r="K72" s="507"/>
      <c r="M72" s="507"/>
      <c r="N72" s="504"/>
      <c r="O72" s="557"/>
      <c r="Q72" s="555"/>
      <c r="R72" s="559"/>
    </row>
    <row r="73" spans="2:18" ht="31.5" customHeight="1">
      <c r="B73" s="503" t="s">
        <v>1058</v>
      </c>
      <c r="C73" s="560" t="s">
        <v>393</v>
      </c>
      <c r="D73" s="560"/>
      <c r="E73" s="560" t="s">
        <v>1142</v>
      </c>
      <c r="G73" s="584" t="s">
        <v>1097</v>
      </c>
      <c r="H73" s="584"/>
      <c r="I73" s="569" t="s">
        <v>1143</v>
      </c>
      <c r="J73" s="569"/>
      <c r="K73" s="569"/>
      <c r="M73" s="507"/>
      <c r="N73" s="561"/>
      <c r="O73" s="557"/>
      <c r="Q73" s="505"/>
      <c r="R73" s="559"/>
    </row>
    <row r="74" spans="2:18">
      <c r="B74" s="302" t="s">
        <v>1089</v>
      </c>
      <c r="C74" s="302" t="s">
        <v>1094</v>
      </c>
      <c r="D74" s="335"/>
      <c r="E74" s="302" t="s">
        <v>1144</v>
      </c>
      <c r="G74" s="495" t="s">
        <v>1096</v>
      </c>
      <c r="I74" s="462" t="s">
        <v>1145</v>
      </c>
      <c r="J74" s="558"/>
      <c r="K74" s="507"/>
      <c r="M74" s="507"/>
      <c r="N74" s="504"/>
      <c r="O74" s="504"/>
      <c r="Q74" s="191"/>
      <c r="R74" s="559"/>
    </row>
    <row r="75" spans="2:18" ht="15.75" customHeight="1">
      <c r="C75" s="562"/>
      <c r="D75" s="562"/>
      <c r="E75" s="562"/>
      <c r="F75" s="562"/>
      <c r="G75" s="562"/>
      <c r="H75" s="247"/>
      <c r="I75" s="194"/>
      <c r="J75"/>
      <c r="K75" s="190"/>
      <c r="M75" s="190"/>
      <c r="N75" s="190"/>
      <c r="O75" s="190"/>
      <c r="P75" s="201"/>
      <c r="Q75" s="191"/>
      <c r="R75" s="192"/>
    </row>
    <row r="76" spans="2:18" ht="15.75">
      <c r="B76" s="562"/>
      <c r="C76" s="562"/>
      <c r="D76" s="562"/>
      <c r="E76" s="562"/>
      <c r="F76" s="562"/>
      <c r="G76" s="562"/>
      <c r="H76" s="248"/>
      <c r="I76" s="304"/>
      <c r="J76"/>
      <c r="K76" s="197"/>
      <c r="M76" s="197"/>
      <c r="N76" s="197"/>
      <c r="O76" s="197"/>
      <c r="P76" s="199"/>
      <c r="Q76" s="193"/>
      <c r="R76" s="192"/>
    </row>
    <row r="77" spans="2:18" ht="15.75">
      <c r="B77" s="196" t="s">
        <v>1028</v>
      </c>
      <c r="C77" s="196"/>
      <c r="D77" s="196"/>
      <c r="E77" s="196"/>
      <c r="F77" s="196"/>
      <c r="G77" s="196"/>
      <c r="H77" s="307"/>
      <c r="I77" s="305"/>
      <c r="J77"/>
      <c r="K77" s="196"/>
      <c r="M77" s="196"/>
      <c r="N77" s="196"/>
      <c r="O77" s="196"/>
      <c r="P77" s="203"/>
      <c r="Q77" s="191"/>
      <c r="R77" s="192"/>
    </row>
    <row r="78" spans="2:18">
      <c r="B78" s="501" t="s">
        <v>1146</v>
      </c>
      <c r="C78" s="196"/>
      <c r="D78" s="196"/>
      <c r="E78" s="196"/>
      <c r="F78" s="196"/>
      <c r="G78" s="196"/>
      <c r="H78" s="307"/>
      <c r="I78" s="305"/>
      <c r="J78" s="563"/>
      <c r="K78" s="196"/>
      <c r="M78" s="196"/>
      <c r="N78" s="196"/>
      <c r="O78" s="196"/>
      <c r="P78" s="203"/>
      <c r="Q78" s="198"/>
      <c r="R78" s="564"/>
    </row>
  </sheetData>
  <mergeCells count="4">
    <mergeCell ref="N37:R37"/>
    <mergeCell ref="T37:X37"/>
    <mergeCell ref="G73:H73"/>
    <mergeCell ref="I73:K73"/>
  </mergeCells>
  <pageMargins left="0.27559055118110237" right="0.27559055118110237" top="0.27559055118110237" bottom="0.27559055118110237" header="0.31496062992125984" footer="0.31496062992125984"/>
  <pageSetup paperSize="9" scale="72" orientation="portrait" r:id="rId1"/>
  <rowBreaks count="1" manualBreakCount="1">
    <brk id="57" max="11" man="1"/>
  </rowBreaks>
</worksheet>
</file>

<file path=xl/worksheets/sheet6.xml><?xml version="1.0" encoding="utf-8"?>
<worksheet xmlns="http://schemas.openxmlformats.org/spreadsheetml/2006/main" xmlns:r="http://schemas.openxmlformats.org/officeDocument/2006/relationships">
  <dimension ref="A3:K60"/>
  <sheetViews>
    <sheetView showGridLines="0" workbookViewId="0">
      <selection activeCell="C4" sqref="C4"/>
    </sheetView>
  </sheetViews>
  <sheetFormatPr defaultRowHeight="15"/>
  <cols>
    <col min="1" max="1" width="9.21875" customWidth="1"/>
    <col min="2" max="2" width="31.33203125" customWidth="1"/>
    <col min="3" max="3" width="11" bestFit="1" customWidth="1"/>
    <col min="8" max="8" width="11.77734375" customWidth="1"/>
    <col min="10" max="10" width="37.21875" customWidth="1"/>
  </cols>
  <sheetData>
    <row r="3" spans="2:10" ht="15.75">
      <c r="B3" s="241"/>
    </row>
    <row r="4" spans="2:10" ht="15.75" thickBot="1"/>
    <row r="5" spans="2:10" ht="15.75">
      <c r="B5" s="222" t="s">
        <v>956</v>
      </c>
      <c r="C5" s="223"/>
      <c r="D5" s="223"/>
      <c r="E5" s="223"/>
      <c r="F5" s="224"/>
    </row>
    <row r="6" spans="2:10" ht="15.75">
      <c r="B6" s="225"/>
      <c r="C6" s="226"/>
      <c r="D6" s="226"/>
      <c r="E6" s="226"/>
      <c r="F6" s="227"/>
    </row>
    <row r="7" spans="2:10" ht="15.75">
      <c r="B7" s="225" t="s">
        <v>957</v>
      </c>
      <c r="C7" s="229"/>
      <c r="D7" s="228"/>
      <c r="E7" s="228"/>
      <c r="F7" s="230"/>
    </row>
    <row r="8" spans="2:10" ht="15.75">
      <c r="B8" s="231" t="s">
        <v>967</v>
      </c>
      <c r="C8" s="232"/>
      <c r="D8" s="233" t="s">
        <v>963</v>
      </c>
      <c r="E8" s="233" t="s">
        <v>964</v>
      </c>
      <c r="F8" s="234">
        <f t="shared" ref="F8:F14" si="0">C8*34.608%</f>
        <v>0</v>
      </c>
    </row>
    <row r="9" spans="2:10" ht="15.75">
      <c r="B9" s="242" t="s">
        <v>976</v>
      </c>
      <c r="C9" s="232"/>
      <c r="D9" s="233" t="s">
        <v>958</v>
      </c>
      <c r="E9" s="233" t="s">
        <v>959</v>
      </c>
      <c r="F9" s="234">
        <f t="shared" si="0"/>
        <v>0</v>
      </c>
      <c r="J9" s="316" t="s">
        <v>955</v>
      </c>
    </row>
    <row r="10" spans="2:10" ht="15.75">
      <c r="B10" s="311" t="s">
        <v>960</v>
      </c>
      <c r="C10" s="315"/>
      <c r="D10" s="313" t="s">
        <v>958</v>
      </c>
      <c r="E10" s="313" t="s">
        <v>959</v>
      </c>
      <c r="F10" s="314">
        <f t="shared" si="0"/>
        <v>0</v>
      </c>
    </row>
    <row r="11" spans="2:10" ht="45.75">
      <c r="B11" s="246" t="s">
        <v>985</v>
      </c>
      <c r="C11" s="232"/>
      <c r="D11" s="233" t="s">
        <v>963</v>
      </c>
      <c r="E11" s="233" t="s">
        <v>964</v>
      </c>
      <c r="F11" s="234">
        <f t="shared" si="0"/>
        <v>0</v>
      </c>
      <c r="G11" s="309">
        <f>F11+F10</f>
        <v>0</v>
      </c>
      <c r="J11" s="245" t="s">
        <v>979</v>
      </c>
    </row>
    <row r="12" spans="2:10" ht="15.75">
      <c r="B12" s="311" t="s">
        <v>965</v>
      </c>
      <c r="C12" s="312"/>
      <c r="D12" s="313" t="s">
        <v>963</v>
      </c>
      <c r="E12" s="313" t="s">
        <v>964</v>
      </c>
      <c r="F12" s="314">
        <f t="shared" si="0"/>
        <v>0</v>
      </c>
    </row>
    <row r="13" spans="2:10" ht="15.75">
      <c r="B13" s="231" t="s">
        <v>981</v>
      </c>
      <c r="C13" s="232"/>
      <c r="D13" s="233" t="s">
        <v>963</v>
      </c>
      <c r="E13" s="233" t="s">
        <v>964</v>
      </c>
      <c r="F13" s="234">
        <f t="shared" si="0"/>
        <v>0</v>
      </c>
      <c r="G13" s="309">
        <f>F13+F12</f>
        <v>0</v>
      </c>
      <c r="H13" s="168"/>
    </row>
    <row r="14" spans="2:10" ht="15.75">
      <c r="B14" s="311" t="s">
        <v>961</v>
      </c>
      <c r="C14" s="315"/>
      <c r="D14" s="313" t="s">
        <v>958</v>
      </c>
      <c r="E14" s="313" t="s">
        <v>959</v>
      </c>
      <c r="F14" s="314">
        <f t="shared" si="0"/>
        <v>0</v>
      </c>
    </row>
    <row r="15" spans="2:10" ht="15.75">
      <c r="B15" s="231" t="s">
        <v>980</v>
      </c>
      <c r="C15" s="232"/>
      <c r="D15" s="233" t="s">
        <v>958</v>
      </c>
      <c r="E15" s="233" t="s">
        <v>959</v>
      </c>
      <c r="F15" s="234">
        <f>C15*34.608%</f>
        <v>0</v>
      </c>
      <c r="G15" s="309">
        <f>F15+F14</f>
        <v>0</v>
      </c>
    </row>
    <row r="16" spans="2:10" ht="15.75">
      <c r="B16" s="231" t="s">
        <v>984</v>
      </c>
      <c r="C16" s="232"/>
      <c r="D16" s="233" t="s">
        <v>958</v>
      </c>
      <c r="E16" s="233" t="s">
        <v>959</v>
      </c>
      <c r="F16" s="234">
        <f>C16*34.608%</f>
        <v>0</v>
      </c>
    </row>
    <row r="17" spans="1:10" ht="15.75">
      <c r="B17" s="311" t="s">
        <v>962</v>
      </c>
      <c r="C17" s="315"/>
      <c r="D17" s="313" t="s">
        <v>963</v>
      </c>
      <c r="E17" s="313" t="s">
        <v>964</v>
      </c>
      <c r="F17" s="314">
        <f>C17*34.608%</f>
        <v>0</v>
      </c>
      <c r="G17" s="309">
        <f>F17+F16</f>
        <v>0</v>
      </c>
    </row>
    <row r="18" spans="1:10" ht="15.75">
      <c r="B18" s="231" t="s">
        <v>977</v>
      </c>
      <c r="C18" s="232"/>
      <c r="D18" s="233" t="s">
        <v>963</v>
      </c>
      <c r="E18" s="233" t="s">
        <v>964</v>
      </c>
      <c r="F18" s="234">
        <v>0</v>
      </c>
    </row>
    <row r="19" spans="1:10" ht="15.75">
      <c r="B19" s="231" t="s">
        <v>991</v>
      </c>
      <c r="C19" s="232"/>
      <c r="D19" s="233" t="s">
        <v>958</v>
      </c>
      <c r="E19" s="233" t="s">
        <v>959</v>
      </c>
      <c r="F19" s="234">
        <v>0</v>
      </c>
    </row>
    <row r="20" spans="1:10" ht="15.75">
      <c r="B20" s="311" t="s">
        <v>968</v>
      </c>
      <c r="C20" s="315"/>
      <c r="D20" s="313" t="s">
        <v>958</v>
      </c>
      <c r="E20" s="313" t="s">
        <v>959</v>
      </c>
      <c r="F20" s="314">
        <v>0</v>
      </c>
    </row>
    <row r="21" spans="1:10" ht="30.75">
      <c r="B21" s="231" t="s">
        <v>973</v>
      </c>
      <c r="C21" s="232"/>
      <c r="D21" s="233" t="s">
        <v>963</v>
      </c>
      <c r="E21" s="233" t="s">
        <v>964</v>
      </c>
      <c r="F21" s="234">
        <f>C21*34.608%</f>
        <v>0</v>
      </c>
      <c r="G21" s="309">
        <f>F21</f>
        <v>0</v>
      </c>
      <c r="J21" s="245" t="s">
        <v>986</v>
      </c>
    </row>
    <row r="22" spans="1:10" ht="15.75">
      <c r="B22" s="311" t="s">
        <v>966</v>
      </c>
      <c r="C22" s="315"/>
      <c r="D22" s="313" t="s">
        <v>963</v>
      </c>
      <c r="E22" s="313" t="s">
        <v>964</v>
      </c>
      <c r="F22" s="314">
        <f>C22*34.608%</f>
        <v>0</v>
      </c>
    </row>
    <row r="23" spans="1:10" ht="30">
      <c r="B23" s="246" t="s">
        <v>987</v>
      </c>
      <c r="C23" s="232"/>
      <c r="D23" s="233" t="s">
        <v>958</v>
      </c>
      <c r="E23" s="233" t="s">
        <v>959</v>
      </c>
      <c r="F23" s="234">
        <f>C23*34.608%</f>
        <v>0</v>
      </c>
      <c r="G23" s="309">
        <f>F23</f>
        <v>0</v>
      </c>
    </row>
    <row r="24" spans="1:10" ht="15.75">
      <c r="B24" s="231" t="s">
        <v>988</v>
      </c>
      <c r="C24" s="232"/>
      <c r="D24" s="243" t="s">
        <v>958</v>
      </c>
      <c r="E24" s="243" t="s">
        <v>964</v>
      </c>
      <c r="F24" s="244">
        <f>-C24*34.608%*0</f>
        <v>0</v>
      </c>
    </row>
    <row r="25" spans="1:10" ht="15.75">
      <c r="B25" s="231" t="s">
        <v>978</v>
      </c>
      <c r="C25" s="232"/>
      <c r="D25" s="243" t="s">
        <v>963</v>
      </c>
      <c r="E25" s="243" t="s">
        <v>959</v>
      </c>
      <c r="F25" s="244" t="e">
        <f>(#REF!+#REF!)*34.608%</f>
        <v>#REF!</v>
      </c>
      <c r="G25" s="309" t="e">
        <f>F25</f>
        <v>#REF!</v>
      </c>
    </row>
    <row r="26" spans="1:10" ht="15.75">
      <c r="B26" s="231" t="s">
        <v>989</v>
      </c>
      <c r="C26" s="232"/>
      <c r="D26" s="233" t="s">
        <v>958</v>
      </c>
      <c r="E26" s="233" t="s">
        <v>959</v>
      </c>
      <c r="F26" s="234">
        <f>C26*34.608%</f>
        <v>0</v>
      </c>
    </row>
    <row r="27" spans="1:10" ht="15.75">
      <c r="B27" s="231" t="s">
        <v>990</v>
      </c>
      <c r="C27" s="232"/>
      <c r="D27" s="233" t="s">
        <v>963</v>
      </c>
      <c r="E27" s="233" t="s">
        <v>964</v>
      </c>
      <c r="F27" s="234">
        <f>C27*34.608%</f>
        <v>0</v>
      </c>
    </row>
    <row r="28" spans="1:10" ht="45.75">
      <c r="A28" t="s">
        <v>912</v>
      </c>
      <c r="B28" s="231" t="s">
        <v>982</v>
      </c>
      <c r="C28" s="232"/>
      <c r="D28" s="233" t="s">
        <v>963</v>
      </c>
      <c r="E28" s="233" t="s">
        <v>964</v>
      </c>
      <c r="F28" s="234">
        <f>C28*34.608%</f>
        <v>0</v>
      </c>
      <c r="J28" s="245" t="s">
        <v>983</v>
      </c>
    </row>
    <row r="29" spans="1:10" ht="16.5" thickBot="1">
      <c r="B29" s="235" t="s">
        <v>969</v>
      </c>
      <c r="C29" s="237"/>
      <c r="D29" s="236"/>
      <c r="E29" s="236"/>
      <c r="F29" s="238" t="e">
        <f>SUM(F8:F28)</f>
        <v>#REF!</v>
      </c>
      <c r="G29" s="168" t="s">
        <v>975</v>
      </c>
    </row>
    <row r="30" spans="1:10" ht="15.75">
      <c r="B30" s="239"/>
      <c r="C30" s="232"/>
      <c r="D30" s="239"/>
      <c r="E30" s="239"/>
      <c r="F30" s="239"/>
    </row>
    <row r="31" spans="1:10" ht="15.75">
      <c r="B31" s="228" t="s">
        <v>970</v>
      </c>
      <c r="C31" s="232"/>
      <c r="H31" s="240"/>
    </row>
    <row r="32" spans="1:10" ht="15.75">
      <c r="B32" s="228" t="s">
        <v>971</v>
      </c>
      <c r="C32" s="232"/>
    </row>
    <row r="34" spans="1:11">
      <c r="D34" s="309"/>
    </row>
    <row r="35" spans="1:11" ht="15.75">
      <c r="A35" s="310"/>
      <c r="B35" s="317"/>
      <c r="C35" s="310"/>
      <c r="D35" s="310"/>
      <c r="E35" s="310"/>
      <c r="F35" s="310"/>
      <c r="G35" s="310"/>
      <c r="H35" s="310"/>
      <c r="I35" s="310"/>
      <c r="J35" s="310"/>
      <c r="K35" s="310"/>
    </row>
    <row r="36" spans="1:11">
      <c r="A36" s="310"/>
      <c r="B36" s="310"/>
      <c r="C36" s="310"/>
      <c r="D36" s="310"/>
      <c r="E36" s="310"/>
      <c r="F36" s="310"/>
      <c r="G36" s="310"/>
      <c r="H36" s="310"/>
      <c r="I36" s="310"/>
      <c r="J36" s="310"/>
      <c r="K36" s="310"/>
    </row>
    <row r="37" spans="1:11" ht="15.75">
      <c r="A37" s="310"/>
      <c r="B37" s="318"/>
      <c r="C37" s="226"/>
      <c r="D37" s="226"/>
      <c r="E37" s="226"/>
      <c r="F37" s="226"/>
      <c r="G37" s="310"/>
      <c r="H37" s="310"/>
      <c r="I37" s="310"/>
      <c r="J37" s="319"/>
      <c r="K37" s="310"/>
    </row>
    <row r="38" spans="1:11" ht="15.75">
      <c r="A38" s="310"/>
      <c r="B38" s="226"/>
      <c r="C38" s="226"/>
      <c r="D38" s="226"/>
      <c r="E38" s="226"/>
      <c r="F38" s="226"/>
      <c r="G38" s="310"/>
      <c r="H38" s="310"/>
      <c r="I38" s="310"/>
      <c r="J38" s="310"/>
      <c r="K38" s="310"/>
    </row>
    <row r="39" spans="1:11" ht="15.75">
      <c r="A39" s="310"/>
      <c r="B39" s="226"/>
      <c r="C39" s="229"/>
      <c r="D39" s="228"/>
      <c r="E39" s="228"/>
      <c r="F39" s="228"/>
      <c r="G39" s="310"/>
      <c r="H39" s="310"/>
      <c r="I39" s="310"/>
      <c r="J39" s="310"/>
      <c r="K39" s="310"/>
    </row>
    <row r="40" spans="1:11" ht="15.75">
      <c r="A40" s="310"/>
      <c r="B40" s="226"/>
      <c r="C40" s="226"/>
      <c r="D40" s="226"/>
      <c r="E40" s="226"/>
      <c r="F40" s="226"/>
      <c r="G40" s="310"/>
      <c r="H40" s="310"/>
      <c r="I40" s="310"/>
      <c r="J40" s="310"/>
      <c r="K40" s="310"/>
    </row>
    <row r="41" spans="1:11" ht="48.75" customHeight="1">
      <c r="A41" s="320"/>
      <c r="B41" s="310"/>
      <c r="C41" s="310"/>
      <c r="D41" s="310"/>
      <c r="E41" s="310"/>
      <c r="F41" s="310"/>
      <c r="G41" s="310"/>
      <c r="H41" s="310"/>
      <c r="I41" s="310"/>
      <c r="J41" s="310"/>
      <c r="K41" s="310"/>
    </row>
    <row r="42" spans="1:11">
      <c r="A42" s="320"/>
      <c r="B42" s="310"/>
      <c r="C42" s="310"/>
      <c r="D42" s="310"/>
      <c r="E42" s="310"/>
      <c r="F42" s="310"/>
      <c r="G42" s="310"/>
      <c r="H42" s="310"/>
      <c r="I42" s="310"/>
      <c r="J42" s="310"/>
      <c r="K42" s="310"/>
    </row>
    <row r="43" spans="1:11">
      <c r="A43" s="310"/>
      <c r="B43" s="310"/>
      <c r="C43" s="310"/>
      <c r="D43" s="310"/>
      <c r="E43" s="310"/>
      <c r="F43" s="310"/>
      <c r="G43" s="310"/>
      <c r="H43" s="310"/>
      <c r="I43" s="310"/>
      <c r="J43" s="310"/>
      <c r="K43" s="310"/>
    </row>
    <row r="44" spans="1:11">
      <c r="A44" s="310"/>
      <c r="B44" s="310"/>
      <c r="C44" s="310"/>
      <c r="D44" s="310"/>
      <c r="E44" s="310"/>
      <c r="F44" s="310"/>
      <c r="G44" s="310"/>
      <c r="H44" s="310"/>
      <c r="I44" s="310"/>
      <c r="J44" s="310"/>
      <c r="K44" s="310"/>
    </row>
    <row r="45" spans="1:11">
      <c r="A45" s="310"/>
      <c r="B45" s="310"/>
      <c r="C45" s="310"/>
      <c r="D45" s="310"/>
      <c r="E45" s="310"/>
      <c r="F45" s="310"/>
      <c r="G45" s="310"/>
      <c r="H45" s="310"/>
      <c r="I45" s="310"/>
      <c r="J45" s="310"/>
      <c r="K45" s="310"/>
    </row>
    <row r="46" spans="1:11">
      <c r="A46" s="310"/>
      <c r="B46" s="310"/>
      <c r="C46" s="310"/>
      <c r="D46" s="310"/>
      <c r="E46" s="310"/>
      <c r="F46" s="310"/>
      <c r="G46" s="310"/>
      <c r="H46" s="310"/>
      <c r="I46" s="310"/>
      <c r="J46" s="310"/>
      <c r="K46" s="310"/>
    </row>
    <row r="47" spans="1:11">
      <c r="A47" s="310"/>
      <c r="B47" s="310"/>
      <c r="C47" s="310"/>
      <c r="D47" s="310"/>
      <c r="E47" s="310"/>
      <c r="F47" s="310"/>
      <c r="G47" s="310"/>
      <c r="H47" s="321"/>
      <c r="I47" s="310"/>
      <c r="J47" s="310"/>
      <c r="K47" s="310"/>
    </row>
    <row r="48" spans="1:11">
      <c r="A48" s="310"/>
      <c r="B48" s="310"/>
      <c r="C48" s="310"/>
      <c r="D48" s="310"/>
      <c r="E48" s="310"/>
      <c r="F48" s="310"/>
      <c r="G48" s="310"/>
      <c r="H48" s="310"/>
      <c r="I48" s="310"/>
      <c r="J48" s="310"/>
      <c r="K48" s="310"/>
    </row>
    <row r="49" spans="1:11">
      <c r="A49" s="310"/>
      <c r="B49" s="310"/>
      <c r="C49" s="310"/>
      <c r="D49" s="310"/>
      <c r="E49" s="310"/>
      <c r="F49" s="310"/>
      <c r="G49" s="310"/>
      <c r="H49" s="310"/>
      <c r="I49" s="310"/>
      <c r="J49" s="310"/>
      <c r="K49" s="310"/>
    </row>
    <row r="50" spans="1:11">
      <c r="A50" s="310"/>
      <c r="B50" s="310"/>
      <c r="C50" s="310"/>
      <c r="D50" s="310"/>
      <c r="E50" s="310"/>
      <c r="F50" s="310"/>
      <c r="G50" s="310"/>
      <c r="H50" s="310"/>
      <c r="I50" s="310"/>
      <c r="J50" s="310"/>
      <c r="K50" s="310"/>
    </row>
    <row r="51" spans="1:11">
      <c r="A51" s="310"/>
      <c r="B51" s="310"/>
      <c r="C51" s="310"/>
      <c r="D51" s="310"/>
      <c r="E51" s="310"/>
      <c r="F51" s="310"/>
      <c r="G51" s="310"/>
      <c r="H51" s="310"/>
      <c r="I51" s="310"/>
      <c r="J51" s="310"/>
      <c r="K51" s="310"/>
    </row>
    <row r="52" spans="1:11">
      <c r="A52" s="310"/>
      <c r="B52" s="310"/>
      <c r="C52" s="310"/>
      <c r="D52" s="310"/>
      <c r="E52" s="310"/>
      <c r="F52" s="310"/>
      <c r="G52" s="310"/>
      <c r="H52" s="310"/>
      <c r="I52" s="310"/>
      <c r="J52" s="310"/>
      <c r="K52" s="310"/>
    </row>
    <row r="53" spans="1:11">
      <c r="A53" s="310"/>
      <c r="B53" s="310"/>
      <c r="C53" s="310"/>
      <c r="D53" s="310"/>
      <c r="E53" s="310"/>
      <c r="F53" s="310"/>
      <c r="G53" s="310"/>
      <c r="H53" s="310"/>
      <c r="I53" s="310"/>
      <c r="J53" s="310"/>
      <c r="K53" s="310"/>
    </row>
    <row r="54" spans="1:11" ht="15.75">
      <c r="A54" s="310"/>
      <c r="B54" s="228"/>
      <c r="C54" s="232"/>
      <c r="D54" s="233"/>
      <c r="E54" s="233"/>
      <c r="F54" s="232"/>
      <c r="G54" s="310"/>
      <c r="H54" s="310"/>
      <c r="I54" s="310"/>
      <c r="J54" s="310"/>
      <c r="K54" s="310"/>
    </row>
    <row r="55" spans="1:11" ht="15.75">
      <c r="A55" s="310"/>
      <c r="B55" s="226"/>
      <c r="C55" s="229"/>
      <c r="D55" s="322"/>
      <c r="E55" s="226"/>
      <c r="F55" s="229"/>
      <c r="G55" s="323"/>
      <c r="H55" s="324"/>
      <c r="I55" s="325"/>
      <c r="J55" s="310"/>
      <c r="K55" s="310"/>
    </row>
    <row r="56" spans="1:11" ht="15.75">
      <c r="A56" s="310"/>
      <c r="B56" s="226"/>
      <c r="C56" s="232"/>
      <c r="D56" s="226"/>
      <c r="E56" s="226"/>
      <c r="F56" s="322"/>
      <c r="G56" s="323"/>
      <c r="H56" s="310"/>
      <c r="I56" s="310"/>
      <c r="J56" s="310"/>
      <c r="K56" s="310"/>
    </row>
    <row r="57" spans="1:11" ht="15.75">
      <c r="A57" s="310"/>
      <c r="B57" s="226"/>
      <c r="C57" s="229"/>
      <c r="D57" s="226"/>
      <c r="E57" s="226"/>
      <c r="F57" s="322"/>
      <c r="G57" s="323"/>
      <c r="H57" s="310"/>
      <c r="I57" s="310"/>
      <c r="J57" s="310"/>
      <c r="K57" s="310"/>
    </row>
    <row r="58" spans="1:11" ht="15.75">
      <c r="A58" s="310"/>
      <c r="B58" s="226"/>
      <c r="C58" s="229"/>
      <c r="D58" s="310"/>
      <c r="E58" s="310"/>
      <c r="F58" s="310"/>
      <c r="G58" s="310"/>
      <c r="H58" s="310"/>
      <c r="I58" s="310"/>
      <c r="J58" s="310"/>
      <c r="K58" s="310"/>
    </row>
    <row r="59" spans="1:11" ht="15.75">
      <c r="A59" s="310"/>
      <c r="B59" s="228"/>
      <c r="C59" s="232"/>
      <c r="D59" s="310"/>
      <c r="E59" s="310"/>
      <c r="F59" s="310"/>
      <c r="G59" s="310"/>
      <c r="H59" s="310"/>
      <c r="I59" s="310"/>
      <c r="J59" s="310"/>
      <c r="K59" s="310"/>
    </row>
    <row r="60" spans="1:11">
      <c r="A60" s="310"/>
      <c r="B60" s="310"/>
      <c r="C60" s="310"/>
      <c r="D60" s="310"/>
      <c r="E60" s="310"/>
      <c r="F60" s="310"/>
      <c r="G60" s="310"/>
      <c r="H60" s="310"/>
      <c r="I60" s="310"/>
      <c r="J60" s="310"/>
      <c r="K60" s="310"/>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Sheet7">
    <tabColor theme="5" tint="0.59999389629810485"/>
    <pageSetUpPr fitToPage="1"/>
  </sheetPr>
  <dimension ref="A1:T45"/>
  <sheetViews>
    <sheetView showGridLines="0" view="pageBreakPreview" topLeftCell="A2" zoomScale="80" zoomScaleNormal="80" zoomScaleSheetLayoutView="80" workbookViewId="0">
      <selection activeCell="A25" sqref="A25"/>
    </sheetView>
  </sheetViews>
  <sheetFormatPr defaultRowHeight="12.75"/>
  <cols>
    <col min="1" max="1" width="2.33203125" style="204" customWidth="1"/>
    <col min="2" max="2" width="19.5546875" style="204" customWidth="1"/>
    <col min="3" max="3" width="9.6640625" style="204" customWidth="1"/>
    <col min="4" max="4" width="10.21875" style="204" customWidth="1"/>
    <col min="5" max="5" width="9" style="204" customWidth="1"/>
    <col min="6" max="6" width="10.88671875" style="204" customWidth="1"/>
    <col min="7" max="9" width="11.88671875" style="204" customWidth="1"/>
    <col min="10" max="10" width="13.44140625" style="204" customWidth="1"/>
    <col min="11" max="19" width="11.88671875" style="204" customWidth="1"/>
    <col min="20" max="20" width="12.21875" style="204" bestFit="1" customWidth="1"/>
    <col min="21" max="16384" width="8.88671875" style="204"/>
  </cols>
  <sheetData>
    <row r="1" spans="1:20" ht="15">
      <c r="A1" s="587" t="s">
        <v>911</v>
      </c>
      <c r="B1" s="587"/>
      <c r="C1" s="587"/>
      <c r="D1" s="587"/>
      <c r="E1" s="587"/>
      <c r="F1" s="587"/>
      <c r="G1" s="587"/>
      <c r="H1" s="587"/>
      <c r="I1" s="587"/>
      <c r="J1" s="587"/>
      <c r="K1" s="587"/>
      <c r="L1" s="587"/>
      <c r="M1" s="587"/>
      <c r="N1" s="587"/>
      <c r="O1" s="587"/>
      <c r="P1" s="587"/>
      <c r="Q1" s="587"/>
      <c r="R1" s="587"/>
      <c r="S1" s="587"/>
      <c r="T1" s="587"/>
    </row>
    <row r="2" spans="1:20" ht="15">
      <c r="A2" s="587"/>
      <c r="B2" s="587"/>
      <c r="C2" s="587"/>
      <c r="D2" s="587"/>
      <c r="E2" s="587"/>
      <c r="F2" s="587"/>
      <c r="G2" s="587"/>
      <c r="H2" s="587"/>
      <c r="I2" s="587"/>
      <c r="J2" s="587"/>
      <c r="K2" s="587"/>
      <c r="L2" s="587"/>
      <c r="M2" s="587"/>
      <c r="N2" s="587"/>
      <c r="O2" s="587"/>
      <c r="P2" s="587"/>
      <c r="Q2" s="587"/>
      <c r="R2" s="587"/>
      <c r="S2" s="587"/>
      <c r="T2" s="587"/>
    </row>
    <row r="3" spans="1:20" ht="15">
      <c r="A3" s="587" t="s">
        <v>1018</v>
      </c>
      <c r="B3" s="587"/>
      <c r="C3" s="587"/>
      <c r="D3" s="587"/>
      <c r="E3" s="587"/>
      <c r="F3" s="587"/>
      <c r="G3" s="587"/>
      <c r="H3" s="587"/>
      <c r="I3" s="587"/>
      <c r="J3" s="587"/>
      <c r="K3" s="587"/>
      <c r="L3" s="587"/>
      <c r="M3" s="587"/>
      <c r="N3" s="587"/>
      <c r="O3" s="587"/>
      <c r="P3" s="587"/>
      <c r="Q3" s="587"/>
      <c r="R3" s="587"/>
      <c r="S3" s="587"/>
      <c r="T3" s="587"/>
    </row>
    <row r="5" spans="1:20">
      <c r="A5" s="204" t="s">
        <v>922</v>
      </c>
      <c r="B5" s="205" t="s">
        <v>923</v>
      </c>
    </row>
    <row r="7" spans="1:20" s="206" customFormat="1" ht="51">
      <c r="B7" s="207" t="s">
        <v>1019</v>
      </c>
      <c r="C7" s="207" t="s">
        <v>924</v>
      </c>
      <c r="D7" s="207" t="s">
        <v>925</v>
      </c>
      <c r="E7" s="207" t="s">
        <v>1020</v>
      </c>
      <c r="F7" s="207" t="s">
        <v>924</v>
      </c>
      <c r="G7" s="207" t="s">
        <v>925</v>
      </c>
      <c r="H7" s="207" t="s">
        <v>1021</v>
      </c>
      <c r="I7" s="208"/>
    </row>
    <row r="8" spans="1:20">
      <c r="B8" s="209">
        <v>16846.84</v>
      </c>
      <c r="C8" s="209">
        <v>0</v>
      </c>
      <c r="D8" s="209">
        <v>0</v>
      </c>
      <c r="E8" s="209">
        <f>B8+C8-D8</f>
        <v>16846.84</v>
      </c>
      <c r="F8" s="209">
        <v>0</v>
      </c>
      <c r="G8" s="209">
        <v>0</v>
      </c>
      <c r="H8" s="209">
        <f>E8+F8-G8</f>
        <v>16846.84</v>
      </c>
      <c r="I8" s="210"/>
    </row>
    <row r="9" spans="1:20">
      <c r="B9" s="209"/>
      <c r="C9" s="209"/>
      <c r="D9" s="209"/>
      <c r="E9" s="209"/>
      <c r="F9" s="209"/>
      <c r="G9" s="209"/>
      <c r="H9" s="209"/>
      <c r="I9" s="210"/>
    </row>
    <row r="10" spans="1:20">
      <c r="B10" s="209"/>
      <c r="C10" s="209"/>
      <c r="D10" s="209"/>
      <c r="E10" s="209"/>
      <c r="F10" s="209"/>
      <c r="G10" s="209"/>
      <c r="H10" s="209"/>
      <c r="I10" s="210"/>
    </row>
    <row r="11" spans="1:20">
      <c r="B11" s="210"/>
      <c r="C11" s="210"/>
      <c r="D11" s="210"/>
    </row>
    <row r="12" spans="1:20">
      <c r="B12" s="210"/>
      <c r="C12" s="210"/>
      <c r="D12" s="210"/>
    </row>
    <row r="13" spans="1:20">
      <c r="A13" s="204" t="s">
        <v>926</v>
      </c>
      <c r="B13" s="205" t="s">
        <v>927</v>
      </c>
    </row>
    <row r="14" spans="1:20" s="205" customFormat="1">
      <c r="B14" s="211"/>
      <c r="C14" s="211"/>
      <c r="D14" s="211"/>
      <c r="E14" s="586" t="s">
        <v>857</v>
      </c>
      <c r="F14" s="586"/>
      <c r="G14" s="586"/>
      <c r="H14" s="586"/>
      <c r="I14" s="586"/>
      <c r="J14" s="586"/>
      <c r="K14" s="586"/>
      <c r="L14" s="586"/>
      <c r="M14" s="586"/>
      <c r="N14" s="586"/>
      <c r="O14" s="586"/>
      <c r="P14" s="586"/>
      <c r="Q14" s="586"/>
      <c r="R14" s="586"/>
      <c r="S14" s="211"/>
      <c r="T14" s="211"/>
    </row>
    <row r="15" spans="1:20" s="205" customFormat="1">
      <c r="B15" s="211"/>
      <c r="C15" s="211"/>
      <c r="D15" s="211"/>
      <c r="E15" s="212"/>
      <c r="F15" s="212"/>
      <c r="G15" s="212"/>
      <c r="H15" s="212"/>
      <c r="I15" s="212"/>
      <c r="J15" s="212"/>
      <c r="K15" s="212"/>
      <c r="L15" s="585"/>
      <c r="M15" s="585"/>
      <c r="N15" s="585"/>
      <c r="O15" s="586" t="s">
        <v>928</v>
      </c>
      <c r="P15" s="586"/>
      <c r="Q15" s="586"/>
      <c r="R15" s="586"/>
      <c r="S15" s="211"/>
      <c r="T15" s="211"/>
    </row>
    <row r="16" spans="1:20" s="206" customFormat="1" ht="76.5">
      <c r="B16" s="213"/>
      <c r="C16" s="214" t="s">
        <v>915</v>
      </c>
      <c r="D16" s="214" t="s">
        <v>929</v>
      </c>
      <c r="E16" s="214" t="s">
        <v>930</v>
      </c>
      <c r="F16" s="214" t="s">
        <v>931</v>
      </c>
      <c r="G16" s="214" t="s">
        <v>932</v>
      </c>
      <c r="H16" s="214" t="s">
        <v>933</v>
      </c>
      <c r="I16" s="214" t="s">
        <v>934</v>
      </c>
      <c r="J16" s="214" t="s">
        <v>910</v>
      </c>
      <c r="K16" s="214" t="s">
        <v>935</v>
      </c>
      <c r="L16" s="214" t="s">
        <v>936</v>
      </c>
      <c r="M16" s="214" t="s">
        <v>937</v>
      </c>
      <c r="N16" s="214" t="s">
        <v>938</v>
      </c>
      <c r="O16" s="214" t="s">
        <v>939</v>
      </c>
      <c r="P16" s="214" t="s">
        <v>940</v>
      </c>
      <c r="Q16" s="214" t="s">
        <v>941</v>
      </c>
      <c r="R16" s="214" t="s">
        <v>942</v>
      </c>
      <c r="S16" s="214" t="s">
        <v>943</v>
      </c>
      <c r="T16" s="214" t="s">
        <v>855</v>
      </c>
    </row>
    <row r="17" spans="2:20" s="205" customFormat="1">
      <c r="B17" s="215" t="s">
        <v>1019</v>
      </c>
      <c r="C17" s="216"/>
      <c r="D17" s="216"/>
      <c r="E17" s="216">
        <v>200</v>
      </c>
      <c r="F17" s="216"/>
      <c r="G17" s="216"/>
      <c r="H17" s="216"/>
      <c r="I17" s="216">
        <v>204495.9</v>
      </c>
      <c r="J17" s="216">
        <v>2211.9</v>
      </c>
      <c r="K17" s="216"/>
      <c r="L17" s="216"/>
      <c r="M17" s="216"/>
      <c r="N17" s="216"/>
      <c r="O17" s="216"/>
      <c r="P17" s="216"/>
      <c r="Q17" s="216"/>
      <c r="R17" s="216"/>
      <c r="S17" s="216">
        <v>0</v>
      </c>
      <c r="T17" s="217">
        <f t="shared" ref="T17:T29" si="0">SUM(C17:S17)</f>
        <v>206907.8</v>
      </c>
    </row>
    <row r="18" spans="2:20">
      <c r="B18" s="213" t="s">
        <v>944</v>
      </c>
      <c r="C18" s="218"/>
      <c r="D18" s="218"/>
      <c r="E18" s="218">
        <v>0</v>
      </c>
      <c r="F18" s="218"/>
      <c r="G18" s="218"/>
      <c r="H18" s="218"/>
      <c r="I18" s="218"/>
      <c r="K18" s="218">
        <f>21812.74+609</f>
        <v>22421.74</v>
      </c>
      <c r="L18" s="218"/>
      <c r="M18" s="218"/>
      <c r="N18" s="218"/>
      <c r="O18" s="218"/>
      <c r="P18" s="218"/>
      <c r="Q18" s="218"/>
      <c r="R18" s="218"/>
      <c r="S18" s="218"/>
      <c r="T18" s="218">
        <f t="shared" si="0"/>
        <v>22421.74</v>
      </c>
    </row>
    <row r="19" spans="2:20">
      <c r="B19" s="213" t="s">
        <v>919</v>
      </c>
      <c r="C19" s="218"/>
      <c r="D19" s="218"/>
      <c r="E19" s="218"/>
      <c r="F19" s="218"/>
      <c r="G19" s="218"/>
      <c r="H19" s="218"/>
      <c r="I19" s="218"/>
      <c r="J19" s="218"/>
      <c r="K19" s="218">
        <v>0</v>
      </c>
      <c r="L19" s="218"/>
      <c r="M19" s="218"/>
      <c r="N19" s="218"/>
      <c r="O19" s="218"/>
      <c r="P19" s="218">
        <v>0</v>
      </c>
      <c r="Q19" s="218"/>
      <c r="R19" s="218"/>
      <c r="S19" s="218"/>
      <c r="T19" s="218">
        <f t="shared" si="0"/>
        <v>0</v>
      </c>
    </row>
    <row r="20" spans="2:20" ht="25.5">
      <c r="B20" s="213" t="s">
        <v>945</v>
      </c>
      <c r="C20" s="218"/>
      <c r="D20" s="218"/>
      <c r="E20" s="218"/>
      <c r="F20" s="218"/>
      <c r="G20" s="218"/>
      <c r="H20" s="218"/>
      <c r="I20" s="218"/>
      <c r="J20" s="218"/>
      <c r="K20" s="218"/>
      <c r="L20" s="218"/>
      <c r="M20" s="218"/>
      <c r="N20" s="218"/>
      <c r="O20" s="218"/>
      <c r="P20" s="218"/>
      <c r="Q20" s="218"/>
      <c r="R20" s="218"/>
      <c r="S20" s="218"/>
      <c r="T20" s="218">
        <f t="shared" si="0"/>
        <v>0</v>
      </c>
    </row>
    <row r="21" spans="2:20">
      <c r="B21" s="213" t="s">
        <v>946</v>
      </c>
      <c r="C21" s="218"/>
      <c r="D21" s="218"/>
      <c r="E21" s="218"/>
      <c r="F21" s="218"/>
      <c r="G21" s="218"/>
      <c r="H21" s="218"/>
      <c r="I21" s="218"/>
      <c r="J21" s="218"/>
      <c r="K21" s="218"/>
      <c r="L21" s="218"/>
      <c r="M21" s="218"/>
      <c r="N21" s="218"/>
      <c r="O21" s="218"/>
      <c r="P21" s="218"/>
      <c r="Q21" s="218"/>
      <c r="R21" s="218"/>
      <c r="S21" s="218"/>
      <c r="T21" s="218">
        <f t="shared" si="0"/>
        <v>0</v>
      </c>
    </row>
    <row r="22" spans="2:20">
      <c r="B22" s="219" t="s">
        <v>947</v>
      </c>
      <c r="C22" s="218"/>
      <c r="D22" s="218"/>
      <c r="E22" s="218"/>
      <c r="F22" s="218"/>
      <c r="G22" s="218"/>
      <c r="H22" s="218"/>
      <c r="I22" s="218"/>
      <c r="J22" s="218"/>
      <c r="K22" s="218">
        <f>-K18</f>
        <v>-22421.74</v>
      </c>
      <c r="L22" s="218"/>
      <c r="M22" s="218"/>
      <c r="N22" s="218"/>
      <c r="O22" s="218"/>
      <c r="P22" s="218"/>
      <c r="Q22" s="218"/>
      <c r="R22" s="218"/>
      <c r="S22" s="218"/>
      <c r="T22" s="218">
        <f t="shared" si="0"/>
        <v>-22421.74</v>
      </c>
    </row>
    <row r="23" spans="2:20" ht="27" customHeight="1">
      <c r="B23" s="213" t="s">
        <v>948</v>
      </c>
      <c r="C23" s="218"/>
      <c r="D23" s="218"/>
      <c r="E23" s="218"/>
      <c r="F23" s="218"/>
      <c r="G23" s="218"/>
      <c r="H23" s="218"/>
      <c r="I23" s="218">
        <f>K18-J23</f>
        <v>21813.08</v>
      </c>
      <c r="J23" s="218">
        <v>608.66</v>
      </c>
      <c r="K23" s="218"/>
      <c r="L23" s="218"/>
      <c r="M23" s="218"/>
      <c r="N23" s="218"/>
      <c r="O23" s="218"/>
      <c r="P23" s="218"/>
      <c r="Q23" s="218"/>
      <c r="R23" s="218"/>
      <c r="S23" s="218"/>
      <c r="T23" s="218">
        <f t="shared" si="0"/>
        <v>22421.74</v>
      </c>
    </row>
    <row r="24" spans="2:20" ht="25.5">
      <c r="B24" s="220" t="s">
        <v>949</v>
      </c>
      <c r="C24" s="218"/>
      <c r="D24" s="218"/>
      <c r="E24" s="218"/>
      <c r="F24" s="218"/>
      <c r="G24" s="218"/>
      <c r="H24" s="218"/>
      <c r="I24" s="218"/>
      <c r="J24" s="218"/>
      <c r="K24" s="218"/>
      <c r="L24" s="218"/>
      <c r="M24" s="218"/>
      <c r="N24" s="218"/>
      <c r="O24" s="218"/>
      <c r="P24" s="218"/>
      <c r="Q24" s="218"/>
      <c r="R24" s="218"/>
      <c r="S24" s="218"/>
      <c r="T24" s="218">
        <f t="shared" si="0"/>
        <v>0</v>
      </c>
    </row>
    <row r="25" spans="2:20" ht="25.5">
      <c r="B25" s="220" t="s">
        <v>950</v>
      </c>
      <c r="C25" s="218"/>
      <c r="D25" s="218"/>
      <c r="E25" s="218"/>
      <c r="F25" s="218"/>
      <c r="G25" s="218"/>
      <c r="H25" s="218"/>
      <c r="I25" s="218"/>
      <c r="J25" s="218"/>
      <c r="K25" s="218"/>
      <c r="L25" s="218"/>
      <c r="M25" s="218"/>
      <c r="N25" s="218"/>
      <c r="O25" s="218"/>
      <c r="P25" s="218"/>
      <c r="Q25" s="218"/>
      <c r="R25" s="218"/>
      <c r="S25" s="218"/>
      <c r="T25" s="218">
        <f t="shared" si="0"/>
        <v>0</v>
      </c>
    </row>
    <row r="26" spans="2:20" ht="25.5">
      <c r="B26" s="220" t="s">
        <v>951</v>
      </c>
      <c r="C26" s="218"/>
      <c r="D26" s="218"/>
      <c r="E26" s="218"/>
      <c r="F26" s="218"/>
      <c r="G26" s="218"/>
      <c r="H26" s="218"/>
      <c r="I26" s="218"/>
      <c r="J26" s="218"/>
      <c r="K26" s="218"/>
      <c r="L26" s="218"/>
      <c r="M26" s="218"/>
      <c r="N26" s="218"/>
      <c r="O26" s="218"/>
      <c r="P26" s="218"/>
      <c r="Q26" s="218"/>
      <c r="R26" s="218"/>
      <c r="S26" s="218"/>
      <c r="T26" s="218">
        <f t="shared" si="0"/>
        <v>0</v>
      </c>
    </row>
    <row r="27" spans="2:20" ht="25.5">
      <c r="B27" s="213" t="s">
        <v>952</v>
      </c>
      <c r="C27" s="218"/>
      <c r="D27" s="218"/>
      <c r="E27" s="218"/>
      <c r="F27" s="218"/>
      <c r="G27" s="218"/>
      <c r="H27" s="218"/>
      <c r="I27" s="218"/>
      <c r="J27" s="218"/>
      <c r="K27" s="218"/>
      <c r="L27" s="218"/>
      <c r="M27" s="218"/>
      <c r="N27" s="218"/>
      <c r="O27" s="218"/>
      <c r="P27" s="218"/>
      <c r="Q27" s="218"/>
      <c r="R27" s="218"/>
      <c r="S27" s="218"/>
      <c r="T27" s="218">
        <f t="shared" si="0"/>
        <v>0</v>
      </c>
    </row>
    <row r="28" spans="2:20">
      <c r="B28" s="213"/>
      <c r="C28" s="218"/>
      <c r="D28" s="218"/>
      <c r="E28" s="218"/>
      <c r="F28" s="218"/>
      <c r="G28" s="218"/>
      <c r="H28" s="218"/>
      <c r="I28" s="218"/>
      <c r="J28" s="218"/>
      <c r="K28" s="218"/>
      <c r="L28" s="218"/>
      <c r="M28" s="218"/>
      <c r="N28" s="218"/>
      <c r="O28" s="218"/>
      <c r="P28" s="218"/>
      <c r="Q28" s="218"/>
      <c r="R28" s="218"/>
      <c r="S28" s="218"/>
      <c r="T28" s="218">
        <f t="shared" si="0"/>
        <v>0</v>
      </c>
    </row>
    <row r="29" spans="2:20" ht="25.5">
      <c r="B29" s="213" t="s">
        <v>954</v>
      </c>
      <c r="C29" s="218">
        <v>0</v>
      </c>
      <c r="D29" s="218">
        <v>0</v>
      </c>
      <c r="E29" s="218">
        <v>0</v>
      </c>
      <c r="F29" s="218">
        <v>0</v>
      </c>
      <c r="G29" s="218"/>
      <c r="H29" s="218"/>
      <c r="I29" s="218"/>
      <c r="J29" s="218">
        <v>0</v>
      </c>
      <c r="K29" s="218">
        <v>0</v>
      </c>
      <c r="L29" s="218">
        <v>0</v>
      </c>
      <c r="M29" s="218">
        <v>0</v>
      </c>
      <c r="N29" s="218">
        <v>0</v>
      </c>
      <c r="O29" s="218">
        <v>0</v>
      </c>
      <c r="P29" s="218">
        <v>0</v>
      </c>
      <c r="Q29" s="218">
        <v>0</v>
      </c>
      <c r="R29" s="218">
        <v>0</v>
      </c>
      <c r="S29" s="218">
        <v>0</v>
      </c>
      <c r="T29" s="218">
        <f t="shared" si="0"/>
        <v>0</v>
      </c>
    </row>
    <row r="30" spans="2:20">
      <c r="B30" s="213"/>
      <c r="C30" s="218"/>
      <c r="D30" s="218"/>
      <c r="E30" s="218"/>
      <c r="F30" s="218"/>
      <c r="G30" s="218"/>
      <c r="H30" s="218"/>
      <c r="I30" s="218"/>
      <c r="J30" s="218"/>
      <c r="K30" s="218"/>
      <c r="L30" s="218"/>
      <c r="M30" s="218"/>
      <c r="N30" s="218"/>
      <c r="O30" s="218"/>
      <c r="P30" s="218"/>
      <c r="Q30" s="218"/>
      <c r="R30" s="218"/>
      <c r="S30" s="218"/>
      <c r="T30" s="218"/>
    </row>
    <row r="31" spans="2:20" s="205" customFormat="1">
      <c r="B31" s="215" t="s">
        <v>1020</v>
      </c>
      <c r="C31" s="216">
        <f t="shared" ref="C31:S31" si="1">SUM(C17:C30)</f>
        <v>0</v>
      </c>
      <c r="D31" s="216">
        <f t="shared" si="1"/>
        <v>0</v>
      </c>
      <c r="E31" s="216">
        <f t="shared" si="1"/>
        <v>200</v>
      </c>
      <c r="F31" s="216">
        <f t="shared" si="1"/>
        <v>0</v>
      </c>
      <c r="G31" s="216">
        <f t="shared" si="1"/>
        <v>0</v>
      </c>
      <c r="H31" s="216">
        <f t="shared" si="1"/>
        <v>0</v>
      </c>
      <c r="I31" s="216">
        <f t="shared" si="1"/>
        <v>226308.97999999998</v>
      </c>
      <c r="J31" s="216">
        <f t="shared" si="1"/>
        <v>2820.56</v>
      </c>
      <c r="K31" s="216">
        <f t="shared" si="1"/>
        <v>0</v>
      </c>
      <c r="L31" s="216">
        <f t="shared" si="1"/>
        <v>0</v>
      </c>
      <c r="M31" s="216">
        <f t="shared" si="1"/>
        <v>0</v>
      </c>
      <c r="N31" s="216">
        <f t="shared" si="1"/>
        <v>0</v>
      </c>
      <c r="O31" s="216">
        <f t="shared" si="1"/>
        <v>0</v>
      </c>
      <c r="P31" s="216">
        <f t="shared" si="1"/>
        <v>0</v>
      </c>
      <c r="Q31" s="216">
        <f t="shared" si="1"/>
        <v>0</v>
      </c>
      <c r="R31" s="216">
        <f t="shared" si="1"/>
        <v>0</v>
      </c>
      <c r="S31" s="216">
        <f t="shared" si="1"/>
        <v>0</v>
      </c>
      <c r="T31" s="217">
        <f t="shared" ref="T31:T42" si="2">SUM(C31:S31)</f>
        <v>229329.53999999998</v>
      </c>
    </row>
    <row r="32" spans="2:20">
      <c r="B32" s="213" t="s">
        <v>944</v>
      </c>
      <c r="C32" s="218"/>
      <c r="D32" s="218"/>
      <c r="E32" s="218"/>
      <c r="F32" s="218"/>
      <c r="G32" s="218"/>
      <c r="H32" s="218"/>
      <c r="I32" s="218"/>
      <c r="J32" s="218"/>
      <c r="K32" s="218">
        <f>10634.46-20.41</f>
        <v>10614.05</v>
      </c>
      <c r="L32" s="218"/>
      <c r="M32" s="218"/>
      <c r="N32" s="218"/>
      <c r="O32" s="218"/>
      <c r="P32" s="218"/>
      <c r="Q32" s="218"/>
      <c r="R32" s="218"/>
      <c r="S32" s="218"/>
      <c r="T32" s="218">
        <f t="shared" si="2"/>
        <v>10614.05</v>
      </c>
    </row>
    <row r="33" spans="2:20">
      <c r="B33" s="213" t="s">
        <v>919</v>
      </c>
      <c r="C33" s="218"/>
      <c r="D33" s="218"/>
      <c r="E33" s="218"/>
      <c r="F33" s="218"/>
      <c r="G33" s="218"/>
      <c r="H33" s="218"/>
      <c r="I33" s="218"/>
      <c r="J33" s="218"/>
      <c r="K33" s="218"/>
      <c r="L33" s="218"/>
      <c r="M33" s="218"/>
      <c r="N33" s="218"/>
      <c r="O33" s="218"/>
      <c r="P33" s="218">
        <v>0</v>
      </c>
      <c r="Q33" s="218"/>
      <c r="R33" s="218"/>
      <c r="S33" s="218"/>
      <c r="T33" s="218">
        <f t="shared" si="2"/>
        <v>0</v>
      </c>
    </row>
    <row r="34" spans="2:20" ht="25.5">
      <c r="B34" s="213" t="s">
        <v>945</v>
      </c>
      <c r="C34" s="218"/>
      <c r="D34" s="218"/>
      <c r="E34" s="218"/>
      <c r="F34" s="218"/>
      <c r="G34" s="218"/>
      <c r="H34" s="218"/>
      <c r="I34" s="218"/>
      <c r="J34" s="218"/>
      <c r="K34" s="218"/>
      <c r="L34" s="218"/>
      <c r="M34" s="218"/>
      <c r="N34" s="218"/>
      <c r="O34" s="218"/>
      <c r="P34" s="218"/>
      <c r="Q34" s="218"/>
      <c r="R34" s="218"/>
      <c r="S34" s="218"/>
      <c r="T34" s="218">
        <f t="shared" si="2"/>
        <v>0</v>
      </c>
    </row>
    <row r="35" spans="2:20">
      <c r="B35" s="213" t="s">
        <v>946</v>
      </c>
      <c r="C35" s="218"/>
      <c r="D35" s="218"/>
      <c r="E35" s="218"/>
      <c r="F35" s="218"/>
      <c r="G35" s="218"/>
      <c r="H35" s="218"/>
      <c r="I35" s="218"/>
      <c r="J35" s="218"/>
      <c r="K35" s="218"/>
      <c r="L35" s="218"/>
      <c r="M35" s="218"/>
      <c r="N35" s="218"/>
      <c r="O35" s="218"/>
      <c r="P35" s="218"/>
      <c r="Q35" s="218"/>
      <c r="R35" s="218"/>
      <c r="S35" s="218"/>
      <c r="T35" s="218">
        <f t="shared" si="2"/>
        <v>0</v>
      </c>
    </row>
    <row r="36" spans="2:20">
      <c r="B36" s="219" t="s">
        <v>947</v>
      </c>
      <c r="C36" s="218"/>
      <c r="D36" s="218"/>
      <c r="E36" s="218"/>
      <c r="F36" s="218"/>
      <c r="G36" s="218"/>
      <c r="H36" s="218"/>
      <c r="I36" s="218"/>
      <c r="J36" s="218"/>
      <c r="K36" s="218">
        <f>-K32</f>
        <v>-10614.05</v>
      </c>
      <c r="L36" s="218"/>
      <c r="M36" s="218"/>
      <c r="N36" s="218"/>
      <c r="O36" s="218"/>
      <c r="P36" s="218"/>
      <c r="Q36" s="218"/>
      <c r="R36" s="218"/>
      <c r="S36" s="218"/>
      <c r="T36" s="218">
        <f t="shared" si="2"/>
        <v>-10614.05</v>
      </c>
    </row>
    <row r="37" spans="2:20">
      <c r="B37" s="213" t="s">
        <v>948</v>
      </c>
      <c r="C37" s="218"/>
      <c r="D37" s="218"/>
      <c r="E37" s="218"/>
      <c r="F37" s="218"/>
      <c r="G37" s="218"/>
      <c r="H37" s="218">
        <v>0</v>
      </c>
      <c r="I37" s="218">
        <f>-J37-K36</f>
        <v>10634.46</v>
      </c>
      <c r="J37" s="218">
        <v>-20.41</v>
      </c>
      <c r="K37" s="218"/>
      <c r="L37" s="218"/>
      <c r="M37" s="218"/>
      <c r="N37" s="218"/>
      <c r="O37" s="218"/>
      <c r="P37" s="218"/>
      <c r="Q37" s="218"/>
      <c r="R37" s="218"/>
      <c r="S37" s="218"/>
      <c r="T37" s="218">
        <f t="shared" si="2"/>
        <v>10614.05</v>
      </c>
    </row>
    <row r="38" spans="2:20">
      <c r="B38" s="213"/>
      <c r="C38" s="218"/>
      <c r="D38" s="218"/>
      <c r="E38" s="218"/>
      <c r="F38" s="218"/>
      <c r="G38" s="218"/>
      <c r="H38" s="218"/>
      <c r="I38" s="218"/>
      <c r="J38" s="218"/>
      <c r="K38" s="218"/>
      <c r="L38" s="218"/>
      <c r="M38" s="218"/>
      <c r="N38" s="218"/>
      <c r="O38" s="218"/>
      <c r="P38" s="218"/>
      <c r="Q38" s="218"/>
      <c r="R38" s="218"/>
      <c r="S38" s="218"/>
      <c r="T38" s="218">
        <f t="shared" si="2"/>
        <v>0</v>
      </c>
    </row>
    <row r="39" spans="2:20">
      <c r="B39" s="213"/>
      <c r="C39" s="218"/>
      <c r="D39" s="218"/>
      <c r="E39" s="218"/>
      <c r="F39" s="218"/>
      <c r="G39" s="218"/>
      <c r="H39" s="218"/>
      <c r="I39" s="218"/>
      <c r="J39" s="218"/>
      <c r="K39" s="218"/>
      <c r="L39" s="218"/>
      <c r="M39" s="218"/>
      <c r="N39" s="218"/>
      <c r="O39" s="218"/>
      <c r="P39" s="218"/>
      <c r="Q39" s="218"/>
      <c r="R39" s="218"/>
      <c r="S39" s="218"/>
      <c r="T39" s="218">
        <f t="shared" si="2"/>
        <v>0</v>
      </c>
    </row>
    <row r="40" spans="2:20">
      <c r="B40" s="213"/>
      <c r="C40" s="218"/>
      <c r="D40" s="218"/>
      <c r="E40" s="218"/>
      <c r="F40" s="218"/>
      <c r="G40" s="218"/>
      <c r="H40" s="218"/>
      <c r="I40" s="218"/>
      <c r="J40" s="218"/>
      <c r="K40" s="218"/>
      <c r="L40" s="218"/>
      <c r="M40" s="218"/>
      <c r="N40" s="218"/>
      <c r="O40" s="218"/>
      <c r="P40" s="218"/>
      <c r="Q40" s="218"/>
      <c r="R40" s="218"/>
      <c r="S40" s="218"/>
      <c r="T40" s="218">
        <f t="shared" si="2"/>
        <v>0</v>
      </c>
    </row>
    <row r="41" spans="2:20" ht="25.5">
      <c r="B41" s="213" t="s">
        <v>953</v>
      </c>
      <c r="C41" s="218">
        <v>0</v>
      </c>
      <c r="D41" s="218">
        <v>0</v>
      </c>
      <c r="E41" s="218">
        <v>0</v>
      </c>
      <c r="F41" s="218">
        <v>0</v>
      </c>
      <c r="G41" s="218"/>
      <c r="H41" s="218"/>
      <c r="I41" s="218"/>
      <c r="J41" s="218">
        <v>0</v>
      </c>
      <c r="K41" s="218">
        <v>0</v>
      </c>
      <c r="L41" s="218">
        <v>0</v>
      </c>
      <c r="M41" s="218">
        <v>0</v>
      </c>
      <c r="N41" s="218">
        <v>0</v>
      </c>
      <c r="O41" s="218">
        <v>0</v>
      </c>
      <c r="P41" s="218">
        <v>0</v>
      </c>
      <c r="Q41" s="218">
        <v>0</v>
      </c>
      <c r="R41" s="218">
        <v>0</v>
      </c>
      <c r="S41" s="218">
        <v>0</v>
      </c>
      <c r="T41" s="218">
        <f t="shared" si="2"/>
        <v>0</v>
      </c>
    </row>
    <row r="42" spans="2:20" ht="25.5">
      <c r="B42" s="213" t="s">
        <v>954</v>
      </c>
      <c r="C42" s="218">
        <v>0</v>
      </c>
      <c r="D42" s="218">
        <v>0</v>
      </c>
      <c r="E42" s="218">
        <v>0</v>
      </c>
      <c r="F42" s="218">
        <v>0</v>
      </c>
      <c r="G42" s="218"/>
      <c r="H42" s="218"/>
      <c r="I42" s="218"/>
      <c r="J42" s="218">
        <v>0</v>
      </c>
      <c r="K42" s="218">
        <v>0</v>
      </c>
      <c r="L42" s="218">
        <v>0</v>
      </c>
      <c r="M42" s="218">
        <v>0</v>
      </c>
      <c r="N42" s="218">
        <v>0</v>
      </c>
      <c r="O42" s="218">
        <v>0</v>
      </c>
      <c r="P42" s="218">
        <v>0</v>
      </c>
      <c r="Q42" s="218">
        <v>0</v>
      </c>
      <c r="R42" s="218">
        <v>0</v>
      </c>
      <c r="S42" s="218">
        <v>0</v>
      </c>
      <c r="T42" s="218">
        <f t="shared" si="2"/>
        <v>0</v>
      </c>
    </row>
    <row r="43" spans="2:20">
      <c r="B43" s="213"/>
      <c r="C43" s="218"/>
      <c r="D43" s="218"/>
      <c r="E43" s="218"/>
      <c r="F43" s="218"/>
      <c r="G43" s="218"/>
      <c r="H43" s="218"/>
      <c r="I43" s="218"/>
      <c r="J43" s="218"/>
      <c r="K43" s="218"/>
      <c r="L43" s="218"/>
      <c r="M43" s="218"/>
      <c r="N43" s="218"/>
      <c r="O43" s="218"/>
      <c r="P43" s="218"/>
      <c r="Q43" s="218"/>
      <c r="R43" s="218"/>
      <c r="S43" s="218"/>
      <c r="T43" s="218"/>
    </row>
    <row r="44" spans="2:20" s="205" customFormat="1">
      <c r="B44" s="215" t="s">
        <v>1021</v>
      </c>
      <c r="C44" s="216">
        <f>SUM(C31:C43)</f>
        <v>0</v>
      </c>
      <c r="D44" s="216">
        <f t="shared" ref="D44:S44" si="3">SUM(D31:D43)</f>
        <v>0</v>
      </c>
      <c r="E44" s="216">
        <f t="shared" si="3"/>
        <v>200</v>
      </c>
      <c r="F44" s="216">
        <f t="shared" si="3"/>
        <v>0</v>
      </c>
      <c r="G44" s="216">
        <f t="shared" si="3"/>
        <v>0</v>
      </c>
      <c r="H44" s="216">
        <f t="shared" si="3"/>
        <v>0</v>
      </c>
      <c r="I44" s="216">
        <f t="shared" si="3"/>
        <v>236943.43999999997</v>
      </c>
      <c r="J44" s="216">
        <f t="shared" si="3"/>
        <v>2800.15</v>
      </c>
      <c r="K44" s="216">
        <f t="shared" si="3"/>
        <v>0</v>
      </c>
      <c r="L44" s="216">
        <f t="shared" si="3"/>
        <v>0</v>
      </c>
      <c r="M44" s="216">
        <f t="shared" si="3"/>
        <v>0</v>
      </c>
      <c r="N44" s="216">
        <f t="shared" si="3"/>
        <v>0</v>
      </c>
      <c r="O44" s="216">
        <f t="shared" si="3"/>
        <v>0</v>
      </c>
      <c r="P44" s="216">
        <f t="shared" si="3"/>
        <v>0</v>
      </c>
      <c r="Q44" s="216">
        <f t="shared" si="3"/>
        <v>0</v>
      </c>
      <c r="R44" s="216">
        <f t="shared" si="3"/>
        <v>0</v>
      </c>
      <c r="S44" s="216">
        <f t="shared" si="3"/>
        <v>0</v>
      </c>
      <c r="T44" s="217">
        <f>SUM(C44:S44)</f>
        <v>239943.58999999997</v>
      </c>
    </row>
    <row r="45" spans="2:20">
      <c r="C45" s="221"/>
      <c r="D45" s="221"/>
      <c r="E45" s="221"/>
      <c r="F45" s="221"/>
      <c r="G45" s="221"/>
      <c r="H45" s="221"/>
      <c r="I45" s="221"/>
      <c r="J45" s="221"/>
      <c r="K45" s="221"/>
      <c r="L45" s="221"/>
      <c r="M45" s="221"/>
      <c r="N45" s="221"/>
      <c r="O45" s="221"/>
      <c r="P45" s="221"/>
      <c r="Q45" s="221"/>
      <c r="R45" s="221"/>
      <c r="S45" s="221"/>
      <c r="T45" s="221"/>
    </row>
  </sheetData>
  <mergeCells count="7">
    <mergeCell ref="L15:N15"/>
    <mergeCell ref="O15:R15"/>
    <mergeCell ref="A1:T1"/>
    <mergeCell ref="A2:T2"/>
    <mergeCell ref="A3:T3"/>
    <mergeCell ref="E14:K14"/>
    <mergeCell ref="L14:R14"/>
  </mergeCells>
  <printOptions horizontalCentered="1"/>
  <pageMargins left="0.45" right="0.45" top="0.75" bottom="0.75" header="0.3" footer="0.3"/>
  <pageSetup scale="46" orientation="landscape" r:id="rId1"/>
</worksheet>
</file>

<file path=xl/worksheets/sheet8.xml><?xml version="1.0" encoding="utf-8"?>
<worksheet xmlns="http://schemas.openxmlformats.org/spreadsheetml/2006/main" xmlns:r="http://schemas.openxmlformats.org/officeDocument/2006/relationships">
  <sheetPr codeName="Sheet20"/>
  <dimension ref="A1:D39"/>
  <sheetViews>
    <sheetView workbookViewId="0">
      <selection activeCell="B8" sqref="B8"/>
    </sheetView>
  </sheetViews>
  <sheetFormatPr defaultRowHeight="15"/>
  <cols>
    <col min="1" max="1" width="17" customWidth="1"/>
    <col min="2" max="2" width="11.109375" bestFit="1" customWidth="1"/>
    <col min="3" max="3" width="13.109375" bestFit="1" customWidth="1"/>
    <col min="4" max="4" width="10.44140625" bestFit="1" customWidth="1"/>
  </cols>
  <sheetData>
    <row r="1" spans="1:4" ht="15.75">
      <c r="A1" s="588" t="s">
        <v>860</v>
      </c>
      <c r="B1" s="588"/>
      <c r="C1" s="588"/>
    </row>
    <row r="2" spans="1:4" ht="15.75">
      <c r="A2" s="189" t="s">
        <v>892</v>
      </c>
      <c r="B2" s="188" t="s">
        <v>894</v>
      </c>
      <c r="C2" s="188" t="s">
        <v>895</v>
      </c>
    </row>
    <row r="3" spans="1:4" ht="15.75">
      <c r="A3" s="189" t="s">
        <v>893</v>
      </c>
    </row>
    <row r="4" spans="1:4">
      <c r="A4" s="168" t="s">
        <v>896</v>
      </c>
      <c r="B4">
        <v>4028</v>
      </c>
    </row>
    <row r="5" spans="1:4">
      <c r="A5" s="168" t="s">
        <v>897</v>
      </c>
      <c r="B5">
        <v>798</v>
      </c>
    </row>
    <row r="6" spans="1:4">
      <c r="A6" s="168" t="s">
        <v>898</v>
      </c>
      <c r="B6">
        <v>1680</v>
      </c>
    </row>
    <row r="7" spans="1:4">
      <c r="A7" s="168" t="s">
        <v>899</v>
      </c>
      <c r="B7">
        <v>20356</v>
      </c>
    </row>
    <row r="8" spans="1:4">
      <c r="A8" s="168" t="s">
        <v>898</v>
      </c>
      <c r="B8">
        <v>15833.65</v>
      </c>
    </row>
    <row r="9" spans="1:4">
      <c r="A9" s="168" t="s">
        <v>904</v>
      </c>
      <c r="B9">
        <f>108935.64+26789.4</f>
        <v>135725.04</v>
      </c>
    </row>
    <row r="10" spans="1:4" ht="15.75">
      <c r="A10" s="168"/>
      <c r="B10" s="189">
        <f>SUM(B4:B9)</f>
        <v>178420.69</v>
      </c>
      <c r="C10" s="189">
        <f>SUM(C4:C9)</f>
        <v>0</v>
      </c>
      <c r="D10" s="189">
        <f>C10-B10</f>
        <v>-178420.69</v>
      </c>
    </row>
    <row r="11" spans="1:4">
      <c r="A11" s="168"/>
    </row>
    <row r="12" spans="1:4" ht="15.75">
      <c r="A12" s="189" t="s">
        <v>905</v>
      </c>
    </row>
    <row r="13" spans="1:4">
      <c r="A13" s="168" t="s">
        <v>904</v>
      </c>
      <c r="B13">
        <v>1717.65</v>
      </c>
    </row>
    <row r="14" spans="1:4" ht="15.75">
      <c r="A14" s="168"/>
      <c r="B14" s="189">
        <f>B13</f>
        <v>1717.65</v>
      </c>
      <c r="C14" s="189">
        <f>C13</f>
        <v>0</v>
      </c>
      <c r="D14" s="189">
        <f>C14-B14</f>
        <v>-1717.65</v>
      </c>
    </row>
    <row r="16" spans="1:4" ht="15.75">
      <c r="A16" s="189" t="s">
        <v>858</v>
      </c>
    </row>
    <row r="17" spans="1:4">
      <c r="A17" s="168" t="s">
        <v>123</v>
      </c>
      <c r="C17">
        <v>6587378.21</v>
      </c>
    </row>
    <row r="18" spans="1:4">
      <c r="A18" s="168" t="s">
        <v>903</v>
      </c>
      <c r="C18">
        <v>7434449.7400000002</v>
      </c>
    </row>
    <row r="19" spans="1:4" ht="15.75">
      <c r="A19" s="168"/>
      <c r="B19" s="189">
        <f>SUM(B17:B18)</f>
        <v>0</v>
      </c>
      <c r="C19" s="189">
        <f>SUM(C17:C18)</f>
        <v>14021827.949999999</v>
      </c>
      <c r="D19" s="189">
        <f>C19-B19</f>
        <v>14021827.949999999</v>
      </c>
    </row>
    <row r="21" spans="1:4" ht="15.75">
      <c r="A21" s="189" t="s">
        <v>907</v>
      </c>
    </row>
    <row r="22" spans="1:4">
      <c r="A22" s="168" t="s">
        <v>900</v>
      </c>
      <c r="C22" s="2">
        <v>1103778.6499999999</v>
      </c>
    </row>
    <row r="23" spans="1:4">
      <c r="A23" s="168" t="s">
        <v>901</v>
      </c>
      <c r="C23">
        <v>45725142</v>
      </c>
    </row>
    <row r="24" spans="1:4">
      <c r="A24" s="168" t="s">
        <v>902</v>
      </c>
      <c r="C24">
        <f>372429.77-25117.68-28446.8+309188+26485+45742</f>
        <v>700280.29</v>
      </c>
    </row>
    <row r="25" spans="1:4">
      <c r="A25" s="168" t="s">
        <v>903</v>
      </c>
      <c r="C25">
        <v>1929741.08</v>
      </c>
    </row>
    <row r="26" spans="1:4">
      <c r="A26" s="168" t="s">
        <v>123</v>
      </c>
      <c r="C26">
        <f>184608+2935104+7933+1810-8445+450119+11219</f>
        <v>3582348</v>
      </c>
    </row>
    <row r="27" spans="1:4" ht="15.75">
      <c r="A27" s="168"/>
      <c r="B27" s="167">
        <f>SUM(B22:B26)</f>
        <v>0</v>
      </c>
      <c r="C27" s="167">
        <f>SUM(C22:C26)</f>
        <v>53041290.019999996</v>
      </c>
      <c r="D27" s="189">
        <f>C27-B27</f>
        <v>53041290.019999996</v>
      </c>
    </row>
    <row r="29" spans="1:4" ht="15.75">
      <c r="A29" s="189" t="s">
        <v>906</v>
      </c>
    </row>
    <row r="30" spans="1:4">
      <c r="A30" s="168" t="s">
        <v>903</v>
      </c>
      <c r="C30">
        <v>94766.18</v>
      </c>
    </row>
    <row r="31" spans="1:4">
      <c r="A31" s="168" t="s">
        <v>123</v>
      </c>
      <c r="B31">
        <v>25403</v>
      </c>
    </row>
    <row r="32" spans="1:4" ht="15.75">
      <c r="A32" s="168"/>
      <c r="B32" s="189">
        <f>SUM(B30:B31)</f>
        <v>25403</v>
      </c>
      <c r="C32" s="189">
        <f>SUM(C30:C31)</f>
        <v>94766.18</v>
      </c>
      <c r="D32" s="189">
        <f>C32-B32</f>
        <v>69363.179999999993</v>
      </c>
    </row>
    <row r="34" spans="1:4" ht="15.75">
      <c r="A34" s="189" t="s">
        <v>908</v>
      </c>
    </row>
    <row r="35" spans="1:4">
      <c r="A35" s="168" t="s">
        <v>123</v>
      </c>
      <c r="B35">
        <v>568814.97</v>
      </c>
    </row>
    <row r="36" spans="1:4">
      <c r="A36" s="168" t="s">
        <v>903</v>
      </c>
      <c r="B36">
        <v>3179718.48</v>
      </c>
    </row>
    <row r="37" spans="1:4" ht="15.75">
      <c r="B37" s="189">
        <f>SUM(B35:B36)</f>
        <v>3748533.45</v>
      </c>
      <c r="C37" s="189">
        <f>SUM(C35:C36)</f>
        <v>0</v>
      </c>
      <c r="D37" s="189">
        <f>C37-B37</f>
        <v>-3748533.45</v>
      </c>
    </row>
    <row r="39" spans="1:4" ht="15.75">
      <c r="A39" s="189" t="s">
        <v>909</v>
      </c>
      <c r="B39" s="189">
        <f>B10+B14+B19+B27+B32+B37</f>
        <v>3954074.79</v>
      </c>
      <c r="C39" s="189">
        <f>C10+C14+C19+C27+C32+C37</f>
        <v>67157884.150000006</v>
      </c>
      <c r="D39" s="189">
        <f>C39-B39</f>
        <v>63203809.360000007</v>
      </c>
    </row>
  </sheetData>
  <mergeCells count="1">
    <mergeCell ref="A1:C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sheetPr codeName="Sheet23"/>
  <dimension ref="A1:D38"/>
  <sheetViews>
    <sheetView topLeftCell="A50" workbookViewId="0">
      <selection activeCell="C60" sqref="C60"/>
    </sheetView>
  </sheetViews>
  <sheetFormatPr defaultRowHeight="15"/>
  <cols>
    <col min="1" max="1" width="17" customWidth="1"/>
    <col min="2" max="2" width="11.109375" bestFit="1" customWidth="1"/>
    <col min="3" max="3" width="13.109375" bestFit="1" customWidth="1"/>
    <col min="4" max="4" width="10.44140625" bestFit="1" customWidth="1"/>
  </cols>
  <sheetData>
    <row r="1" spans="1:4" ht="15.75">
      <c r="A1" s="588" t="s">
        <v>859</v>
      </c>
      <c r="B1" s="588"/>
      <c r="C1" s="588"/>
    </row>
    <row r="2" spans="1:4" ht="15.75">
      <c r="A2" s="189" t="s">
        <v>892</v>
      </c>
      <c r="B2" s="188" t="s">
        <v>894</v>
      </c>
      <c r="C2" s="188" t="s">
        <v>895</v>
      </c>
    </row>
    <row r="3" spans="1:4" ht="15.75">
      <c r="A3" s="189" t="s">
        <v>893</v>
      </c>
    </row>
    <row r="4" spans="1:4">
      <c r="A4" s="168" t="s">
        <v>896</v>
      </c>
      <c r="C4">
        <v>10260</v>
      </c>
    </row>
    <row r="5" spans="1:4">
      <c r="A5" s="168" t="s">
        <v>897</v>
      </c>
      <c r="C5">
        <v>705</v>
      </c>
    </row>
    <row r="6" spans="1:4">
      <c r="A6" s="168" t="s">
        <v>898</v>
      </c>
      <c r="C6">
        <v>6965.7</v>
      </c>
    </row>
    <row r="7" spans="1:4">
      <c r="A7" s="168" t="s">
        <v>899</v>
      </c>
      <c r="C7">
        <v>40376</v>
      </c>
    </row>
    <row r="8" spans="1:4">
      <c r="A8" s="168" t="s">
        <v>898</v>
      </c>
      <c r="C8">
        <v>2604</v>
      </c>
    </row>
    <row r="9" spans="1:4">
      <c r="A9" s="168" t="s">
        <v>904</v>
      </c>
      <c r="B9">
        <f>4998.92+13076.2</f>
        <v>18075.120000000003</v>
      </c>
    </row>
    <row r="10" spans="1:4" ht="15.75">
      <c r="A10" s="168"/>
      <c r="B10" s="189">
        <f>SUM(B4:B9)</f>
        <v>18075.120000000003</v>
      </c>
      <c r="C10" s="189">
        <f>SUM(C4:C9)</f>
        <v>60910.7</v>
      </c>
      <c r="D10" s="189">
        <f>C10-B10</f>
        <v>42835.579999999994</v>
      </c>
    </row>
    <row r="11" spans="1:4">
      <c r="A11" s="168"/>
    </row>
    <row r="12" spans="1:4" ht="15.75">
      <c r="A12" s="189" t="s">
        <v>905</v>
      </c>
    </row>
    <row r="13" spans="1:4">
      <c r="A13" s="168" t="s">
        <v>904</v>
      </c>
      <c r="B13">
        <v>1735</v>
      </c>
    </row>
    <row r="14" spans="1:4" ht="15.75">
      <c r="A14" s="168"/>
      <c r="B14" s="189">
        <f>B13</f>
        <v>1735</v>
      </c>
      <c r="C14" s="189">
        <f>C13</f>
        <v>0</v>
      </c>
      <c r="D14" s="189">
        <f>C14-B14</f>
        <v>-1735</v>
      </c>
    </row>
    <row r="16" spans="1:4" ht="15.75">
      <c r="A16" s="189" t="s">
        <v>858</v>
      </c>
    </row>
    <row r="17" spans="1:4">
      <c r="A17" s="168" t="s">
        <v>123</v>
      </c>
      <c r="C17">
        <v>2311237.7400000002</v>
      </c>
    </row>
    <row r="18" spans="1:4">
      <c r="A18" s="168" t="s">
        <v>903</v>
      </c>
      <c r="C18">
        <v>1758534.76</v>
      </c>
    </row>
    <row r="19" spans="1:4" ht="15.75">
      <c r="A19" s="168"/>
      <c r="B19" s="189">
        <f>SUM(B17:B18)</f>
        <v>0</v>
      </c>
      <c r="C19" s="189">
        <f>SUM(C17:C18)</f>
        <v>4069772.5</v>
      </c>
      <c r="D19" s="189">
        <f>C19-B19</f>
        <v>4069772.5</v>
      </c>
    </row>
    <row r="21" spans="1:4" ht="15.75">
      <c r="A21" s="189" t="s">
        <v>907</v>
      </c>
    </row>
    <row r="22" spans="1:4">
      <c r="A22" s="168" t="s">
        <v>900</v>
      </c>
      <c r="B22">
        <v>3062363.32</v>
      </c>
      <c r="C22" s="2"/>
    </row>
    <row r="23" spans="1:4">
      <c r="A23" s="168" t="s">
        <v>901</v>
      </c>
      <c r="C23">
        <v>31674829</v>
      </c>
    </row>
    <row r="24" spans="1:4">
      <c r="A24" s="168" t="s">
        <v>902</v>
      </c>
      <c r="C24">
        <v>118023</v>
      </c>
    </row>
    <row r="25" spans="1:4">
      <c r="A25" s="168" t="s">
        <v>903</v>
      </c>
      <c r="C25">
        <v>1538798.18</v>
      </c>
    </row>
    <row r="26" spans="1:4" ht="15.75">
      <c r="A26" s="168"/>
      <c r="B26" s="167">
        <f>SUM(B22:B25)</f>
        <v>3062363.32</v>
      </c>
      <c r="C26" s="167">
        <f>SUM(C22:C25)</f>
        <v>33331650.18</v>
      </c>
      <c r="D26" s="189">
        <f>C26-B26</f>
        <v>30269286.859999999</v>
      </c>
    </row>
    <row r="28" spans="1:4" ht="15.75">
      <c r="A28" s="189" t="s">
        <v>906</v>
      </c>
    </row>
    <row r="29" spans="1:4">
      <c r="A29" s="168" t="s">
        <v>903</v>
      </c>
      <c r="C29">
        <v>44162.879999999997</v>
      </c>
    </row>
    <row r="30" spans="1:4">
      <c r="A30" s="168" t="s">
        <v>123</v>
      </c>
    </row>
    <row r="31" spans="1:4" ht="15.75">
      <c r="A31" s="168"/>
      <c r="B31" s="189">
        <f>SUM(B29:B30)</f>
        <v>0</v>
      </c>
      <c r="C31" s="189">
        <f>SUM(C29:C30)</f>
        <v>44162.879999999997</v>
      </c>
      <c r="D31" s="189">
        <f>C31-B31</f>
        <v>44162.879999999997</v>
      </c>
    </row>
    <row r="33" spans="1:4" ht="15.75">
      <c r="A33" s="189" t="s">
        <v>908</v>
      </c>
    </row>
    <row r="34" spans="1:4">
      <c r="A34" s="168" t="s">
        <v>123</v>
      </c>
      <c r="C34">
        <v>1980139.86</v>
      </c>
    </row>
    <row r="35" spans="1:4">
      <c r="A35" s="168" t="s">
        <v>903</v>
      </c>
      <c r="B35">
        <v>1184056.08</v>
      </c>
    </row>
    <row r="36" spans="1:4" ht="15.75">
      <c r="B36" s="189">
        <f>SUM(B34:B35)</f>
        <v>1184056.08</v>
      </c>
      <c r="C36" s="189">
        <f>SUM(C34:C35)</f>
        <v>1980139.86</v>
      </c>
      <c r="D36" s="189">
        <f>C36-B36</f>
        <v>796083.78</v>
      </c>
    </row>
    <row r="38" spans="1:4" ht="15.75">
      <c r="A38" s="189" t="s">
        <v>909</v>
      </c>
      <c r="B38" s="189">
        <f>B10+B14+B19+B26+B31+B36</f>
        <v>4266229.5199999996</v>
      </c>
      <c r="C38" s="189">
        <f>C10+C14+C19+C26+C31+C36</f>
        <v>39486636.120000005</v>
      </c>
      <c r="D38" s="189">
        <f>C38-B38</f>
        <v>35220406.600000009</v>
      </c>
    </row>
  </sheetData>
  <mergeCells count="1">
    <mergeCell ref="A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5</vt:i4>
      </vt:variant>
    </vt:vector>
  </HeadingPairs>
  <TitlesOfParts>
    <vt:vector size="25" baseType="lpstr">
      <vt:lpstr>SCH6</vt:lpstr>
      <vt:lpstr>FA Print</vt:lpstr>
      <vt:lpstr>IP (Print)</vt:lpstr>
      <vt:lpstr>ITA Print</vt:lpstr>
      <vt:lpstr>Cash Flow</vt:lpstr>
      <vt:lpstr>Impact (2)</vt:lpstr>
      <vt:lpstr>Other Equity</vt:lpstr>
      <vt:lpstr>2015-16</vt:lpstr>
      <vt:lpstr>2014-15</vt:lpstr>
      <vt:lpstr>H</vt:lpstr>
      <vt:lpstr>I</vt:lpstr>
      <vt:lpstr>J</vt:lpstr>
      <vt:lpstr>K</vt:lpstr>
      <vt:lpstr>N</vt:lpstr>
      <vt:lpstr>O</vt:lpstr>
      <vt:lpstr>P</vt:lpstr>
      <vt:lpstr>PSQuerySave1</vt:lpstr>
      <vt:lpstr>Sheet1</vt:lpstr>
      <vt:lpstr>Sheet3</vt:lpstr>
      <vt:lpstr>Asset Delete for Cash Flow Work</vt:lpstr>
      <vt:lpstr>'Cash Flow'!Print_Area</vt:lpstr>
      <vt:lpstr>'FA Print'!Print_Area</vt:lpstr>
      <vt:lpstr>'IP (Print)'!Print_Area</vt:lpstr>
      <vt:lpstr>'ITA Print'!Print_Area</vt:lpstr>
      <vt:lpstr>'SCH6'!Print_Area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Manik Kalra</dc:creator>
  <cp:lastModifiedBy>N172</cp:lastModifiedBy>
  <cp:lastPrinted>2019-06-19T06:08:33Z</cp:lastPrinted>
  <dcterms:created xsi:type="dcterms:W3CDTF">2016-05-13T01:59:17Z</dcterms:created>
  <dcterms:modified xsi:type="dcterms:W3CDTF">2019-06-19T06:14:17Z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